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62" i="1" l="1"/>
  <c r="Q63" i="1"/>
  <c r="R63" i="1"/>
  <c r="Q64" i="1"/>
  <c r="R64" i="1"/>
  <c r="Q65" i="1"/>
  <c r="R65" i="1"/>
  <c r="Q66" i="1"/>
  <c r="R66" i="1"/>
  <c r="Q67" i="1"/>
  <c r="R67" i="1"/>
  <c r="Q68" i="1"/>
  <c r="R68" i="1"/>
  <c r="R69" i="1"/>
  <c r="R70" i="1"/>
  <c r="Q71" i="1"/>
  <c r="R71" i="1"/>
  <c r="R72" i="1"/>
  <c r="Q73" i="1"/>
  <c r="R73" i="1"/>
  <c r="R74" i="1"/>
  <c r="Q75" i="1"/>
  <c r="R75" i="1"/>
  <c r="Q76" i="1"/>
  <c r="R76" i="1"/>
  <c r="R77" i="1"/>
  <c r="Q78" i="1"/>
  <c r="R78" i="1"/>
  <c r="Q79" i="1"/>
  <c r="R79" i="1"/>
  <c r="Q80" i="1"/>
  <c r="R80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R88" i="1"/>
  <c r="R89" i="1"/>
  <c r="R90" i="1"/>
  <c r="Q91" i="1"/>
  <c r="R91" i="1"/>
  <c r="R32" i="1"/>
  <c r="Q33" i="1"/>
  <c r="R33" i="1"/>
  <c r="R34" i="1"/>
  <c r="R35" i="1"/>
  <c r="R36" i="1"/>
  <c r="Q37" i="1"/>
  <c r="R37" i="1"/>
  <c r="Q38" i="1"/>
  <c r="R38" i="1"/>
  <c r="Q39" i="1"/>
  <c r="R39" i="1"/>
  <c r="Q40" i="1"/>
  <c r="R40" i="1"/>
  <c r="R41" i="1"/>
  <c r="R42" i="1"/>
  <c r="R43" i="1"/>
  <c r="Q44" i="1"/>
  <c r="R44" i="1"/>
  <c r="Q45" i="1"/>
  <c r="R45" i="1"/>
  <c r="R46" i="1"/>
  <c r="Q47" i="1"/>
  <c r="R47" i="1"/>
  <c r="R48" i="1"/>
  <c r="R49" i="1"/>
  <c r="Q50" i="1"/>
  <c r="R50" i="1"/>
  <c r="Q51" i="1"/>
  <c r="R51" i="1"/>
  <c r="Q52" i="1"/>
  <c r="R52" i="1"/>
  <c r="Q53" i="1"/>
  <c r="R53" i="1"/>
  <c r="Q54" i="1"/>
  <c r="R54" i="1"/>
  <c r="R55" i="1"/>
  <c r="Q56" i="1"/>
  <c r="R56" i="1"/>
  <c r="Q57" i="1"/>
  <c r="R57" i="1"/>
  <c r="Q58" i="1"/>
  <c r="R58" i="1"/>
  <c r="Q59" i="1"/>
  <c r="R59" i="1"/>
  <c r="R60" i="1"/>
  <c r="R61" i="1"/>
  <c r="Q31" i="1" l="1"/>
  <c r="R31" i="1" s="1"/>
  <c r="R30" i="1"/>
  <c r="R29" i="1"/>
  <c r="Q28" i="1"/>
  <c r="R28" i="1" s="1"/>
  <c r="Q27" i="1"/>
  <c r="R27" i="1" s="1"/>
  <c r="Q26" i="1"/>
  <c r="R26" i="1" s="1"/>
  <c r="Q25" i="1"/>
  <c r="R25" i="1" s="1"/>
  <c r="Q24" i="1"/>
  <c r="R24" i="1" s="1"/>
  <c r="R23" i="1"/>
  <c r="R22" i="1"/>
  <c r="Q22" i="1"/>
  <c r="R21" i="1"/>
  <c r="Q21" i="1"/>
  <c r="R20" i="1"/>
  <c r="Q20" i="1"/>
  <c r="R19" i="1"/>
  <c r="Q18" i="1"/>
  <c r="R18" i="1" s="1"/>
  <c r="R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<sst xmlns="http://schemas.openxmlformats.org/spreadsheetml/2006/main" count="981" uniqueCount="530">
  <si>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</si>
  <si>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</si>
  <si>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</si>
  <si>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</si>
  <si>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</si>
  <si>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</si>
  <si>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</si>
  <si>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</si>
  <si>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</si>
  <si>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</si>
  <si>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</si>
  <si>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</si>
  <si>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</si>
  <si>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</si>
  <si>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</si>
  <si>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</si>
  <si>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</si>
  <si>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</si>
  <si>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</si>
  <si>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</si>
  <si>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</si>
  <si>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</si>
  <si>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</si>
  <si>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</si>
  <si>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</si>
  <si>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</si>
  <si>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</si>
  <si>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</si>
  <si>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</si>
  <si>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</si>
  <si>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p</t>
  </si>
  <si>
    <t>Yunita Edarwani</t>
  </si>
  <si>
    <t>Suheri Dwilaksono</t>
  </si>
  <si>
    <t>Siti Rosdiana</t>
  </si>
  <si>
    <t>Meri Utami</t>
  </si>
  <si>
    <t>Maryam Zanaria</t>
  </si>
  <si>
    <t>Hj. Ratna</t>
  </si>
  <si>
    <t>Endiko Akmalo Hamzah</t>
  </si>
  <si>
    <t>Popa Aktami</t>
  </si>
  <si>
    <t>Yurni Lestari</t>
  </si>
  <si>
    <t>Wilis Niarti</t>
  </si>
  <si>
    <t>Yeni Prilowati</t>
  </si>
  <si>
    <t>Halimia'tu Sia'diah</t>
  </si>
  <si>
    <t>Rahma Daniar</t>
  </si>
  <si>
    <t>Lina Astuti</t>
  </si>
  <si>
    <t>Eva Yuliana</t>
  </si>
  <si>
    <t>Nur Aptika Purdi</t>
  </si>
  <si>
    <t>Mimi Sulastri</t>
  </si>
  <si>
    <t>Herlin Fitriani</t>
  </si>
  <si>
    <t>Sri Daryanti</t>
  </si>
  <si>
    <t>Sofian</t>
  </si>
  <si>
    <t>Misi Hadianty</t>
  </si>
  <si>
    <t>Wayan Eka Saputra</t>
  </si>
  <si>
    <t>Adhitya P. Ernas</t>
  </si>
  <si>
    <t>Irnawati</t>
  </si>
  <si>
    <t>Silvia Mardiana</t>
  </si>
  <si>
    <t>Wahyuni</t>
  </si>
  <si>
    <t>Syamsurizal</t>
  </si>
  <si>
    <t>Andi</t>
  </si>
  <si>
    <t>Lilis Suryani</t>
  </si>
  <si>
    <t>Hj. Fie Herawati</t>
  </si>
  <si>
    <t>Kepahiyang,         20 juni 1969</t>
  </si>
  <si>
    <t>Surabaya,            15 agustus 1973</t>
  </si>
  <si>
    <t>Lahat,                   5 Agustus 1989</t>
  </si>
  <si>
    <t>Bengkulu,             27 Maret 1998</t>
  </si>
  <si>
    <t>Muara Aman,         5 Desember 1966</t>
  </si>
  <si>
    <t>Pematang siantar, 30 November 1955</t>
  </si>
  <si>
    <t>Bengkulu,             18 maret 1989</t>
  </si>
  <si>
    <t>Bengkulu,              4 Mei 1985</t>
  </si>
  <si>
    <t>Bengkulu,             13 September 1973</t>
  </si>
  <si>
    <t>Bengkulu Selatan,    5 Juni 1970</t>
  </si>
  <si>
    <t>Kediri,                   4 April 1979</t>
  </si>
  <si>
    <t>Bengkulu,             10 agustus 1961</t>
  </si>
  <si>
    <t>Bengkulu,             29 Oktober 1976</t>
  </si>
  <si>
    <t>Jakarta,                 8 juni 1974</t>
  </si>
  <si>
    <t>Padang Pelasan,     7 april 1983</t>
  </si>
  <si>
    <t>Malaysia,             19 juli 1992</t>
  </si>
  <si>
    <t>Pasar Seluma 25 Mei 1986</t>
  </si>
  <si>
    <t>Tais,                    15 april 1993</t>
  </si>
  <si>
    <t>Tengaran,            20 Desember 1970</t>
  </si>
  <si>
    <t>Bengkulu,              19 September 1978</t>
  </si>
  <si>
    <t>Bengkulu,             26 Mei 1985</t>
  </si>
  <si>
    <t>Lampung Utara,     11 juni 1994</t>
  </si>
  <si>
    <t>Gosan Kecil,         13 September 1966</t>
  </si>
  <si>
    <t>Sibolga,               16 agustus 1983</t>
  </si>
  <si>
    <t>Bengkulu,                23 maret 1975</t>
  </si>
  <si>
    <t>Bantul,                 14 Agustus 1969</t>
  </si>
  <si>
    <t>Bengkulu,             31 Desember 1979</t>
  </si>
  <si>
    <t>Palembang,             3 Oktober 1980</t>
  </si>
  <si>
    <t>Curup,                  12 Juni 1967</t>
  </si>
  <si>
    <t>Bengkulu,                  3 mei 1956</t>
  </si>
  <si>
    <t>S2</t>
  </si>
  <si>
    <t>Gapoktan cermai</t>
  </si>
  <si>
    <t>Kedai pramuka</t>
  </si>
  <si>
    <t xml:space="preserve">Kop. Sejahtera </t>
  </si>
  <si>
    <t xml:space="preserve">Quiwi </t>
  </si>
  <si>
    <t>Ukm mandiri</t>
  </si>
  <si>
    <t>Koperasi Mesra Jaya</t>
  </si>
  <si>
    <t xml:space="preserve">Konsumen Bunga Kelapa </t>
  </si>
  <si>
    <t>Melati Jaya 1</t>
  </si>
  <si>
    <t>Ukm Mandiri</t>
  </si>
  <si>
    <t>Asyiratul Mustaqim</t>
  </si>
  <si>
    <t>Sahkinah</t>
  </si>
  <si>
    <t>Cempaka Seluma Sejahtera</t>
  </si>
  <si>
    <t>Kopass Bina Mitra</t>
  </si>
  <si>
    <t>Putri Raflesia</t>
  </si>
  <si>
    <t>Ukm Nugget</t>
  </si>
  <si>
    <t>Dapur, Kue dan Manisan</t>
  </si>
  <si>
    <t>Perawatan Kecantikan</t>
  </si>
  <si>
    <t>A2s</t>
  </si>
  <si>
    <t>KWT Seruni</t>
  </si>
  <si>
    <t>Usaha Kue</t>
  </si>
  <si>
    <t>Lkm Makmur Indah</t>
  </si>
  <si>
    <t>085357818637</t>
  </si>
  <si>
    <t>08117302366</t>
  </si>
  <si>
    <t>085758403445</t>
  </si>
  <si>
    <t>0895321593533</t>
  </si>
  <si>
    <t>081377587550</t>
  </si>
  <si>
    <t>08127876668</t>
  </si>
  <si>
    <t>085767105686</t>
  </si>
  <si>
    <t>082281739268</t>
  </si>
  <si>
    <t>082175897528</t>
  </si>
  <si>
    <t>085286079411</t>
  </si>
  <si>
    <t>085239515479</t>
  </si>
  <si>
    <t>085380048668</t>
  </si>
  <si>
    <t>081271002621</t>
  </si>
  <si>
    <t>085268862902</t>
  </si>
  <si>
    <t>085669673667</t>
  </si>
  <si>
    <t>082282678515</t>
  </si>
  <si>
    <t>085268789539</t>
  </si>
  <si>
    <t>085669213845</t>
  </si>
  <si>
    <t>081367379584</t>
  </si>
  <si>
    <t>082186197257</t>
  </si>
  <si>
    <t>081377729713</t>
  </si>
  <si>
    <t>085664700819</t>
  </si>
  <si>
    <t>082178327021</t>
  </si>
  <si>
    <t>081364241693</t>
  </si>
  <si>
    <t>082378762327</t>
  </si>
  <si>
    <t>081373335067</t>
  </si>
  <si>
    <t>085273542006</t>
  </si>
  <si>
    <t>085366632557</t>
  </si>
  <si>
    <t>085383997324</t>
  </si>
  <si>
    <t>085377105600</t>
  </si>
  <si>
    <t>YunitaEdarwani@gmail.com</t>
  </si>
  <si>
    <t>SuheriDwilaksono@gmail.com</t>
  </si>
  <si>
    <t>fratamadunia@gmail.com</t>
  </si>
  <si>
    <t>Meriutami06@gmail.com</t>
  </si>
  <si>
    <t>Maryamzanaria@gmail.com</t>
  </si>
  <si>
    <t>ratnawati@gmail.com</t>
  </si>
  <si>
    <t>Endikoakmalo@gmail.co,</t>
  </si>
  <si>
    <t>Popaaktami@gmail.com</t>
  </si>
  <si>
    <t>Yurnilestari@gmail.com</t>
  </si>
  <si>
    <t>bengkuluselatan@gmail.com</t>
  </si>
  <si>
    <t>Yeniprilowati@gmail.com</t>
  </si>
  <si>
    <t>Halimiatusiadiah@gmail.com</t>
  </si>
  <si>
    <t>Rahmadaniar@gmail.com</t>
  </si>
  <si>
    <t>Linaastuti@gmail.com</t>
  </si>
  <si>
    <t>Evayuliana@gmail.com</t>
  </si>
  <si>
    <t>Nuraptika@gmail.com</t>
  </si>
  <si>
    <t>misulastri86@gmail.com</t>
  </si>
  <si>
    <t>Herlinfitriani@gmail.com</t>
  </si>
  <si>
    <t>Sridaryanti@gmail.com</t>
  </si>
  <si>
    <t>Sofian@gmail.com</t>
  </si>
  <si>
    <t>Misihadianty@gmail.com</t>
  </si>
  <si>
    <t>Wayanwka@gmail.com</t>
  </si>
  <si>
    <t>Adhityaernas@gmail.com</t>
  </si>
  <si>
    <t>Irnawati83@gmail.com</t>
  </si>
  <si>
    <t>Silviamardian@gmail.com</t>
  </si>
  <si>
    <t>Wahyuni69@gmail.com</t>
  </si>
  <si>
    <t>Syamsurizal@gmail.com</t>
  </si>
  <si>
    <t>Andi1980@gmail.com</t>
  </si>
  <si>
    <t>Lilissuryani@gmail.com</t>
  </si>
  <si>
    <t>herawati65@gmail.com</t>
  </si>
  <si>
    <t>Jl. Beo No. 9 Kel. Cempaka Permai Kec. Gading Cempaka</t>
  </si>
  <si>
    <t>Jl. P. Natadirja Km.7,5 No.12 Bengkulu</t>
  </si>
  <si>
    <t>Jl. Sinabung 1 RT.16 RW.5</t>
  </si>
  <si>
    <t>Jl. Jati 08 RT.09 RW.03 Sawah Lebar</t>
  </si>
  <si>
    <t>Jl. Bhakti Husada B3 No.26 Lingkar Barat Bengkulu</t>
  </si>
  <si>
    <t>Jl. Sadang 1 No.23 Lingkar Barat Kec.Gading Cempaka</t>
  </si>
  <si>
    <t>Jl. Semarang No.36</t>
  </si>
  <si>
    <t>Jl. Bumi Ayu 3 RT.09</t>
  </si>
  <si>
    <t>Jl. Harmahendra No.36 RT.05 RW.03 Semarang</t>
  </si>
  <si>
    <t>Jl. Merawan 14 RT.24 RW.07 Sawah Lebar Lama</t>
  </si>
  <si>
    <t>Jl. Merawan 14 RT.24 RW.07 Sawah Lebar</t>
  </si>
  <si>
    <t>Padang Harapan Jl. Kampar RT.1 RW.1 No.25</t>
  </si>
  <si>
    <t>Jl.Melati RT.2 No.7 Nusa Indah Bengkulu</t>
  </si>
  <si>
    <t>Ds. Keban Agung, Kec. Air Periukan, Kab. Seluma</t>
  </si>
  <si>
    <t>Pasar Tais</t>
  </si>
  <si>
    <t>Desa Pasar Seluma</t>
  </si>
  <si>
    <t>Jl. Pasar Tais, Kab. Seluma</t>
  </si>
  <si>
    <t>jl. Kuala Lempuing RT.12 RW.03 No.18</t>
  </si>
  <si>
    <t>Jl. Meranti Raya No.04 Sawah Lebar Baru</t>
  </si>
  <si>
    <t>Jl. Sumatera 1 Tj. Heran Sukamerindu  Kota Bengkulu</t>
  </si>
  <si>
    <t>Ds. Tawang Rejo, Seluma</t>
  </si>
  <si>
    <t>Jl. Sumur Rendah 1, Kel Pekan Sabtu Bengkulu</t>
  </si>
  <si>
    <t>Jl. Depati Payung Negara, Perum BNI Pekan Sabtu</t>
  </si>
  <si>
    <t>Jl. H.M. Zahab No.65 RT.3 RW.1, Kel. Bajak</t>
  </si>
  <si>
    <t>Jl. Hibrida II A Sidomulyo Gading Cempaka Bengkulu</t>
  </si>
  <si>
    <t>Jl. Jati No. 106 Sawah Lebar Bengkulu</t>
  </si>
  <si>
    <t>Jl. Beringin Padang Jati Bengkulu</t>
  </si>
  <si>
    <t>Jl. Sadang 1 Lingkar Barat</t>
  </si>
  <si>
    <t>Jl. Kalimantan Merpati No.17 RT.5 RW.02</t>
  </si>
  <si>
    <t>Fatimah Z. Ningsih</t>
  </si>
  <si>
    <t>Melki Oktovian</t>
  </si>
  <si>
    <t>Ferranika Windrati</t>
  </si>
  <si>
    <t>Boiman</t>
  </si>
  <si>
    <t>Meri Putri Yunita</t>
  </si>
  <si>
    <t>Fran Dinata</t>
  </si>
  <si>
    <t>Erma Susanti</t>
  </si>
  <si>
    <t>Erin Wulandari</t>
  </si>
  <si>
    <t>Hendy Novriyansyah</t>
  </si>
  <si>
    <t>Hendri Oskandar</t>
  </si>
  <si>
    <t>Predi Santoso</t>
  </si>
  <si>
    <t>Iit Guntariyati</t>
  </si>
  <si>
    <t>Heri Setianingsih</t>
  </si>
  <si>
    <t>Yoovi Harjana Putra</t>
  </si>
  <si>
    <t>Sri Mulyani</t>
  </si>
  <si>
    <t>Septia Nengsih</t>
  </si>
  <si>
    <t>Sri Mardhiyah</t>
  </si>
  <si>
    <t>Basniar</t>
  </si>
  <si>
    <t>Neneng Maryani</t>
  </si>
  <si>
    <t>Rences Karmila</t>
  </si>
  <si>
    <t>Hasana</t>
  </si>
  <si>
    <t>Harjimin</t>
  </si>
  <si>
    <t>Farida</t>
  </si>
  <si>
    <t>Nur Khatimah</t>
  </si>
  <si>
    <t>Didin J</t>
  </si>
  <si>
    <t>Roni Putra</t>
  </si>
  <si>
    <t>Shinta Miranti</t>
  </si>
  <si>
    <t>Reca Varona</t>
  </si>
  <si>
    <t>Mentari</t>
  </si>
  <si>
    <t>Sumaryanti</t>
  </si>
  <si>
    <t>Lahat,                     12 Mei 1969</t>
  </si>
  <si>
    <t>Bengkulu,              5 oktober 1978</t>
  </si>
  <si>
    <t>Jakarta,                12 Oktober 1977</t>
  </si>
  <si>
    <t>Jawa Timur,          10 Juni 1967</t>
  </si>
  <si>
    <t>Ipuh,                     5 Mei 1977</t>
  </si>
  <si>
    <t>Bengkulu,              1 September 1984</t>
  </si>
  <si>
    <t>Ulu Musi,             10 Agustus 1982</t>
  </si>
  <si>
    <t>Bengkulu,              6 Juni 1991</t>
  </si>
  <si>
    <t>Bengkulu,             19 November 1996</t>
  </si>
  <si>
    <t>Bengkulu,                   2 Juni 1981</t>
  </si>
  <si>
    <t>Durian Amparan,     1 juni 1994</t>
  </si>
  <si>
    <t>Banyuwangi,         15 Agustus 1978</t>
  </si>
  <si>
    <t>Manna,                  27 Agustus 1971</t>
  </si>
  <si>
    <t>Malang,                  7 Mei 1984</t>
  </si>
  <si>
    <t>Klaten,                21 Juli 1969</t>
  </si>
  <si>
    <t>Curup,                  17 September 1990</t>
  </si>
  <si>
    <t>Sleman,                     17 Mei 1954</t>
  </si>
  <si>
    <t>Palembang,                          2 Agustus 1962</t>
  </si>
  <si>
    <t>Bengkulu Utara,                    18 Maret 1969</t>
  </si>
  <si>
    <t>Bengkulu,                               9 Februari 1990</t>
  </si>
  <si>
    <t>Padang Pelasan,                   10 Mei 1976</t>
  </si>
  <si>
    <t>Klaten,                                                     28 Januari 1967</t>
  </si>
  <si>
    <t>Manna,                              23 Agustus 1960</t>
  </si>
  <si>
    <t>Bandung Agung,                  20 Oktober 1973</t>
  </si>
  <si>
    <t>Cianjur,                         10 April 1969</t>
  </si>
  <si>
    <t>Tais,                                       7 Juni 1985</t>
  </si>
  <si>
    <t>Bengkulu,             13 Okt 1985</t>
  </si>
  <si>
    <t>Curup,                                   2 Februari 1992</t>
  </si>
  <si>
    <t>Curup,                                  29 April 1992</t>
  </si>
  <si>
    <t>Bengkulu,                            24 Oktober 1971</t>
  </si>
  <si>
    <t>Budi Mulya</t>
  </si>
  <si>
    <t>Serai Alam Lestari</t>
  </si>
  <si>
    <t>Alexsa</t>
  </si>
  <si>
    <t>Koperasi Rukun Sejahtera Bersama</t>
  </si>
  <si>
    <t>Kemala Pagar Gewa Askara</t>
  </si>
  <si>
    <t>Kop. Hari hari</t>
  </si>
  <si>
    <t>Ukm Taura</t>
  </si>
  <si>
    <t>Wanita Tunas Harapan Lestari</t>
  </si>
  <si>
    <t>Lkm Tunas Kencana</t>
  </si>
  <si>
    <t>Lkm permai</t>
  </si>
  <si>
    <t>Lkm kartika</t>
  </si>
  <si>
    <t>Makmur Indah</t>
  </si>
  <si>
    <t>Sakayan jaya indah</t>
  </si>
  <si>
    <t>KSU cahaya ayisiyah</t>
  </si>
  <si>
    <t>3 saudara catering maknyak</t>
  </si>
  <si>
    <t>Tiga Saudara</t>
  </si>
  <si>
    <t>Ud rozagi</t>
  </si>
  <si>
    <t>Lkm Vanda</t>
  </si>
  <si>
    <t>Lkm mawar</t>
  </si>
  <si>
    <t>Lkm melati</t>
  </si>
  <si>
    <t>Komplek Pepabri Blok A3 No.2 Lingkar Barat</t>
  </si>
  <si>
    <t>Jl. Cendana Sawah Lebar Baru Bengkulu</t>
  </si>
  <si>
    <t>Jl. Kapuas Komp. Bina Harapan A/10</t>
  </si>
  <si>
    <t>Jl. Sukamaju Padang Serai Ke. Kampung Melayu</t>
  </si>
  <si>
    <t>BTN Polda Blok C No.5 Cempaka Permai</t>
  </si>
  <si>
    <t>Jl. S. Parman 7 No.24</t>
  </si>
  <si>
    <t>Jl. Meranti 2 Sawah Lebar Bengkulu</t>
  </si>
  <si>
    <t>Jl. Semangka Panorama Bengkulu</t>
  </si>
  <si>
    <t>Jl. Enggano Kampung Bali</t>
  </si>
  <si>
    <t>Jl. Kalimantan  Kampung Bali</t>
  </si>
  <si>
    <t>Jl. Kapuas Padang Harapan Bengkulu</t>
  </si>
  <si>
    <t>Lubuk Kebur, Kec. Seluma</t>
  </si>
  <si>
    <t>Jl. Irian Kel. Tanjung Agung Kec. Sungai Serut</t>
  </si>
  <si>
    <t>Trans Talang Kebun Lubuk Sandi Seluma</t>
  </si>
  <si>
    <t>Kel. Desa Kandang, Kec.Kampung Melayu</t>
  </si>
  <si>
    <t>Perumnas UNIB Blok V Bengkulu</t>
  </si>
  <si>
    <t>Kebun Kiwat Jl. Teratai II</t>
  </si>
  <si>
    <t xml:space="preserve">Perumahan UNIB Bentiring Permai </t>
  </si>
  <si>
    <t>Jl. Kalimantan Rawa Makmur Bengkulu</t>
  </si>
  <si>
    <t>Desa Sakaian</t>
  </si>
  <si>
    <t>Ds. BP. II RT.10 RW.6</t>
  </si>
  <si>
    <t>Jl. Teratai Indah Blok A Kel. Sukarami, Kec.Selebar</t>
  </si>
  <si>
    <t>Kel. Pasar Tais, Kec. Seluma, Kab. Seluma, Bengkulu</t>
  </si>
  <si>
    <t>Jl. Danau RT.01 Surabaya</t>
  </si>
  <si>
    <t>Jl. Surabaya Permai</t>
  </si>
  <si>
    <t>Sawah Lebar</t>
  </si>
  <si>
    <t>Jl. Korpri No.97 RT.8 Bentiring</t>
  </si>
  <si>
    <t>081377726375</t>
  </si>
  <si>
    <t>085383206881</t>
  </si>
  <si>
    <t>081278484148</t>
  </si>
  <si>
    <t>085267629741</t>
  </si>
  <si>
    <t>081278666297</t>
  </si>
  <si>
    <t>085788408003</t>
  </si>
  <si>
    <t>085268755500</t>
  </si>
  <si>
    <t>085377972141</t>
  </si>
  <si>
    <t>08776545398</t>
  </si>
  <si>
    <t>085273321445</t>
  </si>
  <si>
    <t>08973335161</t>
  </si>
  <si>
    <t>085268086660</t>
  </si>
  <si>
    <t>085269811046</t>
  </si>
  <si>
    <t>082306714434</t>
  </si>
  <si>
    <t>082377626810</t>
  </si>
  <si>
    <t>085268888517</t>
  </si>
  <si>
    <t>081273557611</t>
  </si>
  <si>
    <t>085368501528</t>
  </si>
  <si>
    <t>081373993005</t>
  </si>
  <si>
    <t>085377422315</t>
  </si>
  <si>
    <t>082306398386</t>
  </si>
  <si>
    <t>085788088780</t>
  </si>
  <si>
    <t>082330237347</t>
  </si>
  <si>
    <t>081273214336</t>
  </si>
  <si>
    <t>085383620357</t>
  </si>
  <si>
    <t>081273000676</t>
  </si>
  <si>
    <t>082280454555</t>
  </si>
  <si>
    <t>085789508887</t>
  </si>
  <si>
    <t>085768364144</t>
  </si>
  <si>
    <t>085380656259</t>
  </si>
  <si>
    <t>Fatimahningsih@gmail.com</t>
  </si>
  <si>
    <t>Melki78okto@yahoo.co.id</t>
  </si>
  <si>
    <t>Ferranikawindrati@yahoo.com</t>
  </si>
  <si>
    <t>boiman67@gmail.com</t>
  </si>
  <si>
    <t>Meriputri@ymail.com</t>
  </si>
  <si>
    <t>Fran_dinata@yahoo.co.id</t>
  </si>
  <si>
    <t>Ermasusanti@yahoo.com</t>
  </si>
  <si>
    <t>erinwulandari6@gmail.com</t>
  </si>
  <si>
    <t>hendy_96@gmail.com</t>
  </si>
  <si>
    <t>hendrioskandar_81@yahoo.co.ic</t>
  </si>
  <si>
    <t>Predi_santoso94@gmail.com</t>
  </si>
  <si>
    <t>Iitguntariyati@yahoo.com</t>
  </si>
  <si>
    <t>yoovieputra@gmail.com</t>
  </si>
  <si>
    <t>Srimulyani21@yahoo.co.id</t>
  </si>
  <si>
    <t>tyasp@gmail.com</t>
  </si>
  <si>
    <t>srimardiyah54@gmail.com</t>
  </si>
  <si>
    <t>basniar62@yahoo.com</t>
  </si>
  <si>
    <t>nenengmartani_1969@yahoo.co.id</t>
  </si>
  <si>
    <t>rences_karmila@gmail.com</t>
  </si>
  <si>
    <t>hasana73@yahoo.com</t>
  </si>
  <si>
    <t>Harjimin2801@gmail.com</t>
  </si>
  <si>
    <t>farida1960@yahoo.co.id</t>
  </si>
  <si>
    <t>nurhathimah73@gmail.com</t>
  </si>
  <si>
    <t>Roni_putra85@gmail.com</t>
  </si>
  <si>
    <t>Recavarona@yahoo.com</t>
  </si>
  <si>
    <t>mentari_mee@yahoo.com</t>
  </si>
  <si>
    <t>sumaryanti71@yahoo.com</t>
  </si>
  <si>
    <t>Ina Kirana</t>
  </si>
  <si>
    <t>Achmad Faisal</t>
  </si>
  <si>
    <t>Minarsi</t>
  </si>
  <si>
    <t>Popo Dwi Putra</t>
  </si>
  <si>
    <t>Dwi Putri Syakina Dita</t>
  </si>
  <si>
    <t>Meri Lastuti</t>
  </si>
  <si>
    <t>Herwan Saleh</t>
  </si>
  <si>
    <t>Sarman Bustari</t>
  </si>
  <si>
    <t>Novrianti</t>
  </si>
  <si>
    <t>Dini Safitri Wulandari</t>
  </si>
  <si>
    <t>Vini Oktavia</t>
  </si>
  <si>
    <t>Erni</t>
  </si>
  <si>
    <t>Syawaluddin</t>
  </si>
  <si>
    <t>Darmawansyah</t>
  </si>
  <si>
    <t>Yoti Mayasari</t>
  </si>
  <si>
    <t>Hesti Ningsih</t>
  </si>
  <si>
    <t>Josy Fratama</t>
  </si>
  <si>
    <t>Putri Nandira</t>
  </si>
  <si>
    <t>Margareta Dahlan</t>
  </si>
  <si>
    <t>Liza Efriani</t>
  </si>
  <si>
    <t>Feriansyah</t>
  </si>
  <si>
    <t>Handi Pratama</t>
  </si>
  <si>
    <t>Heri Asri</t>
  </si>
  <si>
    <t>Alfin Aji Pangestu</t>
  </si>
  <si>
    <t>Joko Aziz Prasetyo</t>
  </si>
  <si>
    <t>Yunita</t>
  </si>
  <si>
    <t>A. Rohim Khomidi</t>
  </si>
  <si>
    <t>Bayu Jeflonidi</t>
  </si>
  <si>
    <t>Aass Yekty Isyaroh</t>
  </si>
  <si>
    <t>Elia Damayanti</t>
  </si>
  <si>
    <t>Bengkulu, 24 April 1964</t>
  </si>
  <si>
    <t>Manna, 24 Februari 1998</t>
  </si>
  <si>
    <t>Ngulak, 27 November 1995</t>
  </si>
  <si>
    <t>Bengkulu 15 Oktober 1997</t>
  </si>
  <si>
    <t>Bengkulu, 18 Desember 1997</t>
  </si>
  <si>
    <t>Bengkulu, 9 Maret 1977</t>
  </si>
  <si>
    <t>Tebat Gunung, 23 September 1983</t>
  </si>
  <si>
    <t>Kepahiyang, 5 Agustus 1971</t>
  </si>
  <si>
    <t>Kinal, 21 November 1975</t>
  </si>
  <si>
    <t>Tanjung Harapan, 6 Juni 1992</t>
  </si>
  <si>
    <t>Bengkulu, 17 Oktober 1993</t>
  </si>
  <si>
    <t>Bengkulu, 4 November 1982</t>
  </si>
  <si>
    <t>Jakarta, 4 Januari 1968</t>
  </si>
  <si>
    <t>Muara Aman, 12 November 1982</t>
  </si>
  <si>
    <t>Petai Kayu, 24 Januari 1990</t>
  </si>
  <si>
    <t>Bengkulu, 1 Juli 1973</t>
  </si>
  <si>
    <t>Bengkulu, 9 Mei 1990</t>
  </si>
  <si>
    <t>Malaysia, 3 Oktober 1997</t>
  </si>
  <si>
    <t>GPT baru, 28 Desember 1984</t>
  </si>
  <si>
    <t>Bengkulu, 9 Februari 1979</t>
  </si>
  <si>
    <t>Bengkulu, 10 Oktober 1979</t>
  </si>
  <si>
    <t>Bengkulu, 27 Juli 1983</t>
  </si>
  <si>
    <t>Manna, 25 Oktober 1970</t>
  </si>
  <si>
    <t>Bengkulu, 16 Oktober 1998</t>
  </si>
  <si>
    <t>bengkulu, 28 februari 1986</t>
  </si>
  <si>
    <t>Jakarta, 11 Juli 1959</t>
  </si>
  <si>
    <t>Rantau dodor lahat, 2 September 1962</t>
  </si>
  <si>
    <t>Bengkulu, 22 Januari 1989</t>
  </si>
  <si>
    <t>Tegal, 1 Agustus 1994</t>
  </si>
  <si>
    <t>Pringsewu, 20 Desember 1993</t>
  </si>
  <si>
    <t>Wahyu</t>
  </si>
  <si>
    <t>Tiara es krim dan cake</t>
  </si>
  <si>
    <t>koperasi uppks mahkota mandiri</t>
  </si>
  <si>
    <t>Ukm Vera</t>
  </si>
  <si>
    <t>Suka mulya</t>
  </si>
  <si>
    <t>Kkm Mandiri</t>
  </si>
  <si>
    <t>Tiga saudara</t>
  </si>
  <si>
    <t>Ukm pedohe</t>
  </si>
  <si>
    <t>Ukm tiga saudara</t>
  </si>
  <si>
    <t>LKM MAJU</t>
  </si>
  <si>
    <t>Koperasi maju abadi bersama</t>
  </si>
  <si>
    <t>UKM counter</t>
  </si>
  <si>
    <t>KSP Tiga Saudara</t>
  </si>
  <si>
    <t>Koperasi risma al mufidah surabaya permai 2</t>
  </si>
  <si>
    <t>KSP Mandiri</t>
  </si>
  <si>
    <t xml:space="preserve">UKM Lembayung </t>
  </si>
  <si>
    <t>Soekarno Hatta 8</t>
  </si>
  <si>
    <t>Jl. Perumdam Prum Kampung Melayu</t>
  </si>
  <si>
    <t>Jl. K.H. Ahmad Dahlan</t>
  </si>
  <si>
    <t>Jl. Sentosa RT.03 RW.01 No.31 Pasar Melintang</t>
  </si>
  <si>
    <t>Jl. Renjani 2 Kel. Jembatan Kecil Bengkulu</t>
  </si>
  <si>
    <t>Kel. Talang Saling, Kec. Seluma, Kab. Seluma</t>
  </si>
  <si>
    <t>Perum Kemiling Asri Blok C/02 Kel. Pekan Sabtu</t>
  </si>
  <si>
    <t>Jl. Mangga 2 Lingkar Timur Kota Bengkulu</t>
  </si>
  <si>
    <t>Graha Timur Indah Estate 3 No.86</t>
  </si>
  <si>
    <t>Jl. Hibrida 15 No. 45</t>
  </si>
  <si>
    <t>Kel. Lubuk Lintang Kec. Seluma</t>
  </si>
  <si>
    <t>Jl. Putri Gading Cempaka Bengkulu</t>
  </si>
  <si>
    <t>Jl. Berlian Bumi Ayu 3 No.4 A RT 09</t>
  </si>
  <si>
    <t>Jl. Teratai Indah Blok A, Kel. Sukarami, Kec. Selebar</t>
  </si>
  <si>
    <t>Jl. Sinabung 1 No. 2</t>
  </si>
  <si>
    <t>Jl. K.H.A. Dahlan</t>
  </si>
  <si>
    <t>Jl. Berlian Bumi Ayu 3 RT.9 RW.02 No.05</t>
  </si>
  <si>
    <t>Jl. Budi Utomo Perum Emas Permata, Kel. Kandang Mas</t>
  </si>
  <si>
    <t>Kel. Dermayu Km.3,5 RT.03, Kec. Air Periukan, Kab. Seluma</t>
  </si>
  <si>
    <t>Bentiring Permai</t>
  </si>
  <si>
    <t>Sukarami</t>
  </si>
  <si>
    <t>Jl.Halmahera Kel. Surabaya Permai 2 RT.05 RW.03</t>
  </si>
  <si>
    <t>Jl. Berlian Bumi Ayu 3</t>
  </si>
  <si>
    <t>Jl. Hibrida Raya No.29</t>
  </si>
  <si>
    <t>Jl. K.H.A Dahlan No.18 Kebun Roos</t>
  </si>
  <si>
    <t>Jl. Merapi Raya No. 107 Bengkulu</t>
  </si>
  <si>
    <t>Kandang Limun UNIB Belakang</t>
  </si>
  <si>
    <t>085379880860</t>
  </si>
  <si>
    <t>082279804772</t>
  </si>
  <si>
    <t>082378503095</t>
  </si>
  <si>
    <t>08963013955</t>
  </si>
  <si>
    <t>089633069131</t>
  </si>
  <si>
    <t>0811738006</t>
  </si>
  <si>
    <t>085267853906</t>
  </si>
  <si>
    <t>085268173228</t>
  </si>
  <si>
    <t>085268460292</t>
  </si>
  <si>
    <t>082323860004</t>
  </si>
  <si>
    <t>08535778824822</t>
  </si>
  <si>
    <t>085357514791</t>
  </si>
  <si>
    <t>081539200368</t>
  </si>
  <si>
    <t>085267147398</t>
  </si>
  <si>
    <t>085230273304</t>
  </si>
  <si>
    <t>082176792005</t>
  </si>
  <si>
    <t>085758331980</t>
  </si>
  <si>
    <t>085664625752</t>
  </si>
  <si>
    <t>082282589485</t>
  </si>
  <si>
    <t>085267249675</t>
  </si>
  <si>
    <t>085357826567</t>
  </si>
  <si>
    <t>085257826567</t>
  </si>
  <si>
    <t>081368502335</t>
  </si>
  <si>
    <t>081274766594</t>
  </si>
  <si>
    <t>085368569966</t>
  </si>
  <si>
    <t>085368242148</t>
  </si>
  <si>
    <t>082177688444</t>
  </si>
  <si>
    <t>081278337538</t>
  </si>
  <si>
    <t>085669382440</t>
  </si>
  <si>
    <t>089601303221</t>
  </si>
  <si>
    <t>AchmadFaisal98@ymail.com</t>
  </si>
  <si>
    <t>minarsi27@gmail.com</t>
  </si>
  <si>
    <t>popo_dwi@yahoo.co.id</t>
  </si>
  <si>
    <t>dwiputri@gmail.com</t>
  </si>
  <si>
    <t>mei.tiara.bkl@gmail.com</t>
  </si>
  <si>
    <t>saleh_herwan@yahoo.co.id</t>
  </si>
  <si>
    <t>sarmanbustari@gmail.com</t>
  </si>
  <si>
    <t>novrianti75@gmail.com</t>
  </si>
  <si>
    <t>dinisafitri@yahoo.com</t>
  </si>
  <si>
    <t>vini.oktavia@yahoo.com</t>
  </si>
  <si>
    <t>erni_1982@yahoo.co.id</t>
  </si>
  <si>
    <t>syawal.seluma@yahoo.com</t>
  </si>
  <si>
    <t>darmawan_syah@gmail.com</t>
  </si>
  <si>
    <t>Yotimayasari@yahoo.co.id</t>
  </si>
  <si>
    <t>hestiningsih@yahoo.co.id</t>
  </si>
  <si>
    <t>josi_bkl@yahoo.co.id</t>
  </si>
  <si>
    <t>putri_nandira@ymail.com</t>
  </si>
  <si>
    <t>margaret_dahlan@gmail.com</t>
  </si>
  <si>
    <t>liza_efriani@gmail.com</t>
  </si>
  <si>
    <t>syakirelektro@gmail.com</t>
  </si>
  <si>
    <t>Handipratama@yahoo.com</t>
  </si>
  <si>
    <t>heriasri_70@ymail.com</t>
  </si>
  <si>
    <t>alfinaji98@gmail.com</t>
  </si>
  <si>
    <t>jokoprasetyo@yahoo.co.id</t>
  </si>
  <si>
    <t>yunita_1959@yahoo.co.id</t>
  </si>
  <si>
    <t>rohimlahat@yahoo.com</t>
  </si>
  <si>
    <t>bayujef@gmail.com</t>
  </si>
  <si>
    <t>aassyekty@gmail.com</t>
  </si>
  <si>
    <t>damayantielia7@gmail.com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</si>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</sst>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Tahoma"/>
      <family val="2"/>
    </font>
    <font>
      <sz val="12"/>
      <name val="Arial"/>
      <family val="2"/>
    </font>
    <font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0" fontId="8" fillId="0" borderId="0" xfId="0" applyFont="1" applyAlignment="1"/>
    <xf numFmtId="0" fontId="8" fillId="0" borderId="1" xfId="0" applyFont="1" applyBorder="1"/>
    <xf numFmtId="0" fontId="9" fillId="0" borderId="2" xfId="7" applyFont="1" applyBorder="1" applyAlignment="1">
      <alignment horizontal="center"/>
    </xf>
    <xf numFmtId="0" fontId="9" fillId="0" borderId="3" xfId="7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6" fillId="0" borderId="5" xfId="9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0" fillId="0" borderId="2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15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left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vertical="center" wrapText="1"/>
    </xf>
    <xf numFmtId="49" fontId="17" fillId="0" borderId="2" xfId="0" applyNumberFormat="1" applyFont="1" applyBorder="1" applyAlignment="1">
      <alignment vertical="center" wrapText="1"/>
    </xf>
    <xf numFmtId="49" fontId="17" fillId="0" borderId="4" xfId="0" applyNumberFormat="1" applyFont="1" applyBorder="1" applyAlignment="1">
      <alignment vertical="center" wrapText="1"/>
    </xf>
    <xf numFmtId="15" fontId="10" fillId="0" borderId="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4" xfId="0" applyNumberFormat="1" applyFont="1" applyBorder="1" applyAlignment="1">
      <alignment horizontal="left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14" fillId="0" borderId="11" xfId="9" applyNumberFormat="1" applyBorder="1" applyAlignment="1" applyProtection="1">
      <alignment horizontal="left" vertical="center" wrapText="1"/>
    </xf>
    <xf numFmtId="49" fontId="14" fillId="0" borderId="5" xfId="9" applyNumberFormat="1" applyBorder="1" applyAlignment="1" applyProtection="1">
      <alignment horizontal="left" vertical="center" wrapText="1"/>
    </xf>
    <xf numFmtId="49" fontId="14" fillId="0" borderId="6" xfId="9" applyNumberFormat="1" applyBorder="1" applyAlignment="1" applyProtection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10" fillId="0" borderId="8" xfId="0" applyNumberFormat="1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49" fontId="10" fillId="0" borderId="8" xfId="0" applyNumberFormat="1" applyFont="1" applyBorder="1" applyAlignment="1">
      <alignment horizontal="left" vertical="center" wrapText="1"/>
    </xf>
    <xf numFmtId="49" fontId="10" fillId="0" borderId="2" xfId="0" quotePrefix="1" applyNumberFormat="1" applyFont="1" applyBorder="1" applyAlignment="1">
      <alignment horizontal="center" vertical="center" wrapText="1"/>
    </xf>
    <xf numFmtId="49" fontId="18" fillId="0" borderId="11" xfId="9" applyNumberFormat="1" applyFont="1" applyBorder="1" applyAlignment="1" applyProtection="1">
      <alignment horizontal="center" vertical="center" wrapText="1"/>
    </xf>
    <xf numFmtId="49" fontId="18" fillId="0" borderId="5" xfId="9" applyNumberFormat="1" applyFont="1" applyBorder="1" applyAlignment="1" applyProtection="1">
      <alignment horizontal="center" vertical="center" wrapText="1"/>
    </xf>
    <xf numFmtId="49" fontId="18" fillId="0" borderId="6" xfId="9" applyNumberFormat="1" applyFont="1" applyBorder="1" applyAlignment="1" applyProtection="1">
      <alignment horizontal="center" vertical="center" wrapText="1"/>
    </xf>
    <xf numFmtId="49" fontId="13" fillId="0" borderId="8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 wrapText="1"/>
    </xf>
    <xf numFmtId="49" fontId="13" fillId="0" borderId="4" xfId="0" applyNumberFormat="1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9" fontId="13" fillId="0" borderId="4" xfId="0" applyNumberFormat="1" applyFont="1" applyBorder="1" applyAlignment="1">
      <alignment horizontal="left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11" xfId="9" applyNumberFormat="1" applyFont="1" applyBorder="1" applyAlignment="1" applyProtection="1">
      <alignment horizontal="center" vertical="center" wrapText="1"/>
    </xf>
    <xf numFmtId="49" fontId="16" fillId="0" borderId="5" xfId="9" applyNumberFormat="1" applyFont="1" applyBorder="1" applyAlignment="1" applyProtection="1">
      <alignment vertical="center" wrapText="1"/>
    </xf>
    <xf numFmtId="49" fontId="16" fillId="0" borderId="5" xfId="9" applyNumberFormat="1" applyFont="1" applyBorder="1" applyAlignment="1" applyProtection="1">
      <alignment horizontal="left" vertical="center" wrapText="1"/>
    </xf>
    <xf numFmtId="49" fontId="16" fillId="0" borderId="6" xfId="9" applyNumberFormat="1" applyFont="1" applyBorder="1" applyAlignment="1" applyProtection="1">
      <alignment horizontal="center" vertical="center" wrapText="1"/>
    </xf>
  </cellXfs>
  <cellStyles count="10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hmadaniar@gmail.com" TargetMode="External"/><Relationship Id="rId18" Type="http://schemas.openxmlformats.org/officeDocument/2006/relationships/hyperlink" Target="mailto:Herlinfitriani@gmail.com" TargetMode="External"/><Relationship Id="rId26" Type="http://schemas.openxmlformats.org/officeDocument/2006/relationships/hyperlink" Target="mailto:Wahyuni69@gmail.com" TargetMode="External"/><Relationship Id="rId39" Type="http://schemas.openxmlformats.org/officeDocument/2006/relationships/hyperlink" Target="mailto:dinisafitri@yahoo.com" TargetMode="External"/><Relationship Id="rId21" Type="http://schemas.openxmlformats.org/officeDocument/2006/relationships/hyperlink" Target="mailto:Misihadianty@gmail.com" TargetMode="External"/><Relationship Id="rId34" Type="http://schemas.openxmlformats.org/officeDocument/2006/relationships/hyperlink" Target="mailto:dwiputri@gmail.com" TargetMode="External"/><Relationship Id="rId42" Type="http://schemas.openxmlformats.org/officeDocument/2006/relationships/hyperlink" Target="mailto:syawal.seluma@yahoo.com" TargetMode="External"/><Relationship Id="rId47" Type="http://schemas.openxmlformats.org/officeDocument/2006/relationships/hyperlink" Target="mailto:putri_nandira@ymail.com" TargetMode="External"/><Relationship Id="rId50" Type="http://schemas.openxmlformats.org/officeDocument/2006/relationships/hyperlink" Target="mailto:syakirelektro@gmail.com" TargetMode="External"/><Relationship Id="rId55" Type="http://schemas.openxmlformats.org/officeDocument/2006/relationships/hyperlink" Target="mailto:yunita_1959@yahoo.co.id" TargetMode="External"/><Relationship Id="rId63" Type="http://schemas.openxmlformats.org/officeDocument/2006/relationships/hyperlink" Target="mailto:boiman67@gmail.com" TargetMode="External"/><Relationship Id="rId68" Type="http://schemas.openxmlformats.org/officeDocument/2006/relationships/hyperlink" Target="mailto:hendy_96@gmail.com" TargetMode="External"/><Relationship Id="rId76" Type="http://schemas.openxmlformats.org/officeDocument/2006/relationships/hyperlink" Target="mailto:basniar62@yahoo.com" TargetMode="External"/><Relationship Id="rId84" Type="http://schemas.openxmlformats.org/officeDocument/2006/relationships/hyperlink" Target="mailto:Recavarona@yahoo.com" TargetMode="External"/><Relationship Id="rId7" Type="http://schemas.openxmlformats.org/officeDocument/2006/relationships/hyperlink" Target="mailto:Endikoakmalo@gmail.co," TargetMode="External"/><Relationship Id="rId71" Type="http://schemas.openxmlformats.org/officeDocument/2006/relationships/hyperlink" Target="mailto:Iitguntariyati@yahoo.com" TargetMode="External"/><Relationship Id="rId2" Type="http://schemas.openxmlformats.org/officeDocument/2006/relationships/hyperlink" Target="mailto:SuheriDwilaksono@gmail.com" TargetMode="External"/><Relationship Id="rId16" Type="http://schemas.openxmlformats.org/officeDocument/2006/relationships/hyperlink" Target="mailto:Nuraptika@gmail.com" TargetMode="External"/><Relationship Id="rId29" Type="http://schemas.openxmlformats.org/officeDocument/2006/relationships/hyperlink" Target="mailto:Lilissuryani@gmail.com" TargetMode="External"/><Relationship Id="rId11" Type="http://schemas.openxmlformats.org/officeDocument/2006/relationships/hyperlink" Target="mailto:Yeniprilowati@gmail.com" TargetMode="External"/><Relationship Id="rId24" Type="http://schemas.openxmlformats.org/officeDocument/2006/relationships/hyperlink" Target="mailto:Irnawati83@gmail.com" TargetMode="External"/><Relationship Id="rId32" Type="http://schemas.openxmlformats.org/officeDocument/2006/relationships/hyperlink" Target="mailto:minarsi27@gmail.com" TargetMode="External"/><Relationship Id="rId37" Type="http://schemas.openxmlformats.org/officeDocument/2006/relationships/hyperlink" Target="mailto:sarmanbustari@gmail.com" TargetMode="External"/><Relationship Id="rId40" Type="http://schemas.openxmlformats.org/officeDocument/2006/relationships/hyperlink" Target="mailto:vini.oktavia@yahoo.com" TargetMode="External"/><Relationship Id="rId45" Type="http://schemas.openxmlformats.org/officeDocument/2006/relationships/hyperlink" Target="mailto:hestiningsih@yahoo.co.id" TargetMode="External"/><Relationship Id="rId53" Type="http://schemas.openxmlformats.org/officeDocument/2006/relationships/hyperlink" Target="mailto:alfinaji98@gmail.com" TargetMode="External"/><Relationship Id="rId58" Type="http://schemas.openxmlformats.org/officeDocument/2006/relationships/hyperlink" Target="mailto:aassyekty@gmail.com" TargetMode="External"/><Relationship Id="rId66" Type="http://schemas.openxmlformats.org/officeDocument/2006/relationships/hyperlink" Target="mailto:Ermasusanti@yahoo.com" TargetMode="External"/><Relationship Id="rId74" Type="http://schemas.openxmlformats.org/officeDocument/2006/relationships/hyperlink" Target="mailto:tyasp@gmail.com" TargetMode="External"/><Relationship Id="rId79" Type="http://schemas.openxmlformats.org/officeDocument/2006/relationships/hyperlink" Target="mailto:hasana73@yahoo.com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mailto:Maryamzanaria@gmail.com" TargetMode="External"/><Relationship Id="rId61" Type="http://schemas.openxmlformats.org/officeDocument/2006/relationships/hyperlink" Target="mailto:Melki78okto@yahoo.co.id" TargetMode="External"/><Relationship Id="rId82" Type="http://schemas.openxmlformats.org/officeDocument/2006/relationships/hyperlink" Target="mailto:nurhathimah73@gmail.com" TargetMode="External"/><Relationship Id="rId19" Type="http://schemas.openxmlformats.org/officeDocument/2006/relationships/hyperlink" Target="mailto:Sridaryanti@gmail.com" TargetMode="External"/><Relationship Id="rId4" Type="http://schemas.openxmlformats.org/officeDocument/2006/relationships/hyperlink" Target="mailto:Meriutami06@gmail.com" TargetMode="External"/><Relationship Id="rId9" Type="http://schemas.openxmlformats.org/officeDocument/2006/relationships/hyperlink" Target="mailto:Yurnilestari@gmail.com" TargetMode="External"/><Relationship Id="rId14" Type="http://schemas.openxmlformats.org/officeDocument/2006/relationships/hyperlink" Target="mailto:Linaastuti@gmail.com" TargetMode="External"/><Relationship Id="rId22" Type="http://schemas.openxmlformats.org/officeDocument/2006/relationships/hyperlink" Target="mailto:Wayanwka@gmail.com" TargetMode="External"/><Relationship Id="rId27" Type="http://schemas.openxmlformats.org/officeDocument/2006/relationships/hyperlink" Target="mailto:Syamsurizal@gmail.com" TargetMode="External"/><Relationship Id="rId30" Type="http://schemas.openxmlformats.org/officeDocument/2006/relationships/hyperlink" Target="mailto:herawati65@gmail.com" TargetMode="External"/><Relationship Id="rId35" Type="http://schemas.openxmlformats.org/officeDocument/2006/relationships/hyperlink" Target="mailto:mei.tiara.bkl@gmail.com" TargetMode="External"/><Relationship Id="rId43" Type="http://schemas.openxmlformats.org/officeDocument/2006/relationships/hyperlink" Target="mailto:darmawan_syah@gmail.com" TargetMode="External"/><Relationship Id="rId48" Type="http://schemas.openxmlformats.org/officeDocument/2006/relationships/hyperlink" Target="mailto:margaret_dahlan@gmail.com" TargetMode="External"/><Relationship Id="rId56" Type="http://schemas.openxmlformats.org/officeDocument/2006/relationships/hyperlink" Target="mailto:rohimlahat@yahoo.com" TargetMode="External"/><Relationship Id="rId64" Type="http://schemas.openxmlformats.org/officeDocument/2006/relationships/hyperlink" Target="mailto:Meriputri@ymail.com" TargetMode="External"/><Relationship Id="rId69" Type="http://schemas.openxmlformats.org/officeDocument/2006/relationships/hyperlink" Target="mailto:hendrioskandar_81@yahoo.co.ic" TargetMode="External"/><Relationship Id="rId77" Type="http://schemas.openxmlformats.org/officeDocument/2006/relationships/hyperlink" Target="mailto:nenengmartani_1969@yahoo.co.id" TargetMode="External"/><Relationship Id="rId8" Type="http://schemas.openxmlformats.org/officeDocument/2006/relationships/hyperlink" Target="mailto:Popaaktami@gmail.com" TargetMode="External"/><Relationship Id="rId51" Type="http://schemas.openxmlformats.org/officeDocument/2006/relationships/hyperlink" Target="mailto:Handipratama@yahoo.com" TargetMode="External"/><Relationship Id="rId72" Type="http://schemas.openxmlformats.org/officeDocument/2006/relationships/hyperlink" Target="mailto:yoovieputra@gmail.com" TargetMode="External"/><Relationship Id="rId80" Type="http://schemas.openxmlformats.org/officeDocument/2006/relationships/hyperlink" Target="mailto:Harjimin2801@gmail.com" TargetMode="External"/><Relationship Id="rId85" Type="http://schemas.openxmlformats.org/officeDocument/2006/relationships/hyperlink" Target="mailto:mentari_mee@yahoo.com" TargetMode="External"/><Relationship Id="rId3" Type="http://schemas.openxmlformats.org/officeDocument/2006/relationships/hyperlink" Target="mailto:fratamadunia@gmail.com" TargetMode="External"/><Relationship Id="rId12" Type="http://schemas.openxmlformats.org/officeDocument/2006/relationships/hyperlink" Target="mailto:Halimiatusiadiah@gmail.com" TargetMode="External"/><Relationship Id="rId17" Type="http://schemas.openxmlformats.org/officeDocument/2006/relationships/hyperlink" Target="mailto:misulastri86@gmail.com" TargetMode="External"/><Relationship Id="rId25" Type="http://schemas.openxmlformats.org/officeDocument/2006/relationships/hyperlink" Target="mailto:Silviamardian@gmail.com" TargetMode="External"/><Relationship Id="rId33" Type="http://schemas.openxmlformats.org/officeDocument/2006/relationships/hyperlink" Target="mailto:popo_dwi@yahoo.co.id" TargetMode="External"/><Relationship Id="rId38" Type="http://schemas.openxmlformats.org/officeDocument/2006/relationships/hyperlink" Target="mailto:novrianti75@gmail.com" TargetMode="External"/><Relationship Id="rId46" Type="http://schemas.openxmlformats.org/officeDocument/2006/relationships/hyperlink" Target="mailto:josi_bkl@yahoo.co.id" TargetMode="External"/><Relationship Id="rId59" Type="http://schemas.openxmlformats.org/officeDocument/2006/relationships/hyperlink" Target="mailto:damayantielia7@gmail.com" TargetMode="External"/><Relationship Id="rId67" Type="http://schemas.openxmlformats.org/officeDocument/2006/relationships/hyperlink" Target="mailto:erinwulandari6@gmail.com" TargetMode="External"/><Relationship Id="rId20" Type="http://schemas.openxmlformats.org/officeDocument/2006/relationships/hyperlink" Target="mailto:Sofian@gmail.com" TargetMode="External"/><Relationship Id="rId41" Type="http://schemas.openxmlformats.org/officeDocument/2006/relationships/hyperlink" Target="mailto:erni_1982@yahoo.co.id" TargetMode="External"/><Relationship Id="rId54" Type="http://schemas.openxmlformats.org/officeDocument/2006/relationships/hyperlink" Target="mailto:jokoprasetyo@yahoo.co.id" TargetMode="External"/><Relationship Id="rId62" Type="http://schemas.openxmlformats.org/officeDocument/2006/relationships/hyperlink" Target="mailto:Ferranikawindrati@yahoo.com" TargetMode="External"/><Relationship Id="rId70" Type="http://schemas.openxmlformats.org/officeDocument/2006/relationships/hyperlink" Target="mailto:Predi_santoso94@gmail.com" TargetMode="External"/><Relationship Id="rId75" Type="http://schemas.openxmlformats.org/officeDocument/2006/relationships/hyperlink" Target="mailto:srimardiyah54@gmail.com" TargetMode="External"/><Relationship Id="rId83" Type="http://schemas.openxmlformats.org/officeDocument/2006/relationships/hyperlink" Target="mailto:Roni_putra85@gmail.com" TargetMode="External"/><Relationship Id="rId1" Type="http://schemas.openxmlformats.org/officeDocument/2006/relationships/hyperlink" Target="mailto:YunitaEdarwani@gmail.com" TargetMode="External"/><Relationship Id="rId6" Type="http://schemas.openxmlformats.org/officeDocument/2006/relationships/hyperlink" Target="mailto:ratnawati@gmail.com" TargetMode="External"/><Relationship Id="rId15" Type="http://schemas.openxmlformats.org/officeDocument/2006/relationships/hyperlink" Target="mailto:Evayuliana@gmail.com" TargetMode="External"/><Relationship Id="rId23" Type="http://schemas.openxmlformats.org/officeDocument/2006/relationships/hyperlink" Target="mailto:Adhityaernas@gmail.com" TargetMode="External"/><Relationship Id="rId28" Type="http://schemas.openxmlformats.org/officeDocument/2006/relationships/hyperlink" Target="mailto:Andi1980@gmail.com" TargetMode="External"/><Relationship Id="rId36" Type="http://schemas.openxmlformats.org/officeDocument/2006/relationships/hyperlink" Target="mailto:saleh_herwan@yahoo.co.id" TargetMode="External"/><Relationship Id="rId49" Type="http://schemas.openxmlformats.org/officeDocument/2006/relationships/hyperlink" Target="mailto:liza_efriani@gmail.com" TargetMode="External"/><Relationship Id="rId57" Type="http://schemas.openxmlformats.org/officeDocument/2006/relationships/hyperlink" Target="mailto:bayujef@gmail.com" TargetMode="External"/><Relationship Id="rId10" Type="http://schemas.openxmlformats.org/officeDocument/2006/relationships/hyperlink" Target="mailto:bengkuluselatan@gmail.com" TargetMode="External"/><Relationship Id="rId31" Type="http://schemas.openxmlformats.org/officeDocument/2006/relationships/hyperlink" Target="mailto:AchmadFaisal98@ymail.com" TargetMode="External"/><Relationship Id="rId44" Type="http://schemas.openxmlformats.org/officeDocument/2006/relationships/hyperlink" Target="mailto:Yotimayasari@yahoo.co.id" TargetMode="External"/><Relationship Id="rId52" Type="http://schemas.openxmlformats.org/officeDocument/2006/relationships/hyperlink" Target="mailto:heriasri_70@ymail.com" TargetMode="External"/><Relationship Id="rId60" Type="http://schemas.openxmlformats.org/officeDocument/2006/relationships/hyperlink" Target="mailto:Fatimahningsih@gmail.com" TargetMode="External"/><Relationship Id="rId65" Type="http://schemas.openxmlformats.org/officeDocument/2006/relationships/hyperlink" Target="mailto:Fran_dinata@yahoo.co.id" TargetMode="External"/><Relationship Id="rId73" Type="http://schemas.openxmlformats.org/officeDocument/2006/relationships/hyperlink" Target="mailto:Srimulyani21@yahoo.co.id" TargetMode="External"/><Relationship Id="rId78" Type="http://schemas.openxmlformats.org/officeDocument/2006/relationships/hyperlink" Target="mailto:rences_karmila@gmail.com" TargetMode="External"/><Relationship Id="rId81" Type="http://schemas.openxmlformats.org/officeDocument/2006/relationships/hyperlink" Target="mailto:farida1960@yahoo.co.id" TargetMode="External"/><Relationship Id="rId86" Type="http://schemas.openxmlformats.org/officeDocument/2006/relationships/hyperlink" Target="mailto:sumaryanti7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1"/>
  <sheetViews>
    <sheetView tabSelected="1" topLeftCell="A90" zoomScale="75" zoomScaleNormal="75" workbookViewId="0">
      <selection activeCell="P91" sqref="P9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0"/>
    <col min="14" max="14" width="6.85546875" style="1" customWidth="1"/>
    <col min="15" max="15" width="24.28515625" style="10"/>
    <col min="16" max="16" width="12" style="1"/>
    <col min="17" max="17" width="9.7109375" style="1" customWidth="1"/>
    <col min="18" max="18" width="11.5703125" style="1"/>
    <col min="19" max="19" width="14.42578125" style="14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16" t="s">
        <v>17</v>
      </c>
      <c r="S1" s="1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40" t="s">
        <v>31</v>
      </c>
      <c r="N2" s="2"/>
      <c r="O2" s="43" t="s">
        <v>61</v>
      </c>
      <c r="P2" s="44" t="s">
        <v>27</v>
      </c>
      <c r="Q2" s="53">
        <f>2016-1969</f>
        <v>47</v>
      </c>
      <c r="R2" s="17" t="str">
        <f t="shared" ref="R2:R31" si="0">IF(Q2&lt;21,"&lt; 21",IF(Q2&lt;=30,"21 - 30",IF(Q2&lt;=40,"31 - 40",IF(Q2&lt;=50,"41 - 50","&gt; 50" ))))</f>
        <v>41 - 50</v>
      </c>
      <c r="S2" s="53" t="s">
        <v>528</v>
      </c>
      <c r="T2" s="43" t="s">
        <v>29</v>
      </c>
      <c r="U2" s="59" t="s">
        <v>92</v>
      </c>
      <c r="V2" s="47" t="s">
        <v>173</v>
      </c>
      <c r="W2" s="50" t="s">
        <v>113</v>
      </c>
      <c r="X2" s="61" t="s">
        <v>143</v>
      </c>
      <c r="Y2" s="9"/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41" t="s">
        <v>32</v>
      </c>
      <c r="N3" s="2"/>
      <c r="O3" s="23" t="s">
        <v>62</v>
      </c>
      <c r="P3" s="45" t="s">
        <v>28</v>
      </c>
      <c r="Q3" s="31">
        <f>2016-1973</f>
        <v>43</v>
      </c>
      <c r="R3" s="19" t="str">
        <f t="shared" si="0"/>
        <v>41 - 50</v>
      </c>
      <c r="S3" s="31" t="s">
        <v>528</v>
      </c>
      <c r="T3" s="23" t="s">
        <v>29</v>
      </c>
      <c r="U3" s="32" t="s">
        <v>93</v>
      </c>
      <c r="V3" s="48" t="s">
        <v>174</v>
      </c>
      <c r="W3" s="51" t="s">
        <v>114</v>
      </c>
      <c r="X3" s="62" t="s">
        <v>144</v>
      </c>
      <c r="Y3" s="9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41" t="s">
        <v>33</v>
      </c>
      <c r="N4" s="2"/>
      <c r="O4" s="23" t="s">
        <v>63</v>
      </c>
      <c r="P4" s="45" t="s">
        <v>27</v>
      </c>
      <c r="Q4" s="31">
        <f>2016-1989</f>
        <v>27</v>
      </c>
      <c r="R4" s="19" t="str">
        <f t="shared" si="0"/>
        <v>21 - 30</v>
      </c>
      <c r="S4" s="31" t="s">
        <v>528</v>
      </c>
      <c r="T4" s="23" t="s">
        <v>29</v>
      </c>
      <c r="U4" s="32" t="s">
        <v>94</v>
      </c>
      <c r="V4" s="48" t="s">
        <v>175</v>
      </c>
      <c r="W4" s="51" t="s">
        <v>115</v>
      </c>
      <c r="X4" s="62" t="s">
        <v>145</v>
      </c>
      <c r="Y4" s="9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41" t="s">
        <v>34</v>
      </c>
      <c r="N5" s="2"/>
      <c r="O5" s="23" t="s">
        <v>64</v>
      </c>
      <c r="P5" s="45" t="s">
        <v>27</v>
      </c>
      <c r="Q5" s="31">
        <f>2016-1998</f>
        <v>18</v>
      </c>
      <c r="R5" s="19" t="str">
        <f t="shared" si="0"/>
        <v>&lt; 21</v>
      </c>
      <c r="S5" s="31" t="s">
        <v>528</v>
      </c>
      <c r="T5" s="23" t="s">
        <v>29</v>
      </c>
      <c r="U5" s="32" t="s">
        <v>94</v>
      </c>
      <c r="V5" s="48" t="s">
        <v>176</v>
      </c>
      <c r="W5" s="51" t="s">
        <v>116</v>
      </c>
      <c r="X5" s="62" t="s">
        <v>146</v>
      </c>
      <c r="Y5" s="9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41" t="s">
        <v>35</v>
      </c>
      <c r="N6" s="2"/>
      <c r="O6" s="24" t="s">
        <v>65</v>
      </c>
      <c r="P6" s="45" t="s">
        <v>27</v>
      </c>
      <c r="Q6" s="31">
        <f>2016-1966</f>
        <v>50</v>
      </c>
      <c r="R6" s="19" t="str">
        <f t="shared" si="0"/>
        <v>41 - 50</v>
      </c>
      <c r="S6" s="31" t="s">
        <v>528</v>
      </c>
      <c r="T6" s="23" t="s">
        <v>29</v>
      </c>
      <c r="U6" s="32" t="s">
        <v>95</v>
      </c>
      <c r="V6" s="48" t="s">
        <v>177</v>
      </c>
      <c r="W6" s="51" t="s">
        <v>117</v>
      </c>
      <c r="X6" s="62" t="s">
        <v>147</v>
      </c>
      <c r="Y6" s="9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41" t="s">
        <v>36</v>
      </c>
      <c r="N7" s="2"/>
      <c r="O7" s="24" t="s">
        <v>66</v>
      </c>
      <c r="P7" s="45" t="s">
        <v>27</v>
      </c>
      <c r="Q7" s="31">
        <f>2016-1955</f>
        <v>61</v>
      </c>
      <c r="R7" s="19" t="str">
        <f t="shared" si="0"/>
        <v>&gt; 50</v>
      </c>
      <c r="S7" s="31" t="s">
        <v>528</v>
      </c>
      <c r="T7" s="23" t="s">
        <v>29</v>
      </c>
      <c r="U7" s="32" t="s">
        <v>96</v>
      </c>
      <c r="V7" s="48" t="s">
        <v>178</v>
      </c>
      <c r="W7" s="51" t="s">
        <v>118</v>
      </c>
      <c r="X7" s="62" t="s">
        <v>148</v>
      </c>
      <c r="Y7" s="9"/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41" t="s">
        <v>37</v>
      </c>
      <c r="N8" s="2"/>
      <c r="O8" s="23" t="s">
        <v>67</v>
      </c>
      <c r="P8" s="45" t="s">
        <v>28</v>
      </c>
      <c r="Q8" s="31">
        <f>2016-1989</f>
        <v>27</v>
      </c>
      <c r="R8" s="19" t="str">
        <f t="shared" si="0"/>
        <v>21 - 30</v>
      </c>
      <c r="S8" s="31" t="s">
        <v>528</v>
      </c>
      <c r="T8" s="23" t="s">
        <v>29</v>
      </c>
      <c r="U8" s="32" t="s">
        <v>96</v>
      </c>
      <c r="V8" s="48" t="s">
        <v>179</v>
      </c>
      <c r="W8" s="51" t="s">
        <v>119</v>
      </c>
      <c r="X8" s="62" t="s">
        <v>149</v>
      </c>
      <c r="Y8" s="9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41" t="s">
        <v>38</v>
      </c>
      <c r="N9" s="2"/>
      <c r="O9" s="23" t="s">
        <v>68</v>
      </c>
      <c r="P9" s="45" t="s">
        <v>27</v>
      </c>
      <c r="Q9" s="31">
        <f>2016-1985</f>
        <v>31</v>
      </c>
      <c r="R9" s="19" t="str">
        <f t="shared" si="0"/>
        <v>31 - 40</v>
      </c>
      <c r="S9" s="31" t="s">
        <v>528</v>
      </c>
      <c r="T9" s="23" t="s">
        <v>29</v>
      </c>
      <c r="U9" s="32" t="s">
        <v>96</v>
      </c>
      <c r="V9" s="48" t="s">
        <v>180</v>
      </c>
      <c r="W9" s="51" t="s">
        <v>120</v>
      </c>
      <c r="X9" s="62" t="s">
        <v>150</v>
      </c>
      <c r="Y9" s="9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41" t="s">
        <v>39</v>
      </c>
      <c r="N10" s="2"/>
      <c r="O10" s="23" t="s">
        <v>69</v>
      </c>
      <c r="P10" s="45" t="s">
        <v>27</v>
      </c>
      <c r="Q10" s="31">
        <f>2016-1973</f>
        <v>43</v>
      </c>
      <c r="R10" s="19" t="str">
        <f t="shared" si="0"/>
        <v>41 - 50</v>
      </c>
      <c r="S10" s="31" t="s">
        <v>528</v>
      </c>
      <c r="T10" s="23" t="s">
        <v>29</v>
      </c>
      <c r="U10" s="32" t="s">
        <v>96</v>
      </c>
      <c r="V10" s="48" t="s">
        <v>181</v>
      </c>
      <c r="W10" s="51" t="s">
        <v>121</v>
      </c>
      <c r="X10" s="62" t="s">
        <v>151</v>
      </c>
      <c r="Y10" s="9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41" t="s">
        <v>40</v>
      </c>
      <c r="N11" s="2"/>
      <c r="O11" s="24" t="s">
        <v>70</v>
      </c>
      <c r="P11" s="45" t="s">
        <v>27</v>
      </c>
      <c r="Q11" s="31">
        <f>2016-1970</f>
        <v>46</v>
      </c>
      <c r="R11" s="19" t="str">
        <f t="shared" si="0"/>
        <v>41 - 50</v>
      </c>
      <c r="S11" s="31" t="s">
        <v>528</v>
      </c>
      <c r="T11" s="23" t="s">
        <v>29</v>
      </c>
      <c r="U11" s="32" t="s">
        <v>97</v>
      </c>
      <c r="V11" s="48" t="s">
        <v>182</v>
      </c>
      <c r="W11" s="51" t="s">
        <v>122</v>
      </c>
      <c r="X11" s="62" t="s">
        <v>152</v>
      </c>
      <c r="Y11" s="9"/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41" t="s">
        <v>41</v>
      </c>
      <c r="N12" s="2"/>
      <c r="O12" s="23" t="s">
        <v>71</v>
      </c>
      <c r="P12" s="45" t="s">
        <v>27</v>
      </c>
      <c r="Q12" s="31">
        <f>2016-1979</f>
        <v>37</v>
      </c>
      <c r="R12" s="19" t="str">
        <f t="shared" si="0"/>
        <v>31 - 40</v>
      </c>
      <c r="S12" s="31" t="s">
        <v>528</v>
      </c>
      <c r="T12" s="23" t="s">
        <v>29</v>
      </c>
      <c r="U12" s="32" t="s">
        <v>98</v>
      </c>
      <c r="V12" s="48" t="s">
        <v>183</v>
      </c>
      <c r="W12" s="51" t="s">
        <v>123</v>
      </c>
      <c r="X12" s="62" t="s">
        <v>153</v>
      </c>
      <c r="Y12" s="9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41" t="s">
        <v>42</v>
      </c>
      <c r="N13" s="2"/>
      <c r="O13" s="23" t="s">
        <v>72</v>
      </c>
      <c r="P13" s="45" t="s">
        <v>27</v>
      </c>
      <c r="Q13" s="31">
        <f>2016-1961</f>
        <v>55</v>
      </c>
      <c r="R13" s="19" t="str">
        <f t="shared" si="0"/>
        <v>&gt; 50</v>
      </c>
      <c r="S13" s="31" t="s">
        <v>528</v>
      </c>
      <c r="T13" s="23" t="s">
        <v>29</v>
      </c>
      <c r="U13" s="32" t="s">
        <v>99</v>
      </c>
      <c r="V13" s="48" t="s">
        <v>183</v>
      </c>
      <c r="W13" s="51" t="s">
        <v>124</v>
      </c>
      <c r="X13" s="62" t="s">
        <v>154</v>
      </c>
      <c r="Y13" s="9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41" t="s">
        <v>43</v>
      </c>
      <c r="N14" s="2"/>
      <c r="O14" s="23" t="s">
        <v>73</v>
      </c>
      <c r="P14" s="45" t="s">
        <v>27</v>
      </c>
      <c r="Q14" s="31">
        <f>2016-1976</f>
        <v>40</v>
      </c>
      <c r="R14" s="19" t="str">
        <f t="shared" si="0"/>
        <v>31 - 40</v>
      </c>
      <c r="S14" s="31" t="s">
        <v>528</v>
      </c>
      <c r="T14" s="23" t="s">
        <v>29</v>
      </c>
      <c r="U14" s="32" t="s">
        <v>100</v>
      </c>
      <c r="V14" s="48" t="s">
        <v>184</v>
      </c>
      <c r="W14" s="51" t="s">
        <v>125</v>
      </c>
      <c r="X14" s="62" t="s">
        <v>155</v>
      </c>
      <c r="Y14" s="9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41" t="s">
        <v>44</v>
      </c>
      <c r="N15" s="2"/>
      <c r="O15" s="24" t="s">
        <v>74</v>
      </c>
      <c r="P15" s="45" t="s">
        <v>27</v>
      </c>
      <c r="Q15" s="32">
        <f>2016-1974</f>
        <v>42</v>
      </c>
      <c r="R15" s="19" t="str">
        <f t="shared" si="0"/>
        <v>41 - 50</v>
      </c>
      <c r="S15" s="32" t="s">
        <v>528</v>
      </c>
      <c r="T15" s="23" t="s">
        <v>29</v>
      </c>
      <c r="U15" s="32" t="s">
        <v>100</v>
      </c>
      <c r="V15" s="48" t="s">
        <v>185</v>
      </c>
      <c r="W15" s="51" t="s">
        <v>126</v>
      </c>
      <c r="X15" s="62" t="s">
        <v>156</v>
      </c>
      <c r="Y15" s="9"/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41" t="s">
        <v>45</v>
      </c>
      <c r="N16" s="2"/>
      <c r="O16" s="24" t="s">
        <v>75</v>
      </c>
      <c r="P16" s="45" t="s">
        <v>27</v>
      </c>
      <c r="Q16" s="31">
        <f>2016-1983</f>
        <v>33</v>
      </c>
      <c r="R16" s="19" t="str">
        <f t="shared" si="0"/>
        <v>31 - 40</v>
      </c>
      <c r="S16" s="32" t="s">
        <v>528</v>
      </c>
      <c r="T16" s="23" t="s">
        <v>29</v>
      </c>
      <c r="U16" s="32" t="s">
        <v>101</v>
      </c>
      <c r="V16" s="48" t="s">
        <v>186</v>
      </c>
      <c r="W16" s="51" t="s">
        <v>127</v>
      </c>
      <c r="X16" s="62" t="s">
        <v>157</v>
      </c>
      <c r="Y16" s="9"/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41" t="s">
        <v>46</v>
      </c>
      <c r="N17" s="2"/>
      <c r="O17" s="25" t="s">
        <v>76</v>
      </c>
      <c r="P17" s="45" t="s">
        <v>27</v>
      </c>
      <c r="Q17" s="33">
        <v>24</v>
      </c>
      <c r="R17" s="19" t="str">
        <f t="shared" si="0"/>
        <v>21 - 30</v>
      </c>
      <c r="S17" s="57" t="s">
        <v>528</v>
      </c>
      <c r="T17" s="23" t="s">
        <v>29</v>
      </c>
      <c r="U17" s="32" t="s">
        <v>102</v>
      </c>
      <c r="V17" s="48" t="s">
        <v>187</v>
      </c>
      <c r="W17" s="51" t="s">
        <v>128</v>
      </c>
      <c r="X17" s="62" t="s">
        <v>158</v>
      </c>
      <c r="Y17" s="9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41" t="s">
        <v>47</v>
      </c>
      <c r="N18" s="2"/>
      <c r="O18" s="24" t="s">
        <v>77</v>
      </c>
      <c r="P18" s="45" t="s">
        <v>27</v>
      </c>
      <c r="Q18" s="32">
        <f>2016-1986</f>
        <v>30</v>
      </c>
      <c r="R18" s="19" t="str">
        <f t="shared" si="0"/>
        <v>21 - 30</v>
      </c>
      <c r="S18" s="32" t="s">
        <v>528</v>
      </c>
      <c r="T18" s="23" t="s">
        <v>29</v>
      </c>
      <c r="U18" s="32" t="s">
        <v>103</v>
      </c>
      <c r="V18" s="48" t="s">
        <v>188</v>
      </c>
      <c r="W18" s="51" t="s">
        <v>129</v>
      </c>
      <c r="X18" s="62" t="s">
        <v>159</v>
      </c>
      <c r="Y18" s="9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41" t="s">
        <v>48</v>
      </c>
      <c r="N19" s="2"/>
      <c r="O19" s="25" t="s">
        <v>78</v>
      </c>
      <c r="P19" s="45" t="s">
        <v>27</v>
      </c>
      <c r="Q19" s="33">
        <v>23</v>
      </c>
      <c r="R19" s="19" t="str">
        <f t="shared" si="0"/>
        <v>21 - 30</v>
      </c>
      <c r="S19" s="33" t="s">
        <v>528</v>
      </c>
      <c r="T19" s="23" t="s">
        <v>29</v>
      </c>
      <c r="U19" s="57" t="s">
        <v>104</v>
      </c>
      <c r="V19" s="48" t="s">
        <v>189</v>
      </c>
      <c r="W19" s="51" t="s">
        <v>130</v>
      </c>
      <c r="X19" s="62" t="s">
        <v>160</v>
      </c>
      <c r="Y19" s="9"/>
    </row>
    <row r="20" spans="1:25" ht="28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41" t="s">
        <v>49</v>
      </c>
      <c r="N20" s="2"/>
      <c r="O20" s="26" t="s">
        <v>79</v>
      </c>
      <c r="P20" s="45" t="s">
        <v>27</v>
      </c>
      <c r="Q20" s="33">
        <f>2016-1970</f>
        <v>46</v>
      </c>
      <c r="R20" s="19" t="str">
        <f t="shared" si="0"/>
        <v>41 - 50</v>
      </c>
      <c r="S20" s="33" t="s">
        <v>528</v>
      </c>
      <c r="T20" s="23" t="s">
        <v>29</v>
      </c>
      <c r="U20" s="57" t="s">
        <v>105</v>
      </c>
      <c r="V20" s="48" t="s">
        <v>190</v>
      </c>
      <c r="W20" s="51" t="s">
        <v>131</v>
      </c>
      <c r="X20" s="62" t="s">
        <v>161</v>
      </c>
      <c r="Y20" s="9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41" t="s">
        <v>50</v>
      </c>
      <c r="N21" s="2"/>
      <c r="O21" s="25" t="s">
        <v>80</v>
      </c>
      <c r="P21" s="45" t="s">
        <v>28</v>
      </c>
      <c r="Q21" s="33">
        <f>2016-1978</f>
        <v>38</v>
      </c>
      <c r="R21" s="19" t="str">
        <f t="shared" si="0"/>
        <v>31 - 40</v>
      </c>
      <c r="S21" s="33" t="s">
        <v>528</v>
      </c>
      <c r="T21" s="23" t="s">
        <v>29</v>
      </c>
      <c r="U21" s="57" t="s">
        <v>100</v>
      </c>
      <c r="V21" s="48" t="s">
        <v>191</v>
      </c>
      <c r="W21" s="51" t="s">
        <v>132</v>
      </c>
      <c r="X21" s="62" t="s">
        <v>162</v>
      </c>
      <c r="Y21" s="9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41" t="s">
        <v>51</v>
      </c>
      <c r="N22" s="2"/>
      <c r="O22" s="25" t="s">
        <v>81</v>
      </c>
      <c r="P22" s="45" t="s">
        <v>27</v>
      </c>
      <c r="Q22" s="33">
        <f>2016-1985</f>
        <v>31</v>
      </c>
      <c r="R22" s="19" t="str">
        <f t="shared" si="0"/>
        <v>31 - 40</v>
      </c>
      <c r="S22" s="33" t="s">
        <v>91</v>
      </c>
      <c r="T22" s="23" t="s">
        <v>29</v>
      </c>
      <c r="U22" s="57" t="s">
        <v>100</v>
      </c>
      <c r="V22" s="48" t="s">
        <v>192</v>
      </c>
      <c r="W22" s="51" t="s">
        <v>133</v>
      </c>
      <c r="X22" s="62" t="s">
        <v>163</v>
      </c>
      <c r="Y22" s="9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41" t="s">
        <v>52</v>
      </c>
      <c r="N23" s="2"/>
      <c r="O23" s="25" t="s">
        <v>82</v>
      </c>
      <c r="P23" s="45" t="s">
        <v>28</v>
      </c>
      <c r="Q23" s="33">
        <v>22</v>
      </c>
      <c r="R23" s="19" t="str">
        <f t="shared" si="0"/>
        <v>21 - 30</v>
      </c>
      <c r="S23" s="33" t="s">
        <v>528</v>
      </c>
      <c r="T23" s="23" t="s">
        <v>29</v>
      </c>
      <c r="U23" s="57" t="s">
        <v>106</v>
      </c>
      <c r="V23" s="48" t="s">
        <v>193</v>
      </c>
      <c r="W23" s="51" t="s">
        <v>134</v>
      </c>
      <c r="X23" s="62" t="s">
        <v>164</v>
      </c>
      <c r="Y23" s="9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41" t="s">
        <v>53</v>
      </c>
      <c r="N24" s="2"/>
      <c r="O24" s="25" t="s">
        <v>83</v>
      </c>
      <c r="P24" s="45" t="s">
        <v>27</v>
      </c>
      <c r="Q24" s="33">
        <f>2016-1966</f>
        <v>50</v>
      </c>
      <c r="R24" s="19" t="str">
        <f t="shared" si="0"/>
        <v>41 - 50</v>
      </c>
      <c r="S24" s="33" t="s">
        <v>528</v>
      </c>
      <c r="T24" s="23" t="s">
        <v>29</v>
      </c>
      <c r="U24" s="57" t="s">
        <v>107</v>
      </c>
      <c r="V24" s="48" t="s">
        <v>194</v>
      </c>
      <c r="W24" s="51" t="s">
        <v>135</v>
      </c>
      <c r="X24" s="62" t="s">
        <v>165</v>
      </c>
      <c r="Y24" s="9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41" t="s">
        <v>54</v>
      </c>
      <c r="N25" s="2"/>
      <c r="O25" s="25" t="s">
        <v>84</v>
      </c>
      <c r="P25" s="45" t="s">
        <v>27</v>
      </c>
      <c r="Q25" s="33">
        <f>2016-1983</f>
        <v>33</v>
      </c>
      <c r="R25" s="19" t="str">
        <f t="shared" si="0"/>
        <v>31 - 40</v>
      </c>
      <c r="S25" s="58" t="s">
        <v>528</v>
      </c>
      <c r="T25" s="23" t="s">
        <v>29</v>
      </c>
      <c r="U25" s="57" t="s">
        <v>108</v>
      </c>
      <c r="V25" s="48" t="s">
        <v>195</v>
      </c>
      <c r="W25" s="51" t="s">
        <v>136</v>
      </c>
      <c r="X25" s="62" t="s">
        <v>166</v>
      </c>
      <c r="Y25" s="9"/>
    </row>
    <row r="26" spans="1:25" ht="28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41" t="s">
        <v>55</v>
      </c>
      <c r="N26" s="2"/>
      <c r="O26" s="27" t="s">
        <v>85</v>
      </c>
      <c r="P26" s="45" t="s">
        <v>27</v>
      </c>
      <c r="Q26" s="33">
        <f>2016-1975</f>
        <v>41</v>
      </c>
      <c r="R26" s="19" t="str">
        <f t="shared" si="0"/>
        <v>41 - 50</v>
      </c>
      <c r="S26" s="58" t="s">
        <v>528</v>
      </c>
      <c r="T26" s="23" t="s">
        <v>29</v>
      </c>
      <c r="U26" s="57" t="s">
        <v>109</v>
      </c>
      <c r="V26" s="48" t="s">
        <v>196</v>
      </c>
      <c r="W26" s="51" t="s">
        <v>137</v>
      </c>
      <c r="X26" s="62" t="s">
        <v>167</v>
      </c>
      <c r="Y26" s="9"/>
    </row>
    <row r="27" spans="1:25" ht="28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41" t="s">
        <v>56</v>
      </c>
      <c r="N27" s="2"/>
      <c r="O27" s="27" t="s">
        <v>86</v>
      </c>
      <c r="P27" s="45" t="s">
        <v>27</v>
      </c>
      <c r="Q27" s="33">
        <f>2016-1969</f>
        <v>47</v>
      </c>
      <c r="R27" s="19" t="str">
        <f t="shared" si="0"/>
        <v>41 - 50</v>
      </c>
      <c r="S27" s="33" t="s">
        <v>528</v>
      </c>
      <c r="T27" s="23" t="s">
        <v>29</v>
      </c>
      <c r="U27" s="57" t="s">
        <v>110</v>
      </c>
      <c r="V27" s="48" t="s">
        <v>197</v>
      </c>
      <c r="W27" s="51" t="s">
        <v>138</v>
      </c>
      <c r="X27" s="62" t="s">
        <v>168</v>
      </c>
      <c r="Y27" s="9"/>
    </row>
    <row r="28" spans="1:25" ht="28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7"/>
      <c r="M28" s="41" t="s">
        <v>57</v>
      </c>
      <c r="N28" s="2"/>
      <c r="O28" s="27" t="s">
        <v>87</v>
      </c>
      <c r="P28" s="45" t="s">
        <v>28</v>
      </c>
      <c r="Q28" s="33">
        <f>2016-1979</f>
        <v>37</v>
      </c>
      <c r="R28" s="19" t="str">
        <f t="shared" si="0"/>
        <v>31 - 40</v>
      </c>
      <c r="S28" s="33" t="s">
        <v>528</v>
      </c>
      <c r="T28" s="23" t="s">
        <v>29</v>
      </c>
      <c r="U28" s="57" t="s">
        <v>100</v>
      </c>
      <c r="V28" s="48" t="s">
        <v>198</v>
      </c>
      <c r="W28" s="51" t="s">
        <v>139</v>
      </c>
      <c r="X28" s="62" t="s">
        <v>169</v>
      </c>
      <c r="Y28" s="9"/>
    </row>
    <row r="29" spans="1:25" ht="28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7"/>
      <c r="M29" s="41" t="s">
        <v>58</v>
      </c>
      <c r="N29" s="2"/>
      <c r="O29" s="27" t="s">
        <v>88</v>
      </c>
      <c r="P29" s="45" t="s">
        <v>28</v>
      </c>
      <c r="Q29" s="33">
        <v>36</v>
      </c>
      <c r="R29" s="19" t="str">
        <f t="shared" si="0"/>
        <v>31 - 40</v>
      </c>
      <c r="S29" s="33" t="s">
        <v>528</v>
      </c>
      <c r="T29" s="23" t="s">
        <v>29</v>
      </c>
      <c r="U29" s="57" t="s">
        <v>100</v>
      </c>
      <c r="V29" s="48" t="s">
        <v>199</v>
      </c>
      <c r="W29" s="51" t="s">
        <v>140</v>
      </c>
      <c r="X29" s="62" t="s">
        <v>170</v>
      </c>
      <c r="Y29" s="9"/>
    </row>
    <row r="30" spans="1:25" ht="28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7"/>
      <c r="M30" s="41" t="s">
        <v>59</v>
      </c>
      <c r="N30" s="2"/>
      <c r="O30" s="27" t="s">
        <v>89</v>
      </c>
      <c r="P30" s="45" t="s">
        <v>27</v>
      </c>
      <c r="Q30" s="33">
        <v>49</v>
      </c>
      <c r="R30" s="19" t="str">
        <f t="shared" si="0"/>
        <v>41 - 50</v>
      </c>
      <c r="S30" s="33" t="s">
        <v>528</v>
      </c>
      <c r="T30" s="23" t="s">
        <v>29</v>
      </c>
      <c r="U30" s="57" t="s">
        <v>111</v>
      </c>
      <c r="V30" s="48" t="s">
        <v>200</v>
      </c>
      <c r="W30" s="51" t="s">
        <v>141</v>
      </c>
      <c r="X30" s="62" t="s">
        <v>171</v>
      </c>
      <c r="Y30" s="9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7"/>
      <c r="M31" s="42" t="s">
        <v>60</v>
      </c>
      <c r="N31" s="2"/>
      <c r="O31" s="28" t="s">
        <v>90</v>
      </c>
      <c r="P31" s="46" t="s">
        <v>27</v>
      </c>
      <c r="Q31" s="34">
        <f>2016-1956</f>
        <v>60</v>
      </c>
      <c r="R31" s="20" t="str">
        <f t="shared" si="0"/>
        <v>&gt; 50</v>
      </c>
      <c r="S31" s="34" t="s">
        <v>528</v>
      </c>
      <c r="T31" s="56" t="s">
        <v>29</v>
      </c>
      <c r="U31" s="60" t="s">
        <v>112</v>
      </c>
      <c r="V31" s="49" t="s">
        <v>201</v>
      </c>
      <c r="W31" s="52" t="s">
        <v>142</v>
      </c>
      <c r="X31" s="63" t="s">
        <v>172</v>
      </c>
      <c r="Y31" s="9"/>
    </row>
    <row r="32" spans="1:2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8"/>
      <c r="M32" s="82" t="s">
        <v>366</v>
      </c>
      <c r="N32" s="2"/>
      <c r="O32" s="85" t="s">
        <v>396</v>
      </c>
      <c r="P32" s="89" t="s">
        <v>27</v>
      </c>
      <c r="Q32" s="87">
        <v>52</v>
      </c>
      <c r="R32" s="17" t="str">
        <f>IF(Q32&lt;21,"&lt; 21",IF(Q32&lt;=30,"21 - 30",IF(Q32&lt;=40,"31 - 40",IF(Q32&lt;=50,"41 - 50","&gt; 50" ))))</f>
        <v>&gt; 50</v>
      </c>
      <c r="S32" s="53" t="s">
        <v>26</v>
      </c>
      <c r="T32" s="13"/>
      <c r="U32" s="92" t="s">
        <v>426</v>
      </c>
      <c r="V32" s="95" t="s">
        <v>442</v>
      </c>
      <c r="W32" s="98" t="s">
        <v>469</v>
      </c>
      <c r="X32" s="101"/>
      <c r="Y32" s="9"/>
    </row>
    <row r="33" spans="1:25" ht="28.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8"/>
      <c r="M33" s="83" t="s">
        <v>367</v>
      </c>
      <c r="N33" s="2"/>
      <c r="O33" s="27" t="s">
        <v>397</v>
      </c>
      <c r="P33" s="90" t="s">
        <v>28</v>
      </c>
      <c r="Q33" s="65">
        <f>2016-1998</f>
        <v>18</v>
      </c>
      <c r="R33" s="19" t="str">
        <f>IF(Q33&lt;21,"&lt; 21",IF(Q33&lt;=30,"21 - 30",IF(Q33&lt;=40,"31 - 40",IF(Q33&lt;=50,"41 - 50","&gt; 50" ))))</f>
        <v>&lt; 21</v>
      </c>
      <c r="S33" s="31" t="s">
        <v>528</v>
      </c>
      <c r="T33" s="12"/>
      <c r="U33" s="93" t="s">
        <v>100</v>
      </c>
      <c r="V33" s="96" t="s">
        <v>443</v>
      </c>
      <c r="W33" s="99" t="s">
        <v>470</v>
      </c>
      <c r="X33" s="102" t="s">
        <v>499</v>
      </c>
      <c r="Y33" s="9"/>
    </row>
    <row r="34" spans="1:25" ht="28.5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8"/>
      <c r="M34" s="83" t="s">
        <v>368</v>
      </c>
      <c r="N34" s="2"/>
      <c r="O34" s="27" t="s">
        <v>398</v>
      </c>
      <c r="P34" s="90" t="s">
        <v>27</v>
      </c>
      <c r="Q34" s="65">
        <v>22</v>
      </c>
      <c r="R34" s="19" t="str">
        <f>IF(Q34&lt;21,"&lt; 21",IF(Q34&lt;=30,"21 - 30",IF(Q34&lt;=40,"31 - 40",IF(Q34&lt;=50,"41 - 50","&gt; 50" ))))</f>
        <v>21 - 30</v>
      </c>
      <c r="S34" s="31" t="s">
        <v>528</v>
      </c>
      <c r="T34" s="12"/>
      <c r="U34" s="93" t="s">
        <v>100</v>
      </c>
      <c r="V34" s="96" t="s">
        <v>444</v>
      </c>
      <c r="W34" s="99" t="s">
        <v>471</v>
      </c>
      <c r="X34" s="102" t="s">
        <v>500</v>
      </c>
      <c r="Y34" s="9"/>
    </row>
    <row r="35" spans="1:25" ht="28.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8"/>
      <c r="M35" s="83" t="s">
        <v>369</v>
      </c>
      <c r="N35" s="2"/>
      <c r="O35" s="27" t="s">
        <v>399</v>
      </c>
      <c r="P35" s="90" t="s">
        <v>28</v>
      </c>
      <c r="Q35" s="65">
        <v>19</v>
      </c>
      <c r="R35" s="19" t="str">
        <f>IF(Q35&lt;21,"&lt; 21",IF(Q35&lt;=30,"21 - 30",IF(Q35&lt;=40,"31 - 40",IF(Q35&lt;=50,"41 - 50","&gt; 50" ))))</f>
        <v>&lt; 21</v>
      </c>
      <c r="S35" s="31" t="s">
        <v>26</v>
      </c>
      <c r="T35" s="12"/>
      <c r="U35" s="93" t="s">
        <v>100</v>
      </c>
      <c r="V35" s="96" t="s">
        <v>444</v>
      </c>
      <c r="W35" s="99" t="s">
        <v>472</v>
      </c>
      <c r="X35" s="18" t="s">
        <v>501</v>
      </c>
      <c r="Y35" s="9"/>
    </row>
    <row r="36" spans="1:25" ht="28.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8"/>
      <c r="M36" s="83" t="s">
        <v>370</v>
      </c>
      <c r="N36" s="2"/>
      <c r="O36" s="27" t="s">
        <v>400</v>
      </c>
      <c r="P36" s="90" t="s">
        <v>27</v>
      </c>
      <c r="Q36" s="65">
        <v>19</v>
      </c>
      <c r="R36" s="19" t="str">
        <f>IF(Q36&lt;21,"&lt; 21",IF(Q36&lt;=30,"21 - 30",IF(Q36&lt;=40,"31 - 40",IF(Q36&lt;=50,"41 - 50","&gt; 50" ))))</f>
        <v>&lt; 21</v>
      </c>
      <c r="S36" s="31" t="s">
        <v>26</v>
      </c>
      <c r="T36" s="12"/>
      <c r="U36" s="93" t="s">
        <v>100</v>
      </c>
      <c r="V36" s="96" t="s">
        <v>445</v>
      </c>
      <c r="W36" s="99" t="s">
        <v>473</v>
      </c>
      <c r="X36" s="102" t="s">
        <v>502</v>
      </c>
      <c r="Y36" s="9"/>
    </row>
    <row r="37" spans="1:25" ht="28.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8"/>
      <c r="M37" s="83" t="s">
        <v>371</v>
      </c>
      <c r="N37" s="2"/>
      <c r="O37" s="27" t="s">
        <v>401</v>
      </c>
      <c r="P37" s="90" t="s">
        <v>27</v>
      </c>
      <c r="Q37" s="65">
        <f>2016-1977</f>
        <v>39</v>
      </c>
      <c r="R37" s="19" t="str">
        <f>IF(Q37&lt;21,"&lt; 21",IF(Q37&lt;=30,"21 - 30",IF(Q37&lt;=40,"31 - 40",IF(Q37&lt;=50,"41 - 50","&gt; 50" ))))</f>
        <v>31 - 40</v>
      </c>
      <c r="S37" s="31" t="s">
        <v>26</v>
      </c>
      <c r="T37" s="12"/>
      <c r="U37" s="93" t="s">
        <v>427</v>
      </c>
      <c r="V37" s="96" t="s">
        <v>446</v>
      </c>
      <c r="W37" s="99" t="s">
        <v>474</v>
      </c>
      <c r="X37" s="102" t="s">
        <v>503</v>
      </c>
      <c r="Y37" s="9"/>
    </row>
    <row r="38" spans="1:25" ht="28.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8"/>
      <c r="M38" s="83" t="s">
        <v>372</v>
      </c>
      <c r="N38" s="2"/>
      <c r="O38" s="27" t="s">
        <v>402</v>
      </c>
      <c r="P38" s="90" t="s">
        <v>28</v>
      </c>
      <c r="Q38" s="65">
        <f>2016-1983</f>
        <v>33</v>
      </c>
      <c r="R38" s="19" t="str">
        <f>IF(Q38&lt;21,"&lt; 21",IF(Q38&lt;=30,"21 - 30",IF(Q38&lt;=40,"31 - 40",IF(Q38&lt;=50,"41 - 50","&gt; 50" ))))</f>
        <v>31 - 40</v>
      </c>
      <c r="S38" s="31" t="s">
        <v>528</v>
      </c>
      <c r="T38" s="12"/>
      <c r="U38" s="93" t="s">
        <v>428</v>
      </c>
      <c r="V38" s="96" t="s">
        <v>447</v>
      </c>
      <c r="W38" s="99" t="s">
        <v>475</v>
      </c>
      <c r="X38" s="102" t="s">
        <v>504</v>
      </c>
      <c r="Y38" s="9"/>
    </row>
    <row r="39" spans="1:25" ht="28.5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8"/>
      <c r="M39" s="83" t="s">
        <v>373</v>
      </c>
      <c r="N39" s="2"/>
      <c r="O39" s="27" t="s">
        <v>403</v>
      </c>
      <c r="P39" s="65" t="s">
        <v>28</v>
      </c>
      <c r="Q39" s="65">
        <f>2016-1971</f>
        <v>45</v>
      </c>
      <c r="R39" s="19" t="str">
        <f>IF(Q39&lt;21,"&lt; 21",IF(Q39&lt;=30,"21 - 30",IF(Q39&lt;=40,"31 - 40",IF(Q39&lt;=50,"41 - 50","&gt; 50" ))))</f>
        <v>41 - 50</v>
      </c>
      <c r="S39" s="31" t="s">
        <v>528</v>
      </c>
      <c r="T39" s="12"/>
      <c r="U39" s="93" t="s">
        <v>100</v>
      </c>
      <c r="V39" s="96" t="s">
        <v>448</v>
      </c>
      <c r="W39" s="99" t="s">
        <v>476</v>
      </c>
      <c r="X39" s="102" t="s">
        <v>505</v>
      </c>
      <c r="Y39" s="9"/>
    </row>
    <row r="40" spans="1:25" ht="28.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8"/>
      <c r="M40" s="83" t="s">
        <v>374</v>
      </c>
      <c r="N40" s="2"/>
      <c r="O40" s="27" t="s">
        <v>404</v>
      </c>
      <c r="P40" s="90" t="s">
        <v>27</v>
      </c>
      <c r="Q40" s="65">
        <f>2016-1975</f>
        <v>41</v>
      </c>
      <c r="R40" s="19" t="str">
        <f>IF(Q40&lt;21,"&lt; 21",IF(Q40&lt;=30,"21 - 30",IF(Q40&lt;=40,"31 - 40",IF(Q40&lt;=50,"41 - 50","&gt; 50" ))))</f>
        <v>41 - 50</v>
      </c>
      <c r="S40" s="31" t="s">
        <v>26</v>
      </c>
      <c r="T40" s="12"/>
      <c r="U40" s="93" t="s">
        <v>100</v>
      </c>
      <c r="V40" s="96" t="s">
        <v>449</v>
      </c>
      <c r="W40" s="99" t="s">
        <v>477</v>
      </c>
      <c r="X40" s="18" t="s">
        <v>506</v>
      </c>
      <c r="Y40" s="9"/>
    </row>
    <row r="41" spans="1:25" ht="28.5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8"/>
      <c r="M41" s="83" t="s">
        <v>375</v>
      </c>
      <c r="N41" s="2"/>
      <c r="O41" s="27" t="s">
        <v>405</v>
      </c>
      <c r="P41" s="90" t="s">
        <v>27</v>
      </c>
      <c r="Q41" s="65">
        <v>24</v>
      </c>
      <c r="R41" s="19" t="str">
        <f>IF(Q41&lt;21,"&lt; 21",IF(Q41&lt;=30,"21 - 30",IF(Q41&lt;=40,"31 - 40",IF(Q41&lt;=50,"41 - 50","&gt; 50" ))))</f>
        <v>21 - 30</v>
      </c>
      <c r="S41" s="31" t="s">
        <v>528</v>
      </c>
      <c r="T41" s="12"/>
      <c r="U41" s="93" t="s">
        <v>100</v>
      </c>
      <c r="V41" s="96" t="s">
        <v>450</v>
      </c>
      <c r="W41" s="99" t="s">
        <v>478</v>
      </c>
      <c r="X41" s="18" t="s">
        <v>507</v>
      </c>
      <c r="Y41" s="9"/>
    </row>
    <row r="42" spans="1:25" ht="28.5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8"/>
      <c r="M42" s="83" t="s">
        <v>376</v>
      </c>
      <c r="N42" s="2"/>
      <c r="O42" s="27" t="s">
        <v>406</v>
      </c>
      <c r="P42" s="90" t="s">
        <v>27</v>
      </c>
      <c r="Q42" s="65">
        <v>23</v>
      </c>
      <c r="R42" s="19" t="str">
        <f>IF(Q42&lt;21,"&lt; 21",IF(Q42&lt;=30,"21 - 30",IF(Q42&lt;=40,"31 - 40",IF(Q42&lt;=50,"41 - 50","&gt; 50" ))))</f>
        <v>21 - 30</v>
      </c>
      <c r="S42" s="31" t="s">
        <v>528</v>
      </c>
      <c r="T42" s="12"/>
      <c r="U42" s="93" t="s">
        <v>429</v>
      </c>
      <c r="V42" s="96" t="s">
        <v>451</v>
      </c>
      <c r="W42" s="99" t="s">
        <v>479</v>
      </c>
      <c r="X42" s="103" t="s">
        <v>508</v>
      </c>
      <c r="Y42" s="9"/>
    </row>
    <row r="43" spans="1:25" ht="28.5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8"/>
      <c r="M43" s="83" t="s">
        <v>377</v>
      </c>
      <c r="N43" s="2"/>
      <c r="O43" s="27" t="s">
        <v>407</v>
      </c>
      <c r="P43" s="90" t="s">
        <v>27</v>
      </c>
      <c r="Q43" s="65">
        <v>32</v>
      </c>
      <c r="R43" s="19" t="str">
        <f>IF(Q43&lt;21,"&lt; 21",IF(Q43&lt;=30,"21 - 30",IF(Q43&lt;=40,"31 - 40",IF(Q43&lt;=50,"41 - 50","&gt; 50" ))))</f>
        <v>31 - 40</v>
      </c>
      <c r="S43" s="31" t="s">
        <v>528</v>
      </c>
      <c r="T43" s="12"/>
      <c r="U43" s="93" t="s">
        <v>96</v>
      </c>
      <c r="V43" s="96" t="s">
        <v>176</v>
      </c>
      <c r="W43" s="99" t="s">
        <v>480</v>
      </c>
      <c r="X43" s="18" t="s">
        <v>509</v>
      </c>
      <c r="Y43" s="9"/>
    </row>
    <row r="44" spans="1:25" ht="28.5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8"/>
      <c r="M44" s="83" t="s">
        <v>378</v>
      </c>
      <c r="N44" s="2"/>
      <c r="O44" s="27" t="s">
        <v>408</v>
      </c>
      <c r="P44" s="90" t="s">
        <v>28</v>
      </c>
      <c r="Q44" s="65">
        <f>2016-1968</f>
        <v>48</v>
      </c>
      <c r="R44" s="19" t="str">
        <f>IF(Q44&lt;21,"&lt; 21",IF(Q44&lt;=30,"21 - 30",IF(Q44&lt;=40,"31 - 40",IF(Q44&lt;=50,"41 - 50","&gt; 50" ))))</f>
        <v>41 - 50</v>
      </c>
      <c r="S44" s="31" t="s">
        <v>528</v>
      </c>
      <c r="T44" s="12"/>
      <c r="U44" s="93" t="s">
        <v>430</v>
      </c>
      <c r="V44" s="96" t="s">
        <v>452</v>
      </c>
      <c r="W44" s="99" t="s">
        <v>481</v>
      </c>
      <c r="X44" s="18" t="s">
        <v>510</v>
      </c>
      <c r="Y44" s="9"/>
    </row>
    <row r="45" spans="1:25" ht="28.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8"/>
      <c r="M45" s="83" t="s">
        <v>379</v>
      </c>
      <c r="N45" s="2"/>
      <c r="O45" s="27" t="s">
        <v>409</v>
      </c>
      <c r="P45" s="90" t="s">
        <v>28</v>
      </c>
      <c r="Q45" s="27">
        <f>2016-1982</f>
        <v>34</v>
      </c>
      <c r="R45" s="19" t="str">
        <f>IF(Q45&lt;21,"&lt; 21",IF(Q45&lt;=30,"21 - 30",IF(Q45&lt;=40,"31 - 40",IF(Q45&lt;=50,"41 - 50","&gt; 50" ))))</f>
        <v>31 - 40</v>
      </c>
      <c r="S45" s="32" t="s">
        <v>26</v>
      </c>
      <c r="T45" s="12"/>
      <c r="U45" s="93" t="s">
        <v>431</v>
      </c>
      <c r="V45" s="96" t="s">
        <v>453</v>
      </c>
      <c r="W45" s="99" t="s">
        <v>482</v>
      </c>
      <c r="X45" s="18" t="s">
        <v>511</v>
      </c>
      <c r="Y45" s="9"/>
    </row>
    <row r="46" spans="1:25" ht="28.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8"/>
      <c r="M46" s="83" t="s">
        <v>380</v>
      </c>
      <c r="N46" s="2"/>
      <c r="O46" s="27" t="s">
        <v>410</v>
      </c>
      <c r="P46" s="90" t="s">
        <v>27</v>
      </c>
      <c r="Q46" s="65">
        <v>26</v>
      </c>
      <c r="R46" s="19" t="str">
        <f>IF(Q46&lt;21,"&lt; 21",IF(Q46&lt;=30,"21 - 30",IF(Q46&lt;=40,"31 - 40",IF(Q46&lt;=50,"41 - 50","&gt; 50" ))))</f>
        <v>21 - 30</v>
      </c>
      <c r="S46" s="32" t="s">
        <v>528</v>
      </c>
      <c r="T46" s="12"/>
      <c r="U46" s="93" t="s">
        <v>432</v>
      </c>
      <c r="V46" s="96" t="s">
        <v>454</v>
      </c>
      <c r="W46" s="99" t="s">
        <v>483</v>
      </c>
      <c r="X46" s="102" t="s">
        <v>512</v>
      </c>
      <c r="Y46" s="9"/>
    </row>
    <row r="47" spans="1:25" ht="28.5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7"/>
      <c r="M47" s="83" t="s">
        <v>381</v>
      </c>
      <c r="N47" s="2"/>
      <c r="O47" s="27" t="s">
        <v>411</v>
      </c>
      <c r="P47" s="90" t="s">
        <v>27</v>
      </c>
      <c r="Q47" s="65">
        <f>2016-1973</f>
        <v>43</v>
      </c>
      <c r="R47" s="19" t="str">
        <f>IF(Q47&lt;21,"&lt; 21",IF(Q47&lt;=30,"21 - 30",IF(Q47&lt;=40,"31 - 40",IF(Q47&lt;=50,"41 - 50","&gt; 50" ))))</f>
        <v>41 - 50</v>
      </c>
      <c r="S47" s="57" t="s">
        <v>528</v>
      </c>
      <c r="T47" s="12"/>
      <c r="U47" s="93" t="s">
        <v>433</v>
      </c>
      <c r="V47" s="96" t="s">
        <v>455</v>
      </c>
      <c r="W47" s="99" t="s">
        <v>484</v>
      </c>
      <c r="X47" s="18" t="s">
        <v>513</v>
      </c>
      <c r="Y47" s="9"/>
    </row>
    <row r="48" spans="1:2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8"/>
      <c r="M48" s="83" t="s">
        <v>382</v>
      </c>
      <c r="N48" s="2"/>
      <c r="O48" s="27" t="s">
        <v>412</v>
      </c>
      <c r="P48" s="90" t="s">
        <v>28</v>
      </c>
      <c r="Q48" s="65">
        <v>26</v>
      </c>
      <c r="R48" s="19" t="str">
        <f>IF(Q48&lt;21,"&lt; 21",IF(Q48&lt;=30,"21 - 30",IF(Q48&lt;=40,"31 - 40",IF(Q48&lt;=50,"41 - 50","&gt; 50" ))))</f>
        <v>21 - 30</v>
      </c>
      <c r="S48" s="32" t="s">
        <v>528</v>
      </c>
      <c r="T48" s="12"/>
      <c r="U48" s="93" t="s">
        <v>100</v>
      </c>
      <c r="V48" s="96" t="s">
        <v>456</v>
      </c>
      <c r="W48" s="99" t="s">
        <v>485</v>
      </c>
      <c r="X48" s="18" t="s">
        <v>514</v>
      </c>
      <c r="Y48" s="9"/>
    </row>
    <row r="49" spans="1:25" ht="28.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8"/>
      <c r="M49" s="83" t="s">
        <v>383</v>
      </c>
      <c r="N49" s="2"/>
      <c r="O49" s="27" t="s">
        <v>413</v>
      </c>
      <c r="P49" s="90" t="s">
        <v>27</v>
      </c>
      <c r="Q49" s="65">
        <v>19</v>
      </c>
      <c r="R49" s="19" t="str">
        <f>IF(Q49&lt;21,"&lt; 21",IF(Q49&lt;=30,"21 - 30",IF(Q49&lt;=40,"31 - 40",IF(Q49&lt;=50,"41 - 50","&gt; 50" ))))</f>
        <v>&lt; 21</v>
      </c>
      <c r="S49" s="33" t="s">
        <v>528</v>
      </c>
      <c r="T49" s="12"/>
      <c r="U49" s="93" t="s">
        <v>100</v>
      </c>
      <c r="V49" s="96" t="s">
        <v>457</v>
      </c>
      <c r="W49" s="99" t="s">
        <v>486</v>
      </c>
      <c r="X49" s="18" t="s">
        <v>515</v>
      </c>
      <c r="Y49" s="9"/>
    </row>
    <row r="50" spans="1:25" ht="28.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8"/>
      <c r="M50" s="83" t="s">
        <v>384</v>
      </c>
      <c r="N50" s="2"/>
      <c r="O50" s="27" t="s">
        <v>414</v>
      </c>
      <c r="P50" s="90" t="s">
        <v>27</v>
      </c>
      <c r="Q50" s="65">
        <f>2016-1984</f>
        <v>32</v>
      </c>
      <c r="R50" s="19" t="str">
        <f>IF(Q50&lt;21,"&lt; 21",IF(Q50&lt;=30,"21 - 30",IF(Q50&lt;=40,"31 - 40",IF(Q50&lt;=50,"41 - 50","&gt; 50" ))))</f>
        <v>31 - 40</v>
      </c>
      <c r="S50" s="33" t="s">
        <v>529</v>
      </c>
      <c r="T50" s="12"/>
      <c r="U50" s="57" t="s">
        <v>434</v>
      </c>
      <c r="V50" s="96" t="s">
        <v>458</v>
      </c>
      <c r="W50" s="99" t="s">
        <v>487</v>
      </c>
      <c r="X50" s="18" t="s">
        <v>516</v>
      </c>
      <c r="Y50" s="9"/>
    </row>
    <row r="51" spans="1:25" ht="28.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8"/>
      <c r="M51" s="83" t="s">
        <v>385</v>
      </c>
      <c r="N51" s="2"/>
      <c r="O51" s="27" t="s">
        <v>415</v>
      </c>
      <c r="P51" s="90" t="s">
        <v>27</v>
      </c>
      <c r="Q51" s="65">
        <f>2016-1979</f>
        <v>37</v>
      </c>
      <c r="R51" s="19" t="str">
        <f>IF(Q51&lt;21,"&lt; 21",IF(Q51&lt;=30,"21 - 30",IF(Q51&lt;=40,"31 - 40",IF(Q51&lt;=50,"41 - 50","&gt; 50" ))))</f>
        <v>31 - 40</v>
      </c>
      <c r="S51" s="33" t="s">
        <v>528</v>
      </c>
      <c r="T51" s="12"/>
      <c r="U51" s="57" t="s">
        <v>435</v>
      </c>
      <c r="V51" s="96" t="s">
        <v>459</v>
      </c>
      <c r="W51" s="99" t="s">
        <v>488</v>
      </c>
      <c r="X51" s="18" t="s">
        <v>517</v>
      </c>
      <c r="Y51" s="9"/>
    </row>
    <row r="52" spans="1:25" ht="28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8"/>
      <c r="M52" s="83" t="s">
        <v>386</v>
      </c>
      <c r="N52" s="2"/>
      <c r="O52" s="27" t="s">
        <v>416</v>
      </c>
      <c r="P52" s="90" t="s">
        <v>28</v>
      </c>
      <c r="Q52" s="65">
        <f>2016-1979</f>
        <v>37</v>
      </c>
      <c r="R52" s="19" t="str">
        <f>IF(Q52&lt;21,"&lt; 21",IF(Q52&lt;=30,"21 - 30",IF(Q52&lt;=40,"31 - 40",IF(Q52&lt;=50,"41 - 50","&gt; 50" ))))</f>
        <v>31 - 40</v>
      </c>
      <c r="S52" s="33" t="s">
        <v>528</v>
      </c>
      <c r="T52" s="12"/>
      <c r="U52" s="57" t="s">
        <v>436</v>
      </c>
      <c r="V52" s="96" t="s">
        <v>460</v>
      </c>
      <c r="W52" s="99" t="s">
        <v>489</v>
      </c>
      <c r="X52" s="18" t="s">
        <v>518</v>
      </c>
      <c r="Y52" s="9"/>
    </row>
    <row r="53" spans="1:25" ht="28.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8"/>
      <c r="M53" s="83" t="s">
        <v>387</v>
      </c>
      <c r="N53" s="2"/>
      <c r="O53" s="27" t="s">
        <v>417</v>
      </c>
      <c r="P53" s="90" t="s">
        <v>28</v>
      </c>
      <c r="Q53" s="65">
        <f>2016-1983</f>
        <v>33</v>
      </c>
      <c r="R53" s="19" t="str">
        <f>IF(Q53&lt;21,"&lt; 21",IF(Q53&lt;=30,"21 - 30",IF(Q53&lt;=40,"31 - 40",IF(Q53&lt;=50,"41 - 50","&gt; 50" ))))</f>
        <v>31 - 40</v>
      </c>
      <c r="S53" s="33" t="s">
        <v>528</v>
      </c>
      <c r="T53" s="12"/>
      <c r="U53" s="57" t="s">
        <v>437</v>
      </c>
      <c r="V53" s="96" t="s">
        <v>461</v>
      </c>
      <c r="W53" s="99" t="s">
        <v>490</v>
      </c>
      <c r="X53" s="102" t="s">
        <v>519</v>
      </c>
      <c r="Y53" s="9"/>
    </row>
    <row r="54" spans="1:25" ht="28.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8"/>
      <c r="M54" s="83" t="s">
        <v>388</v>
      </c>
      <c r="N54" s="2"/>
      <c r="O54" s="27" t="s">
        <v>418</v>
      </c>
      <c r="P54" s="90" t="s">
        <v>28</v>
      </c>
      <c r="Q54" s="65">
        <f>2016-1970</f>
        <v>46</v>
      </c>
      <c r="R54" s="19" t="str">
        <f>IF(Q54&lt;21,"&lt; 21",IF(Q54&lt;=30,"21 - 30",IF(Q54&lt;=40,"31 - 40",IF(Q54&lt;=50,"41 - 50","&gt; 50" ))))</f>
        <v>41 - 50</v>
      </c>
      <c r="S54" s="33" t="s">
        <v>528</v>
      </c>
      <c r="T54" s="12"/>
      <c r="U54" s="57" t="s">
        <v>438</v>
      </c>
      <c r="V54" s="96" t="s">
        <v>462</v>
      </c>
      <c r="W54" s="99" t="s">
        <v>491</v>
      </c>
      <c r="X54" s="18" t="s">
        <v>520</v>
      </c>
      <c r="Y54" s="9"/>
    </row>
    <row r="55" spans="1:25" ht="28.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8"/>
      <c r="M55" s="83" t="s">
        <v>389</v>
      </c>
      <c r="N55" s="2"/>
      <c r="O55" s="27" t="s">
        <v>419</v>
      </c>
      <c r="P55" s="90" t="s">
        <v>28</v>
      </c>
      <c r="Q55" s="65">
        <v>18</v>
      </c>
      <c r="R55" s="19" t="str">
        <f>IF(Q55&lt;21,"&lt; 21",IF(Q55&lt;=30,"21 - 30",IF(Q55&lt;=40,"31 - 40",IF(Q55&lt;=50,"41 - 50","&gt; 50" ))))</f>
        <v>&lt; 21</v>
      </c>
      <c r="S55" s="58" t="s">
        <v>528</v>
      </c>
      <c r="T55" s="12"/>
      <c r="U55" s="57" t="s">
        <v>439</v>
      </c>
      <c r="V55" s="96" t="s">
        <v>463</v>
      </c>
      <c r="W55" s="99" t="s">
        <v>492</v>
      </c>
      <c r="X55" s="18" t="s">
        <v>521</v>
      </c>
      <c r="Y55" s="9"/>
    </row>
    <row r="56" spans="1:25" ht="28.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8"/>
      <c r="M56" s="83" t="s">
        <v>390</v>
      </c>
      <c r="N56" s="2"/>
      <c r="O56" s="27" t="s">
        <v>420</v>
      </c>
      <c r="P56" s="90" t="s">
        <v>28</v>
      </c>
      <c r="Q56" s="65">
        <f>2016-1986</f>
        <v>30</v>
      </c>
      <c r="R56" s="19" t="str">
        <f>IF(Q56&lt;21,"&lt; 21",IF(Q56&lt;=30,"21 - 30",IF(Q56&lt;=40,"31 - 40",IF(Q56&lt;=50,"41 - 50","&gt; 50" ))))</f>
        <v>21 - 30</v>
      </c>
      <c r="S56" s="58" t="s">
        <v>26</v>
      </c>
      <c r="T56" s="12"/>
      <c r="U56" s="57" t="s">
        <v>440</v>
      </c>
      <c r="V56" s="96" t="s">
        <v>464</v>
      </c>
      <c r="W56" s="99" t="s">
        <v>493</v>
      </c>
      <c r="X56" s="18" t="s">
        <v>522</v>
      </c>
      <c r="Y56" s="9"/>
    </row>
    <row r="57" spans="1:25" ht="28.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8"/>
      <c r="M57" s="83" t="s">
        <v>391</v>
      </c>
      <c r="N57" s="2"/>
      <c r="O57" s="27" t="s">
        <v>421</v>
      </c>
      <c r="P57" s="90" t="s">
        <v>27</v>
      </c>
      <c r="Q57" s="65">
        <f>2016-1959</f>
        <v>57</v>
      </c>
      <c r="R57" s="19" t="str">
        <f>IF(Q57&lt;21,"&lt; 21",IF(Q57&lt;=30,"21 - 30",IF(Q57&lt;=40,"31 - 40",IF(Q57&lt;=50,"41 - 50","&gt; 50" ))))</f>
        <v>&gt; 50</v>
      </c>
      <c r="S57" s="33" t="s">
        <v>528</v>
      </c>
      <c r="T57" s="12"/>
      <c r="U57" s="57" t="s">
        <v>441</v>
      </c>
      <c r="V57" s="96" t="s">
        <v>465</v>
      </c>
      <c r="W57" s="99" t="s">
        <v>494</v>
      </c>
      <c r="X57" s="18" t="s">
        <v>523</v>
      </c>
      <c r="Y57" s="9"/>
    </row>
    <row r="58" spans="1:25" ht="28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8"/>
      <c r="M58" s="83" t="s">
        <v>392</v>
      </c>
      <c r="N58" s="2"/>
      <c r="O58" s="27" t="s">
        <v>422</v>
      </c>
      <c r="P58" s="90" t="s">
        <v>28</v>
      </c>
      <c r="Q58" s="65">
        <f>2016-1962</f>
        <v>54</v>
      </c>
      <c r="R58" s="19" t="str">
        <f>IF(Q58&lt;21,"&lt; 21",IF(Q58&lt;=30,"21 - 30",IF(Q58&lt;=40,"31 - 40",IF(Q58&lt;=50,"41 - 50","&gt; 50" ))))</f>
        <v>&gt; 50</v>
      </c>
      <c r="S58" s="33" t="s">
        <v>528</v>
      </c>
      <c r="T58" s="12"/>
      <c r="U58" s="93" t="s">
        <v>100</v>
      </c>
      <c r="V58" s="96" t="s">
        <v>466</v>
      </c>
      <c r="W58" s="99" t="s">
        <v>495</v>
      </c>
      <c r="X58" s="18" t="s">
        <v>524</v>
      </c>
      <c r="Y58" s="9"/>
    </row>
    <row r="59" spans="1:25" ht="28.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8"/>
      <c r="M59" s="83" t="s">
        <v>393</v>
      </c>
      <c r="N59" s="2"/>
      <c r="O59" s="27" t="s">
        <v>423</v>
      </c>
      <c r="P59" s="90" t="s">
        <v>28</v>
      </c>
      <c r="Q59" s="65">
        <f>2016-1989</f>
        <v>27</v>
      </c>
      <c r="R59" s="19" t="str">
        <f>IF(Q59&lt;21,"&lt; 21",IF(Q59&lt;=30,"21 - 30",IF(Q59&lt;=40,"31 - 40",IF(Q59&lt;=50,"41 - 50","&gt; 50" ))))</f>
        <v>21 - 30</v>
      </c>
      <c r="S59" s="33" t="s">
        <v>528</v>
      </c>
      <c r="T59" s="12"/>
      <c r="U59" s="93" t="s">
        <v>100</v>
      </c>
      <c r="V59" s="96" t="s">
        <v>467</v>
      </c>
      <c r="W59" s="99" t="s">
        <v>496</v>
      </c>
      <c r="X59" s="18" t="s">
        <v>525</v>
      </c>
      <c r="Y59" s="9"/>
    </row>
    <row r="60" spans="1:2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8"/>
      <c r="M60" s="83" t="s">
        <v>394</v>
      </c>
      <c r="N60" s="2"/>
      <c r="O60" s="27" t="s">
        <v>424</v>
      </c>
      <c r="P60" s="90" t="s">
        <v>27</v>
      </c>
      <c r="Q60" s="65">
        <v>22</v>
      </c>
      <c r="R60" s="19" t="str">
        <f>IF(Q60&lt;21,"&lt; 21",IF(Q60&lt;=30,"21 - 30",IF(Q60&lt;=40,"31 - 40",IF(Q60&lt;=50,"41 - 50","&gt; 50" ))))</f>
        <v>21 - 30</v>
      </c>
      <c r="S60" s="33" t="s">
        <v>528</v>
      </c>
      <c r="T60" s="12"/>
      <c r="U60" s="93" t="s">
        <v>100</v>
      </c>
      <c r="V60" s="96" t="s">
        <v>468</v>
      </c>
      <c r="W60" s="99" t="s">
        <v>497</v>
      </c>
      <c r="X60" s="18" t="s">
        <v>526</v>
      </c>
      <c r="Y60" s="9"/>
    </row>
    <row r="61" spans="1:25" ht="29.25" thickBot="1" x14ac:dyDescent="0.3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8"/>
      <c r="M61" s="84" t="s">
        <v>395</v>
      </c>
      <c r="N61" s="2"/>
      <c r="O61" s="86" t="s">
        <v>425</v>
      </c>
      <c r="P61" s="91" t="s">
        <v>30</v>
      </c>
      <c r="Q61" s="88">
        <v>23</v>
      </c>
      <c r="R61" s="20" t="str">
        <f>IF(Q61&lt;21,"&lt; 21",IF(Q61&lt;=30,"21 - 30",IF(Q61&lt;=40,"31 - 40",IF(Q61&lt;=50,"41 - 50","&gt; 50" ))))</f>
        <v>21 - 30</v>
      </c>
      <c r="S61" s="34" t="s">
        <v>26</v>
      </c>
      <c r="T61" s="12"/>
      <c r="U61" s="94" t="s">
        <v>100</v>
      </c>
      <c r="V61" s="97" t="s">
        <v>468</v>
      </c>
      <c r="W61" s="100" t="s">
        <v>498</v>
      </c>
      <c r="X61" s="104" t="s">
        <v>527</v>
      </c>
      <c r="Y61" s="9"/>
    </row>
    <row r="62" spans="1:25" ht="30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6"/>
      <c r="K62" s="6"/>
      <c r="L62" s="8"/>
      <c r="M62" s="66" t="s">
        <v>202</v>
      </c>
      <c r="N62" s="2"/>
      <c r="O62" s="67" t="s">
        <v>232</v>
      </c>
      <c r="P62" s="71" t="s">
        <v>27</v>
      </c>
      <c r="Q62" s="72">
        <v>47</v>
      </c>
      <c r="R62" s="2" t="str">
        <f>IF(Q62&lt;21,"&lt; 21",IF(Q62&lt;=30,"21 - 30",IF(Q62&lt;=40,"31 - 40",IF(Q62&lt;=50,"41 - 50","&gt; 50" ))))</f>
        <v>41 - 50</v>
      </c>
      <c r="S62" s="53" t="s">
        <v>26</v>
      </c>
      <c r="T62" s="69" t="s">
        <v>29</v>
      </c>
      <c r="U62" s="59" t="s">
        <v>100</v>
      </c>
      <c r="V62" s="77" t="s">
        <v>282</v>
      </c>
      <c r="W62" s="67" t="s">
        <v>309</v>
      </c>
      <c r="X62" s="79" t="s">
        <v>339</v>
      </c>
      <c r="Y62" s="9"/>
    </row>
    <row r="63" spans="1:25" ht="30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6"/>
      <c r="K63" s="6"/>
      <c r="L63" s="8"/>
      <c r="M63" s="21" t="s">
        <v>203</v>
      </c>
      <c r="N63" s="2"/>
      <c r="O63" s="38" t="s">
        <v>233</v>
      </c>
      <c r="P63" s="29" t="s">
        <v>28</v>
      </c>
      <c r="Q63" s="64">
        <f>2016-1978</f>
        <v>38</v>
      </c>
      <c r="R63" s="2" t="str">
        <f>IF(Q63&lt;21,"&lt; 21",IF(Q63&lt;=30,"21 - 30",IF(Q63&lt;=40,"31 - 40",IF(Q63&lt;=50,"41 - 50","&gt; 50" ))))</f>
        <v>31 - 40</v>
      </c>
      <c r="S63" s="31" t="s">
        <v>528</v>
      </c>
      <c r="T63" s="64" t="s">
        <v>29</v>
      </c>
      <c r="U63" s="32" t="s">
        <v>262</v>
      </c>
      <c r="V63" s="35" t="s">
        <v>283</v>
      </c>
      <c r="W63" s="38" t="s">
        <v>310</v>
      </c>
      <c r="X63" s="80" t="s">
        <v>340</v>
      </c>
      <c r="Y63" s="9"/>
    </row>
    <row r="64" spans="1:25" ht="30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6"/>
      <c r="K64" s="6"/>
      <c r="L64" s="8"/>
      <c r="M64" s="21" t="s">
        <v>204</v>
      </c>
      <c r="N64" s="2"/>
      <c r="O64" s="38" t="s">
        <v>234</v>
      </c>
      <c r="P64" s="29" t="s">
        <v>27</v>
      </c>
      <c r="Q64" s="64">
        <f>2016-1977</f>
        <v>39</v>
      </c>
      <c r="R64" s="2" t="str">
        <f>IF(Q64&lt;21,"&lt; 21",IF(Q64&lt;=30,"21 - 30",IF(Q64&lt;=40,"31 - 40",IF(Q64&lt;=50,"41 - 50","&gt; 50" ))))</f>
        <v>31 - 40</v>
      </c>
      <c r="S64" s="31" t="s">
        <v>529</v>
      </c>
      <c r="T64" s="64" t="s">
        <v>29</v>
      </c>
      <c r="U64" s="32" t="s">
        <v>100</v>
      </c>
      <c r="V64" s="35" t="s">
        <v>284</v>
      </c>
      <c r="W64" s="38" t="s">
        <v>311</v>
      </c>
      <c r="X64" s="80" t="s">
        <v>341</v>
      </c>
      <c r="Y64" s="9"/>
    </row>
    <row r="65" spans="3:25" ht="30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6"/>
      <c r="K65" s="6"/>
      <c r="L65" s="8"/>
      <c r="M65" s="21" t="s">
        <v>205</v>
      </c>
      <c r="N65" s="2"/>
      <c r="O65" s="38" t="s">
        <v>235</v>
      </c>
      <c r="P65" s="29" t="s">
        <v>28</v>
      </c>
      <c r="Q65" s="64">
        <f>2016-1967</f>
        <v>49</v>
      </c>
      <c r="R65" s="2" t="str">
        <f>IF(Q65&lt;21,"&lt; 21",IF(Q65&lt;=30,"21 - 30",IF(Q65&lt;=40,"31 - 40",IF(Q65&lt;=50,"41 - 50","&gt; 50" ))))</f>
        <v>41 - 50</v>
      </c>
      <c r="S65" s="31" t="s">
        <v>528</v>
      </c>
      <c r="T65" s="64" t="s">
        <v>29</v>
      </c>
      <c r="U65" s="32" t="s">
        <v>263</v>
      </c>
      <c r="V65" s="35" t="s">
        <v>285</v>
      </c>
      <c r="W65" s="38" t="s">
        <v>312</v>
      </c>
      <c r="X65" s="80" t="s">
        <v>342</v>
      </c>
      <c r="Y65" s="9"/>
    </row>
    <row r="66" spans="3:25" ht="30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6"/>
      <c r="K66" s="6"/>
      <c r="L66" s="8"/>
      <c r="M66" s="21" t="s">
        <v>206</v>
      </c>
      <c r="N66" s="2"/>
      <c r="O66" s="38" t="s">
        <v>236</v>
      </c>
      <c r="P66" s="29" t="s">
        <v>27</v>
      </c>
      <c r="Q66" s="64">
        <f>2016-1977</f>
        <v>39</v>
      </c>
      <c r="R66" s="2" t="str">
        <f>IF(Q66&lt;21,"&lt; 21",IF(Q66&lt;=30,"21 - 30",IF(Q66&lt;=40,"31 - 40",IF(Q66&lt;=50,"41 - 50","&gt; 50" ))))</f>
        <v>31 - 40</v>
      </c>
      <c r="S66" s="31" t="s">
        <v>528</v>
      </c>
      <c r="T66" s="64" t="s">
        <v>29</v>
      </c>
      <c r="U66" s="32" t="s">
        <v>100</v>
      </c>
      <c r="V66" s="35" t="s">
        <v>286</v>
      </c>
      <c r="W66" s="38" t="s">
        <v>313</v>
      </c>
      <c r="X66" s="80" t="s">
        <v>343</v>
      </c>
      <c r="Y66" s="9"/>
    </row>
    <row r="67" spans="3:25" ht="30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6"/>
      <c r="K67" s="6"/>
      <c r="L67" s="8"/>
      <c r="M67" s="21" t="s">
        <v>207</v>
      </c>
      <c r="N67" s="2"/>
      <c r="O67" s="38" t="s">
        <v>237</v>
      </c>
      <c r="P67" s="29" t="s">
        <v>28</v>
      </c>
      <c r="Q67" s="64">
        <f>2016-1984</f>
        <v>32</v>
      </c>
      <c r="R67" s="2" t="str">
        <f>IF(Q67&lt;21,"&lt; 21",IF(Q67&lt;=30,"21 - 30",IF(Q67&lt;=40,"31 - 40",IF(Q67&lt;=50,"41 - 50","&gt; 50" ))))</f>
        <v>31 - 40</v>
      </c>
      <c r="S67" s="31" t="s">
        <v>528</v>
      </c>
      <c r="T67" s="64" t="s">
        <v>29</v>
      </c>
      <c r="U67" s="32" t="s">
        <v>264</v>
      </c>
      <c r="V67" s="35" t="s">
        <v>287</v>
      </c>
      <c r="W67" s="38" t="s">
        <v>314</v>
      </c>
      <c r="X67" s="80" t="s">
        <v>344</v>
      </c>
      <c r="Y67" s="9"/>
    </row>
    <row r="68" spans="3:25" ht="30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6"/>
      <c r="K68" s="6"/>
      <c r="L68" s="8"/>
      <c r="M68" s="21" t="s">
        <v>208</v>
      </c>
      <c r="N68" s="2"/>
      <c r="O68" s="38" t="s">
        <v>238</v>
      </c>
      <c r="P68" s="29" t="s">
        <v>27</v>
      </c>
      <c r="Q68" s="64">
        <f>2016-1982</f>
        <v>34</v>
      </c>
      <c r="R68" s="2" t="str">
        <f>IF(Q68&lt;21,"&lt; 21",IF(Q68&lt;=30,"21 - 30",IF(Q68&lt;=40,"31 - 40",IF(Q68&lt;=50,"41 - 50","&gt; 50" ))))</f>
        <v>31 - 40</v>
      </c>
      <c r="S68" s="31" t="s">
        <v>26</v>
      </c>
      <c r="T68" s="64" t="s">
        <v>29</v>
      </c>
      <c r="U68" s="32" t="s">
        <v>100</v>
      </c>
      <c r="V68" s="35" t="s">
        <v>288</v>
      </c>
      <c r="W68" s="38" t="s">
        <v>315</v>
      </c>
      <c r="X68" s="80" t="s">
        <v>345</v>
      </c>
      <c r="Y68" s="9"/>
    </row>
    <row r="69" spans="3:25" ht="30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6"/>
      <c r="K69" s="6"/>
      <c r="L69" s="8"/>
      <c r="M69" s="21" t="s">
        <v>209</v>
      </c>
      <c r="N69" s="2"/>
      <c r="O69" s="38" t="s">
        <v>239</v>
      </c>
      <c r="P69" s="29" t="s">
        <v>27</v>
      </c>
      <c r="Q69" s="64">
        <v>25</v>
      </c>
      <c r="R69" s="2" t="str">
        <f>IF(Q69&lt;21,"&lt; 21",IF(Q69&lt;=30,"21 - 30",IF(Q69&lt;=40,"31 - 40",IF(Q69&lt;=50,"41 - 50","&gt; 50" ))))</f>
        <v>21 - 30</v>
      </c>
      <c r="S69" s="31" t="s">
        <v>26</v>
      </c>
      <c r="T69" s="64" t="s">
        <v>29</v>
      </c>
      <c r="U69" s="32" t="s">
        <v>100</v>
      </c>
      <c r="V69" s="35" t="s">
        <v>289</v>
      </c>
      <c r="W69" s="38" t="s">
        <v>316</v>
      </c>
      <c r="X69" s="80" t="s">
        <v>346</v>
      </c>
      <c r="Y69" s="9"/>
    </row>
    <row r="70" spans="3:25" ht="30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6"/>
      <c r="K70" s="6"/>
      <c r="L70" s="8"/>
      <c r="M70" s="21" t="s">
        <v>210</v>
      </c>
      <c r="N70" s="2"/>
      <c r="O70" s="38" t="s">
        <v>240</v>
      </c>
      <c r="P70" s="29" t="s">
        <v>28</v>
      </c>
      <c r="Q70" s="64">
        <v>20</v>
      </c>
      <c r="R70" s="2" t="str">
        <f>IF(Q70&lt;21,"&lt; 21",IF(Q70&lt;=30,"21 - 30",IF(Q70&lt;=40,"31 - 40",IF(Q70&lt;=50,"41 - 50","&gt; 50" ))))</f>
        <v>&lt; 21</v>
      </c>
      <c r="S70" s="31" t="s">
        <v>528</v>
      </c>
      <c r="T70" s="64" t="s">
        <v>29</v>
      </c>
      <c r="U70" s="32" t="s">
        <v>265</v>
      </c>
      <c r="V70" s="35" t="s">
        <v>290</v>
      </c>
      <c r="W70" s="78" t="s">
        <v>317</v>
      </c>
      <c r="X70" s="80" t="s">
        <v>347</v>
      </c>
      <c r="Y70" s="9"/>
    </row>
    <row r="71" spans="3:25" ht="30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6"/>
      <c r="K71" s="6"/>
      <c r="L71" s="8"/>
      <c r="M71" s="21" t="s">
        <v>211</v>
      </c>
      <c r="N71" s="2"/>
      <c r="O71" s="38" t="s">
        <v>241</v>
      </c>
      <c r="P71" s="29" t="s">
        <v>28</v>
      </c>
      <c r="Q71" s="64">
        <f>2016-1981</f>
        <v>35</v>
      </c>
      <c r="R71" s="2" t="str">
        <f>IF(Q71&lt;21,"&lt; 21",IF(Q71&lt;=30,"21 - 30",IF(Q71&lt;=40,"31 - 40",IF(Q71&lt;=50,"41 - 50","&gt; 50" ))))</f>
        <v>31 - 40</v>
      </c>
      <c r="S71" s="31" t="s">
        <v>528</v>
      </c>
      <c r="T71" s="64" t="s">
        <v>29</v>
      </c>
      <c r="U71" s="32" t="s">
        <v>265</v>
      </c>
      <c r="V71" s="35" t="s">
        <v>290</v>
      </c>
      <c r="W71" s="38" t="s">
        <v>318</v>
      </c>
      <c r="X71" s="80" t="s">
        <v>348</v>
      </c>
      <c r="Y71" s="9"/>
    </row>
    <row r="72" spans="3:25" ht="30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6"/>
      <c r="K72" s="6"/>
      <c r="L72" s="8"/>
      <c r="M72" s="21" t="s">
        <v>212</v>
      </c>
      <c r="N72" s="2"/>
      <c r="O72" s="38" t="s">
        <v>242</v>
      </c>
      <c r="P72" s="29" t="s">
        <v>28</v>
      </c>
      <c r="Q72" s="64">
        <v>22</v>
      </c>
      <c r="R72" s="2" t="str">
        <f>IF(Q72&lt;21,"&lt; 21",IF(Q72&lt;=30,"21 - 30",IF(Q72&lt;=40,"31 - 40",IF(Q72&lt;=50,"41 - 50","&gt; 50" ))))</f>
        <v>21 - 30</v>
      </c>
      <c r="S72" s="31" t="s">
        <v>528</v>
      </c>
      <c r="T72" s="64" t="s">
        <v>29</v>
      </c>
      <c r="U72" s="32" t="s">
        <v>265</v>
      </c>
      <c r="V72" s="35" t="s">
        <v>291</v>
      </c>
      <c r="W72" s="38" t="s">
        <v>319</v>
      </c>
      <c r="X72" s="80" t="s">
        <v>349</v>
      </c>
      <c r="Y72" s="9"/>
    </row>
    <row r="73" spans="3:25" ht="30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6"/>
      <c r="K73" s="6"/>
      <c r="L73" s="8"/>
      <c r="M73" s="21" t="s">
        <v>213</v>
      </c>
      <c r="N73" s="2"/>
      <c r="O73" s="38" t="s">
        <v>243</v>
      </c>
      <c r="P73" s="29" t="s">
        <v>27</v>
      </c>
      <c r="Q73" s="64">
        <f>2016-1978</f>
        <v>38</v>
      </c>
      <c r="R73" s="2" t="str">
        <f>IF(Q73&lt;21,"&lt; 21",IF(Q73&lt;=30,"21 - 30",IF(Q73&lt;=40,"31 - 40",IF(Q73&lt;=50,"41 - 50","&gt; 50" ))))</f>
        <v>31 - 40</v>
      </c>
      <c r="S73" s="31" t="s">
        <v>528</v>
      </c>
      <c r="T73" s="64" t="s">
        <v>29</v>
      </c>
      <c r="U73" s="32" t="s">
        <v>266</v>
      </c>
      <c r="V73" s="35" t="s">
        <v>292</v>
      </c>
      <c r="W73" s="38" t="s">
        <v>320</v>
      </c>
      <c r="X73" s="80" t="s">
        <v>350</v>
      </c>
      <c r="Y73" s="9"/>
    </row>
    <row r="74" spans="3:25" ht="30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6"/>
      <c r="K74" s="6"/>
      <c r="L74" s="8"/>
      <c r="M74" s="21" t="s">
        <v>214</v>
      </c>
      <c r="N74" s="2"/>
      <c r="O74" s="38" t="s">
        <v>244</v>
      </c>
      <c r="P74" s="29" t="s">
        <v>27</v>
      </c>
      <c r="Q74" s="64"/>
      <c r="R74" s="2" t="str">
        <f>IF(Q74&lt;21,"&lt; 21",IF(Q74&lt;=30,"21 - 30",IF(Q74&lt;=40,"31 - 40",IF(Q74&lt;=50,"41 - 50","&gt; 50" ))))</f>
        <v>&lt; 21</v>
      </c>
      <c r="S74" s="31" t="s">
        <v>528</v>
      </c>
      <c r="T74" s="64" t="s">
        <v>29</v>
      </c>
      <c r="U74" s="32" t="s">
        <v>267</v>
      </c>
      <c r="V74" s="35" t="s">
        <v>293</v>
      </c>
      <c r="W74" s="38" t="s">
        <v>321</v>
      </c>
      <c r="X74" s="54"/>
      <c r="Y74" s="9"/>
    </row>
    <row r="75" spans="3:25" ht="30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6"/>
      <c r="K75" s="6"/>
      <c r="L75" s="8"/>
      <c r="M75" s="21" t="s">
        <v>215</v>
      </c>
      <c r="N75" s="2"/>
      <c r="O75" s="38" t="s">
        <v>245</v>
      </c>
      <c r="P75" s="29" t="s">
        <v>28</v>
      </c>
      <c r="Q75" s="73">
        <f>2016-1984</f>
        <v>32</v>
      </c>
      <c r="R75" s="2" t="str">
        <f>IF(Q75&lt;21,"&lt; 21",IF(Q75&lt;=30,"21 - 30",IF(Q75&lt;=40,"31 - 40",IF(Q75&lt;=50,"41 - 50","&gt; 50" ))))</f>
        <v>31 - 40</v>
      </c>
      <c r="S75" s="32" t="s">
        <v>528</v>
      </c>
      <c r="T75" s="64" t="s">
        <v>29</v>
      </c>
      <c r="U75" s="32" t="s">
        <v>268</v>
      </c>
      <c r="V75" s="35" t="s">
        <v>294</v>
      </c>
      <c r="W75" s="38" t="s">
        <v>322</v>
      </c>
      <c r="X75" s="80" t="s">
        <v>351</v>
      </c>
      <c r="Y75" s="9"/>
    </row>
    <row r="76" spans="3:25" ht="30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6"/>
      <c r="K76" s="6"/>
      <c r="L76" s="8"/>
      <c r="M76" s="21" t="s">
        <v>216</v>
      </c>
      <c r="N76" s="2"/>
      <c r="O76" s="38" t="s">
        <v>246</v>
      </c>
      <c r="P76" s="29" t="s">
        <v>27</v>
      </c>
      <c r="Q76" s="74">
        <f>2016-1969</f>
        <v>47</v>
      </c>
      <c r="R76" s="2" t="str">
        <f>IF(Q76&lt;21,"&lt; 21",IF(Q76&lt;=30,"21 - 30",IF(Q76&lt;=40,"31 - 40",IF(Q76&lt;=50,"41 - 50","&gt; 50" ))))</f>
        <v>41 - 50</v>
      </c>
      <c r="S76" s="32" t="s">
        <v>528</v>
      </c>
      <c r="T76" s="64" t="s">
        <v>29</v>
      </c>
      <c r="U76" s="32" t="s">
        <v>269</v>
      </c>
      <c r="V76" s="35" t="s">
        <v>295</v>
      </c>
      <c r="W76" s="38" t="s">
        <v>323</v>
      </c>
      <c r="X76" s="80" t="s">
        <v>352</v>
      </c>
      <c r="Y76" s="9"/>
    </row>
    <row r="77" spans="3:25" ht="30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6"/>
      <c r="K77" s="6"/>
      <c r="L77" s="8"/>
      <c r="M77" s="21" t="s">
        <v>217</v>
      </c>
      <c r="N77" s="2"/>
      <c r="O77" s="38" t="s">
        <v>247</v>
      </c>
      <c r="P77" s="29" t="s">
        <v>27</v>
      </c>
      <c r="Q77" s="64">
        <v>26</v>
      </c>
      <c r="R77" s="2" t="str">
        <f>IF(Q77&lt;21,"&lt; 21",IF(Q77&lt;=30,"21 - 30",IF(Q77&lt;=40,"31 - 40",IF(Q77&lt;=50,"41 - 50","&gt; 50" ))))</f>
        <v>21 - 30</v>
      </c>
      <c r="S77" s="75" t="s">
        <v>26</v>
      </c>
      <c r="T77" s="64" t="s">
        <v>29</v>
      </c>
      <c r="U77" s="32" t="s">
        <v>268</v>
      </c>
      <c r="V77" s="35" t="s">
        <v>296</v>
      </c>
      <c r="W77" s="38" t="s">
        <v>324</v>
      </c>
      <c r="X77" s="80" t="s">
        <v>353</v>
      </c>
      <c r="Y77" s="9"/>
    </row>
    <row r="78" spans="3:25" ht="30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6"/>
      <c r="K78" s="6"/>
      <c r="L78" s="8"/>
      <c r="M78" s="21" t="s">
        <v>218</v>
      </c>
      <c r="N78" s="2"/>
      <c r="O78" s="38" t="s">
        <v>248</v>
      </c>
      <c r="P78" s="29" t="s">
        <v>27</v>
      </c>
      <c r="Q78" s="64">
        <f>2016-1954</f>
        <v>62</v>
      </c>
      <c r="R78" s="2" t="str">
        <f>IF(Q78&lt;21,"&lt; 21",IF(Q78&lt;=30,"21 - 30",IF(Q78&lt;=40,"31 - 40",IF(Q78&lt;=50,"41 - 50","&gt; 50" ))))</f>
        <v>&gt; 50</v>
      </c>
      <c r="S78" s="32" t="s">
        <v>529</v>
      </c>
      <c r="T78" s="64" t="s">
        <v>29</v>
      </c>
      <c r="U78" s="32" t="s">
        <v>270</v>
      </c>
      <c r="V78" s="35" t="s">
        <v>297</v>
      </c>
      <c r="W78" s="38" t="s">
        <v>325</v>
      </c>
      <c r="X78" s="80" t="s">
        <v>354</v>
      </c>
      <c r="Y78" s="9"/>
    </row>
    <row r="79" spans="3:25" ht="30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6"/>
      <c r="K79" s="6"/>
      <c r="L79" s="8"/>
      <c r="M79" s="21" t="s">
        <v>219</v>
      </c>
      <c r="N79" s="2"/>
      <c r="O79" s="68" t="s">
        <v>249</v>
      </c>
      <c r="P79" s="29" t="s">
        <v>27</v>
      </c>
      <c r="Q79" s="64">
        <f>2016-1962</f>
        <v>54</v>
      </c>
      <c r="R79" s="2" t="str">
        <f>IF(Q79&lt;21,"&lt; 21",IF(Q79&lt;=30,"21 - 30",IF(Q79&lt;=40,"31 - 40",IF(Q79&lt;=50,"41 - 50","&gt; 50" ))))</f>
        <v>&gt; 50</v>
      </c>
      <c r="S79" s="58" t="s">
        <v>528</v>
      </c>
      <c r="T79" s="64" t="s">
        <v>29</v>
      </c>
      <c r="U79" s="75" t="s">
        <v>271</v>
      </c>
      <c r="V79" s="36" t="s">
        <v>298</v>
      </c>
      <c r="W79" s="38" t="s">
        <v>326</v>
      </c>
      <c r="X79" s="80" t="s">
        <v>355</v>
      </c>
      <c r="Y79" s="9"/>
    </row>
    <row r="80" spans="3:25" ht="30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6"/>
      <c r="K80" s="6"/>
      <c r="L80" s="8"/>
      <c r="M80" s="21" t="s">
        <v>220</v>
      </c>
      <c r="N80" s="2"/>
      <c r="O80" s="38" t="s">
        <v>250</v>
      </c>
      <c r="P80" s="29" t="s">
        <v>27</v>
      </c>
      <c r="Q80" s="64">
        <f>2016-1969</f>
        <v>47</v>
      </c>
      <c r="R80" s="2" t="str">
        <f>IF(Q80&lt;21,"&lt; 21",IF(Q80&lt;=30,"21 - 30",IF(Q80&lt;=40,"31 - 40",IF(Q80&lt;=50,"41 - 50","&gt; 50" ))))</f>
        <v>41 - 50</v>
      </c>
      <c r="S80" s="58" t="s">
        <v>26</v>
      </c>
      <c r="T80" s="64" t="s">
        <v>29</v>
      </c>
      <c r="U80" s="75" t="s">
        <v>272</v>
      </c>
      <c r="V80" s="35" t="s">
        <v>299</v>
      </c>
      <c r="W80" s="38" t="s">
        <v>327</v>
      </c>
      <c r="X80" s="80" t="s">
        <v>356</v>
      </c>
      <c r="Y80" s="9"/>
    </row>
    <row r="81" spans="1:25" ht="30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6"/>
      <c r="K81" s="6"/>
      <c r="L81" s="8"/>
      <c r="M81" s="21" t="s">
        <v>221</v>
      </c>
      <c r="N81" s="2"/>
      <c r="O81" s="38" t="s">
        <v>251</v>
      </c>
      <c r="P81" s="29" t="s">
        <v>27</v>
      </c>
      <c r="Q81" s="64">
        <v>26</v>
      </c>
      <c r="R81" s="2" t="str">
        <f>IF(Q81&lt;21,"&lt; 21",IF(Q81&lt;=30,"21 - 30",IF(Q81&lt;=40,"31 - 40",IF(Q81&lt;=50,"41 - 50","&gt; 50" ))))</f>
        <v>21 - 30</v>
      </c>
      <c r="S81" s="58" t="s">
        <v>528</v>
      </c>
      <c r="T81" s="64" t="s">
        <v>29</v>
      </c>
      <c r="U81" s="75" t="s">
        <v>273</v>
      </c>
      <c r="V81" s="35" t="s">
        <v>300</v>
      </c>
      <c r="W81" s="38" t="s">
        <v>328</v>
      </c>
      <c r="X81" s="80" t="s">
        <v>357</v>
      </c>
      <c r="Y81" s="9"/>
    </row>
    <row r="82" spans="1:25" ht="30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1" t="s">
        <v>222</v>
      </c>
      <c r="N82" s="2"/>
      <c r="O82" s="38" t="s">
        <v>252</v>
      </c>
      <c r="P82" s="29" t="s">
        <v>27</v>
      </c>
      <c r="Q82" s="64">
        <f>2016-1976</f>
        <v>40</v>
      </c>
      <c r="R82" s="2" t="str">
        <f>IF(Q82&lt;21,"&lt; 21",IF(Q82&lt;=30,"21 - 30",IF(Q82&lt;=40,"31 - 40",IF(Q82&lt;=50,"41 - 50","&gt; 50" ))))</f>
        <v>31 - 40</v>
      </c>
      <c r="S82" s="58" t="s">
        <v>528</v>
      </c>
      <c r="T82" s="64" t="s">
        <v>29</v>
      </c>
      <c r="U82" s="75" t="s">
        <v>274</v>
      </c>
      <c r="V82" s="35" t="s">
        <v>301</v>
      </c>
      <c r="W82" s="38" t="s">
        <v>329</v>
      </c>
      <c r="X82" s="80" t="s">
        <v>358</v>
      </c>
      <c r="Y82" s="9"/>
    </row>
    <row r="83" spans="1:25" ht="30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1" t="s">
        <v>223</v>
      </c>
      <c r="N83" s="2"/>
      <c r="O83" s="38" t="s">
        <v>253</v>
      </c>
      <c r="P83" s="29" t="s">
        <v>28</v>
      </c>
      <c r="Q83" s="64">
        <f>2016-1967</f>
        <v>49</v>
      </c>
      <c r="R83" s="2" t="str">
        <f>IF(Q83&lt;21,"&lt; 21",IF(Q83&lt;=30,"21 - 30",IF(Q83&lt;=40,"31 - 40",IF(Q83&lt;=50,"41 - 50","&gt; 50" ))))</f>
        <v>41 - 50</v>
      </c>
      <c r="S83" s="58" t="s">
        <v>528</v>
      </c>
      <c r="T83" s="64" t="s">
        <v>29</v>
      </c>
      <c r="U83" s="75" t="s">
        <v>275</v>
      </c>
      <c r="V83" s="35" t="s">
        <v>302</v>
      </c>
      <c r="W83" s="38" t="s">
        <v>330</v>
      </c>
      <c r="X83" s="80" t="s">
        <v>359</v>
      </c>
      <c r="Y83" s="9"/>
    </row>
    <row r="84" spans="1:25" ht="30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1" t="s">
        <v>224</v>
      </c>
      <c r="N84" s="2"/>
      <c r="O84" s="38" t="s">
        <v>254</v>
      </c>
      <c r="P84" s="29" t="s">
        <v>27</v>
      </c>
      <c r="Q84" s="64">
        <f>2016-1960</f>
        <v>56</v>
      </c>
      <c r="R84" s="2" t="str">
        <f>IF(Q84&lt;21,"&lt; 21",IF(Q84&lt;=30,"21 - 30",IF(Q84&lt;=40,"31 - 40",IF(Q84&lt;=50,"41 - 50","&gt; 50" ))))</f>
        <v>&gt; 50</v>
      </c>
      <c r="S84" s="58" t="s">
        <v>528</v>
      </c>
      <c r="T84" s="64" t="s">
        <v>29</v>
      </c>
      <c r="U84" s="75" t="s">
        <v>276</v>
      </c>
      <c r="V84" s="35" t="s">
        <v>303</v>
      </c>
      <c r="W84" s="38" t="s">
        <v>331</v>
      </c>
      <c r="X84" s="80" t="s">
        <v>360</v>
      </c>
      <c r="Y84" s="9"/>
    </row>
    <row r="85" spans="1:25" ht="30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1" t="s">
        <v>225</v>
      </c>
      <c r="N85" s="2"/>
      <c r="O85" s="38" t="s">
        <v>255</v>
      </c>
      <c r="P85" s="29" t="s">
        <v>27</v>
      </c>
      <c r="Q85" s="64">
        <f>2016-1973</f>
        <v>43</v>
      </c>
      <c r="R85" s="2" t="str">
        <f>IF(Q85&lt;21,"&lt; 21",IF(Q85&lt;=30,"21 - 30",IF(Q85&lt;=40,"31 - 40",IF(Q85&lt;=50,"41 - 50","&gt; 50" ))))</f>
        <v>41 - 50</v>
      </c>
      <c r="S85" s="58" t="s">
        <v>26</v>
      </c>
      <c r="T85" s="64" t="s">
        <v>29</v>
      </c>
      <c r="U85" s="75" t="s">
        <v>277</v>
      </c>
      <c r="V85" s="35" t="s">
        <v>303</v>
      </c>
      <c r="W85" s="38" t="s">
        <v>332</v>
      </c>
      <c r="X85" s="80" t="s">
        <v>361</v>
      </c>
      <c r="Y85" s="9"/>
    </row>
    <row r="86" spans="1:25" ht="30" x14ac:dyDescent="0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1" t="s">
        <v>226</v>
      </c>
      <c r="N86" s="2"/>
      <c r="O86" s="68" t="s">
        <v>256</v>
      </c>
      <c r="P86" s="29" t="s">
        <v>28</v>
      </c>
      <c r="Q86" s="64">
        <f>2016-1969</f>
        <v>47</v>
      </c>
      <c r="R86" s="2" t="str">
        <f>IF(Q86&lt;21,"&lt; 21",IF(Q86&lt;=30,"21 - 30",IF(Q86&lt;=40,"31 - 40",IF(Q86&lt;=50,"41 - 50","&gt; 50" ))))</f>
        <v>41 - 50</v>
      </c>
      <c r="S86" s="58" t="s">
        <v>528</v>
      </c>
      <c r="T86" s="64" t="s">
        <v>29</v>
      </c>
      <c r="U86" s="75" t="s">
        <v>273</v>
      </c>
      <c r="V86" s="35" t="s">
        <v>303</v>
      </c>
      <c r="W86" s="38" t="s">
        <v>333</v>
      </c>
      <c r="X86" s="55"/>
      <c r="Y86" s="9"/>
    </row>
    <row r="87" spans="1:25" ht="30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21" t="s">
        <v>227</v>
      </c>
      <c r="N87" s="2"/>
      <c r="O87" s="38" t="s">
        <v>257</v>
      </c>
      <c r="P87" s="29" t="s">
        <v>28</v>
      </c>
      <c r="Q87" s="64">
        <f>2016-1985</f>
        <v>31</v>
      </c>
      <c r="R87" s="2" t="str">
        <f>IF(Q87&lt;21,"&lt; 21",IF(Q87&lt;=30,"21 - 30",IF(Q87&lt;=40,"31 - 40",IF(Q87&lt;=50,"41 - 50","&gt; 50" ))))</f>
        <v>31 - 40</v>
      </c>
      <c r="S87" s="58" t="s">
        <v>26</v>
      </c>
      <c r="T87" s="64" t="s">
        <v>29</v>
      </c>
      <c r="U87" s="75" t="s">
        <v>278</v>
      </c>
      <c r="V87" s="35" t="s">
        <v>304</v>
      </c>
      <c r="W87" s="38" t="s">
        <v>334</v>
      </c>
      <c r="X87" s="80" t="s">
        <v>362</v>
      </c>
      <c r="Y87" s="9"/>
    </row>
    <row r="88" spans="1:25" ht="30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21" t="s">
        <v>228</v>
      </c>
      <c r="N88" s="2"/>
      <c r="O88" s="38" t="s">
        <v>258</v>
      </c>
      <c r="P88" s="29" t="s">
        <v>27</v>
      </c>
      <c r="Q88" s="64">
        <v>31</v>
      </c>
      <c r="R88" s="2" t="str">
        <f>IF(Q88&lt;21,"&lt; 21",IF(Q88&lt;=30,"21 - 30",IF(Q88&lt;=40,"31 - 40",IF(Q88&lt;=50,"41 - 50","&gt; 50" ))))</f>
        <v>31 - 40</v>
      </c>
      <c r="S88" s="58" t="s">
        <v>26</v>
      </c>
      <c r="T88" s="64" t="s">
        <v>29</v>
      </c>
      <c r="U88" s="75" t="s">
        <v>279</v>
      </c>
      <c r="V88" s="35" t="s">
        <v>305</v>
      </c>
      <c r="W88" s="38" t="s">
        <v>335</v>
      </c>
      <c r="X88" s="55"/>
      <c r="Y88" s="9"/>
    </row>
    <row r="89" spans="1:25" ht="30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21" t="s">
        <v>229</v>
      </c>
      <c r="N89" s="2"/>
      <c r="O89" s="68" t="s">
        <v>259</v>
      </c>
      <c r="P89" s="29" t="s">
        <v>27</v>
      </c>
      <c r="Q89" s="64">
        <v>24</v>
      </c>
      <c r="R89" s="2" t="str">
        <f>IF(Q89&lt;21,"&lt; 21",IF(Q89&lt;=30,"21 - 30",IF(Q89&lt;=40,"31 - 40",IF(Q89&lt;=50,"41 - 50","&gt; 50" ))))</f>
        <v>21 - 30</v>
      </c>
      <c r="S89" s="58" t="s">
        <v>26</v>
      </c>
      <c r="T89" s="64" t="s">
        <v>29</v>
      </c>
      <c r="U89" s="75" t="s">
        <v>280</v>
      </c>
      <c r="V89" s="36" t="s">
        <v>306</v>
      </c>
      <c r="W89" s="38" t="s">
        <v>336</v>
      </c>
      <c r="X89" s="80" t="s">
        <v>363</v>
      </c>
      <c r="Y89" s="9"/>
    </row>
    <row r="90" spans="1:25" ht="30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21" t="s">
        <v>230</v>
      </c>
      <c r="N90" s="2"/>
      <c r="O90" s="68" t="s">
        <v>260</v>
      </c>
      <c r="P90" s="29" t="s">
        <v>27</v>
      </c>
      <c r="Q90" s="64">
        <v>24</v>
      </c>
      <c r="R90" s="2" t="str">
        <f>IF(Q90&lt;21,"&lt; 21",IF(Q90&lt;=30,"21 - 30",IF(Q90&lt;=40,"31 - 40",IF(Q90&lt;=50,"41 - 50","&gt; 50" ))))</f>
        <v>21 - 30</v>
      </c>
      <c r="S90" s="58" t="s">
        <v>529</v>
      </c>
      <c r="T90" s="64" t="s">
        <v>29</v>
      </c>
      <c r="U90" s="75" t="s">
        <v>281</v>
      </c>
      <c r="V90" s="36" t="s">
        <v>307</v>
      </c>
      <c r="W90" s="38" t="s">
        <v>337</v>
      </c>
      <c r="X90" s="80" t="s">
        <v>364</v>
      </c>
      <c r="Y90" s="9"/>
    </row>
    <row r="91" spans="1:25" ht="30.75" thickBot="1" x14ac:dyDescent="0.3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22" t="s">
        <v>231</v>
      </c>
      <c r="N91" s="2"/>
      <c r="O91" s="39" t="s">
        <v>261</v>
      </c>
      <c r="P91" s="30" t="s">
        <v>27</v>
      </c>
      <c r="Q91" s="70">
        <f>2016-1971</f>
        <v>45</v>
      </c>
      <c r="R91" s="2" t="str">
        <f>IF(Q91&lt;21,"&lt; 21",IF(Q91&lt;=30,"21 - 30",IF(Q91&lt;=40,"31 - 40",IF(Q91&lt;=50,"41 - 50","&gt; 50" ))))</f>
        <v>41 - 50</v>
      </c>
      <c r="S91" s="76" t="s">
        <v>528</v>
      </c>
      <c r="T91" s="70" t="s">
        <v>29</v>
      </c>
      <c r="U91" s="60" t="s">
        <v>96</v>
      </c>
      <c r="V91" s="37" t="s">
        <v>308</v>
      </c>
      <c r="W91" s="39" t="s">
        <v>338</v>
      </c>
      <c r="X91" s="81" t="s">
        <v>365</v>
      </c>
      <c r="Y91" s="9"/>
    </row>
  </sheetData>
  <dataValidations count="1">
    <dataValidation type="list" allowBlank="1" showInputMessage="1" showErrorMessage="1" error="Data tidak sesuai format" sqref="S34:S35">
      <formula1>#REF!</formula1>
    </dataValidation>
  </dataValidations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19" r:id="rId18"/>
    <hyperlink ref="X20" r:id="rId19"/>
    <hyperlink ref="X21" r:id="rId20"/>
    <hyperlink ref="X22" r:id="rId21"/>
    <hyperlink ref="X23" r:id="rId22"/>
    <hyperlink ref="X24" r:id="rId23"/>
    <hyperlink ref="X25" r:id="rId24"/>
    <hyperlink ref="X26" r:id="rId25"/>
    <hyperlink ref="X27" r:id="rId26"/>
    <hyperlink ref="X28" r:id="rId27"/>
    <hyperlink ref="X29" r:id="rId28"/>
    <hyperlink ref="X30" r:id="rId29"/>
    <hyperlink ref="X31" r:id="rId30"/>
    <hyperlink ref="X33" r:id="rId31"/>
    <hyperlink ref="X34" r:id="rId32"/>
    <hyperlink ref="X35" r:id="rId33"/>
    <hyperlink ref="X36" r:id="rId34"/>
    <hyperlink ref="X37" r:id="rId35"/>
    <hyperlink ref="X38" r:id="rId36"/>
    <hyperlink ref="X39" r:id="rId37"/>
    <hyperlink ref="X40" r:id="rId38"/>
    <hyperlink ref="X41" r:id="rId39"/>
    <hyperlink ref="X42" r:id="rId40"/>
    <hyperlink ref="X43" r:id="rId41"/>
    <hyperlink ref="X44" r:id="rId42"/>
    <hyperlink ref="X45" r:id="rId43"/>
    <hyperlink ref="X46" r:id="rId44"/>
    <hyperlink ref="X47" r:id="rId45"/>
    <hyperlink ref="X48" r:id="rId46"/>
    <hyperlink ref="X49" r:id="rId47"/>
    <hyperlink ref="X50" r:id="rId48"/>
    <hyperlink ref="X51" r:id="rId49"/>
    <hyperlink ref="X52" r:id="rId50"/>
    <hyperlink ref="X53" r:id="rId51"/>
    <hyperlink ref="X54" r:id="rId52"/>
    <hyperlink ref="X55" r:id="rId53"/>
    <hyperlink ref="X56" r:id="rId54"/>
    <hyperlink ref="X57" r:id="rId55"/>
    <hyperlink ref="X58" r:id="rId56"/>
    <hyperlink ref="X59" r:id="rId57"/>
    <hyperlink ref="X60" r:id="rId58"/>
    <hyperlink ref="X61" r:id="rId59"/>
    <hyperlink ref="X62" r:id="rId60"/>
    <hyperlink ref="X63" r:id="rId61"/>
    <hyperlink ref="X64" r:id="rId62"/>
    <hyperlink ref="X65" r:id="rId63"/>
    <hyperlink ref="X66" r:id="rId64"/>
    <hyperlink ref="X67" r:id="rId65"/>
    <hyperlink ref="X68" r:id="rId66"/>
    <hyperlink ref="X69" r:id="rId67"/>
    <hyperlink ref="X70" r:id="rId68"/>
    <hyperlink ref="X71" r:id="rId69"/>
    <hyperlink ref="X72" r:id="rId70"/>
    <hyperlink ref="X73" r:id="rId71"/>
    <hyperlink ref="X75" r:id="rId72"/>
    <hyperlink ref="X76" r:id="rId73"/>
    <hyperlink ref="X77" r:id="rId74"/>
    <hyperlink ref="X78" r:id="rId75"/>
    <hyperlink ref="X79" r:id="rId76"/>
    <hyperlink ref="X80" r:id="rId77"/>
    <hyperlink ref="X81" r:id="rId78"/>
    <hyperlink ref="X82" r:id="rId79"/>
    <hyperlink ref="X83" r:id="rId80"/>
    <hyperlink ref="X84" r:id="rId81"/>
    <hyperlink ref="X85" r:id="rId82"/>
    <hyperlink ref="X87" r:id="rId83"/>
    <hyperlink ref="X89" r:id="rId84"/>
    <hyperlink ref="X90" r:id="rId85"/>
    <hyperlink ref="X91" r:id="rId86"/>
  </hyperlinks>
  <pageMargins left="0.7" right="0.7" top="0.3" bottom="0.3" header="0.3" footer="0.3"/>
  <pageSetup paperSize="9" orientation="portrait" useFirstPageNumber="1" horizontalDpi="0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2016-10-04T04:27:56Z</dcterms:modified>
  <dc:language>en-US</dc:language>
</cp:coreProperties>
</file>