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2" i="1"/>
</calcChain>
</file>

<file path=xl/sharedStrings.xml><?xml version="1.0" encoding="utf-8"?>
<sst xmlns="http://schemas.openxmlformats.org/spreadsheetml/2006/main" count="425" uniqueCount="226">
  <si>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</si>
  <si>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</si>
  <si>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</si>
  <si>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</si>
  <si>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</si>
  <si>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</si>
  <si>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</si>
  <si>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</si>
  <si>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</si>
  <si>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</si>
  <si>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</si>
  <si>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</si>
  <si>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</si>
  <si>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</si>
  <si>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</si>
  <si>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</si>
  <si>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</si>
  <si>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</si>
  <si>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</si>
  <si>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</si>
  <si>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</si>
  <si>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</si>
  <si>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</si>
  <si>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</si>
  <si>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</si>
  <si>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</si>
  <si>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Teguh Ade Putra</t>
  </si>
  <si>
    <t>Pekanbaru, 2 Mei 1993</t>
  </si>
  <si>
    <t>Aqil Rifeldi Gusman</t>
  </si>
  <si>
    <t>Pekanbaru, 17 Februari 1993</t>
  </si>
  <si>
    <t>20</t>
  </si>
  <si>
    <t>Muhammad uthfi Iznillah</t>
  </si>
  <si>
    <t>Sapat, 23 April 1994</t>
  </si>
  <si>
    <t>Raningsih</t>
  </si>
  <si>
    <t>Pekanbaru, 07 Maret 1990</t>
  </si>
  <si>
    <t>Sri Winarsih</t>
  </si>
  <si>
    <t>Pekanbaru, 16 September 1987</t>
  </si>
  <si>
    <t>Arif Kurniawan</t>
  </si>
  <si>
    <t>Pekanbaru, 02 Februari 1991</t>
  </si>
  <si>
    <t>Muhammad Erzi</t>
  </si>
  <si>
    <t>Bangkinang, 3 Juli 1993</t>
  </si>
  <si>
    <t>Dody Lucky Andeska</t>
  </si>
  <si>
    <t>Rengat, 24 Juni 1993</t>
  </si>
  <si>
    <t>Nefertiti Cinda Cefwandari</t>
  </si>
  <si>
    <t>Dumai, 28 September 1992</t>
  </si>
  <si>
    <t>Lode Firman Nazara</t>
  </si>
  <si>
    <t>Lawira II, 29 Oktober 1980</t>
  </si>
  <si>
    <t>Ardila</t>
  </si>
  <si>
    <t>Pekanbaru, 27 Juli 1993</t>
  </si>
  <si>
    <t>Tiara Felicia</t>
  </si>
  <si>
    <t>Pekanbaru, 25 Februari 1994</t>
  </si>
  <si>
    <t>Julia Agustine</t>
  </si>
  <si>
    <t>Medan, 28 Juli 1992</t>
  </si>
  <si>
    <t>Desy Amelia</t>
  </si>
  <si>
    <t>Pekanbaru, 22 Desember 1991</t>
  </si>
  <si>
    <t>Nanda Irawan</t>
  </si>
  <si>
    <t>Koto Pudung, 04 Mei 1989</t>
  </si>
  <si>
    <t>Andre Marison Hasibuan</t>
  </si>
  <si>
    <t>Pekanbaru, 27 Juni 1993</t>
  </si>
  <si>
    <t>Syamsul</t>
  </si>
  <si>
    <t>Sinabol, 28 Desember 1986</t>
  </si>
  <si>
    <t>Indariyana</t>
  </si>
  <si>
    <t>Surya Indah, 05 November 1991</t>
  </si>
  <si>
    <t>Jumiyati</t>
  </si>
  <si>
    <t>Gunungkidul, 21 Desember 1990</t>
  </si>
  <si>
    <t>Umi Nuryani</t>
  </si>
  <si>
    <t>Gunungkidul, 20 November 1991</t>
  </si>
  <si>
    <t>Roni Deka Pisla</t>
  </si>
  <si>
    <t>Pulau Muda, 20 Juli 1987</t>
  </si>
  <si>
    <t>Jaka Apriandanni Wibowo</t>
  </si>
  <si>
    <t>Duri, 6 April 1989</t>
  </si>
  <si>
    <t>Azmi Rohman</t>
  </si>
  <si>
    <t>Pekanbaru, 15 September 1989</t>
  </si>
  <si>
    <t>Ilham Fazri</t>
  </si>
  <si>
    <t>Dumai, 05 Agustus 1995</t>
  </si>
  <si>
    <t>Sukma Pribadi Apiantara</t>
  </si>
  <si>
    <t>Bahu Sangihe Talaud, 23 Juli 1989</t>
  </si>
  <si>
    <t>Zahari</t>
  </si>
  <si>
    <t>Gambut Mutiara, 02 Januari 1990</t>
  </si>
  <si>
    <t>Monalisa</t>
  </si>
  <si>
    <t>Batam, 11 Maret 1991</t>
  </si>
  <si>
    <t>Lastari</t>
  </si>
  <si>
    <t>Sungai Kayu Ara, 02 Maret 1990</t>
  </si>
  <si>
    <t>Firmansyah</t>
  </si>
  <si>
    <t>Sarolangun, 15 Januari 1993</t>
  </si>
  <si>
    <t>Jeppriyeri Rocy</t>
  </si>
  <si>
    <t>Sei Daun, 11 Januari 1994</t>
  </si>
  <si>
    <t>Said Ari Saputra</t>
  </si>
  <si>
    <t>Tembilahan, 18 Agustus 1993</t>
  </si>
  <si>
    <t>MHD. Daulai</t>
  </si>
  <si>
    <t>Pasir Sialang, 9 Februari 1992</t>
  </si>
  <si>
    <t>Albi Alkandri Hasibuan</t>
  </si>
  <si>
    <t>Kayangan, 14 Maret 1991</t>
  </si>
  <si>
    <t>Ari Firnanda</t>
  </si>
  <si>
    <t>Pekanbaru, 14 Mei 1992</t>
  </si>
  <si>
    <t>Syafriade Zulmi</t>
  </si>
  <si>
    <t>Pekanbaru, 6 November 1989</t>
  </si>
  <si>
    <t>Sia Elvi Hidayati Bisi</t>
  </si>
  <si>
    <t>Batam, 25 Januari 1991</t>
  </si>
  <si>
    <t>Kartika Ambarrhani</t>
  </si>
  <si>
    <t>Pekanbaru, 8 April 1992</t>
  </si>
  <si>
    <t>Mitra Reshy Prastiwi</t>
  </si>
  <si>
    <t>Perlabian, 20 Agustus 1991</t>
  </si>
  <si>
    <t>Fany Septiana</t>
  </si>
  <si>
    <t>Pekanbaru, 16 September 1994</t>
  </si>
  <si>
    <t>Gandung Cahyono</t>
  </si>
  <si>
    <t>Pasir Makmur, 27 Februari 1989</t>
  </si>
  <si>
    <t>Universitas Riau</t>
  </si>
  <si>
    <t>Jl. Sumatra Gg. Sumatra No.02, RT.05/02, Kel. Sail, Kec. Tenayan Raya, Kota Pekanbaru, Prov. Riau</t>
  </si>
  <si>
    <t>082387772588</t>
  </si>
  <si>
    <t>Kuliner</t>
  </si>
  <si>
    <t>Jl. Mujair VII No.291 Perumnas Rumbai RT.009/010, Kel. Lumbungan Baru, Kec. Rumbai Pesisir, Kota Pekanbaru Prov. Riau</t>
  </si>
  <si>
    <t>085767958119</t>
  </si>
  <si>
    <t>-</t>
  </si>
  <si>
    <t>Jl. Kubang Raya Perum. WPL D.01, Kel. Tuah Karya, Kec. Tampan, Kota Pekanbaru, Prov. Riau</t>
  </si>
  <si>
    <t>081365407816</t>
  </si>
  <si>
    <t>Dagang</t>
  </si>
  <si>
    <t>Universitas Lancang Kuning</t>
  </si>
  <si>
    <t>Jl. Saomati RT.05/07, Kel. Sail, Kota Pekanbaru, Prov. Riau</t>
  </si>
  <si>
    <t>085374842020</t>
  </si>
  <si>
    <t>Usaha Butik</t>
  </si>
  <si>
    <t>Jl. Sumbersari No.3 RT.06/05, Kel. Tanjung Rhu, Kec. Lima Puluh, Kota Pekanbaru, Prov. Riau</t>
  </si>
  <si>
    <t>08126803112</t>
  </si>
  <si>
    <t>Tailor</t>
  </si>
  <si>
    <t>STIBA Persada Bunda Pekanbaru</t>
  </si>
  <si>
    <t>Jl. Mawar No.30 RT.04/02, Kel. Padang Terubuk, Kec. Senapelan, Kota Pekanbaru, Prov. Riau</t>
  </si>
  <si>
    <t>089620029952</t>
  </si>
  <si>
    <t xml:space="preserve"> Kuliner</t>
  </si>
  <si>
    <t>Jl. Gurami RT.04/01, Desa Kampung Rempak, Kec. Siak, Kab. Siak, Prov. Riau</t>
  </si>
  <si>
    <t>085272573672</t>
  </si>
  <si>
    <t>Toko Baju/ Distro</t>
  </si>
  <si>
    <t>Jl. Azki Aris Rt.03/01, Desa Sekip Hulu, Kec. Rengat, Kab. Indragiri Hulu, Provinsi Riau</t>
  </si>
  <si>
    <t>085265039958</t>
  </si>
  <si>
    <t>Jl. Kelapa Sawit No.13 RT.01/03, Kel. Tangkerang Labuai, Kec. Bukit Raya, Kota Pekanbaru, Prov. Riau</t>
  </si>
  <si>
    <t>089620787855</t>
  </si>
  <si>
    <t>Fashion</t>
  </si>
  <si>
    <t>STIE Persada Bunda</t>
  </si>
  <si>
    <t>Jl. Pala RT.03/04, Kel. Tangkerang Labuai, Kec. Bukit Raya, Kota Pekanbaru, Prov. Riau</t>
  </si>
  <si>
    <t>081276166559</t>
  </si>
  <si>
    <t>Buah-Buahan</t>
  </si>
  <si>
    <t>Jl. Pesisir RT.01/07, Kel. Meranti Pandak, Kec. Rumbai Pesisir, Kota Pekanbaru, Prov. Riau</t>
  </si>
  <si>
    <t>08566797553</t>
  </si>
  <si>
    <t>Jl. Sepakat No. 166 RT.004/005, Kel. Labuh Baru Barat, Kec. Payung Sekaki, Kota Pekanbaru, Provinsi Riau</t>
  </si>
  <si>
    <t>085658437161</t>
  </si>
  <si>
    <t>Jl. Tuanku Tambusai No.347, RT.03/07, Kel. Wonorejo, Kec. Marpoyan Damai, Kota Pekanbaru, Prov. Riau</t>
  </si>
  <si>
    <t>085762204155</t>
  </si>
  <si>
    <t>Jasa Design</t>
  </si>
  <si>
    <t>Jl.Gotong Royong RT.02/11, Kel. Sri Meranti, Kec. Rumbai, Kota Pekanbaru, Prov. Riau</t>
  </si>
  <si>
    <t>082381275992</t>
  </si>
  <si>
    <t>Capucino Cincau dan Konter Pulsa</t>
  </si>
  <si>
    <t>Jl. Khayangan Gg. Muhajirin, RT.02/01, Kel. Limbungan Baru, Kec. Rumbai Pesisir, Kota Pekanbaru, Prov. Riau</t>
  </si>
  <si>
    <t>085272385391</t>
  </si>
  <si>
    <t>Warung Serba Ada</t>
  </si>
  <si>
    <t>Jl. Limbungan Gg. Pandu No.42B RT.04/02, Kel. Lembah Sari, Kec. Rumbai Pesisir, Kota Pekanbaru, Prov. Riau</t>
  </si>
  <si>
    <t>081378160058</t>
  </si>
  <si>
    <t>Olahan Lidah Buaya dan peternakan ayam, ikan</t>
  </si>
  <si>
    <t>Jl. Syuhada RT.010/004, Desa Sinaboi, Kec. Senaboi, Kab. Rokan Hilir, Prov. Riau</t>
  </si>
  <si>
    <t>081227202401</t>
  </si>
  <si>
    <t>Jl. Sri Kandi RT.03/04, Desa Sido Mukti, Kec. Pangkalan Kuras, Kab. Pelalawan, Prov. Riau</t>
  </si>
  <si>
    <t>085356837676</t>
  </si>
  <si>
    <t>Butik</t>
  </si>
  <si>
    <t>Pasir Emas RT.02/01, Desa Pasir Emas, kec. Singingi, Kab. Kuantan Singingi, Prov. Riau</t>
  </si>
  <si>
    <t>085271669047</t>
  </si>
  <si>
    <t>082390355513</t>
  </si>
  <si>
    <t>Pulau Muda RT.03/04, Desa Pulau Muda, Kec. Teluk Meranti, Kab. Palalawan, Prov. Riau</t>
  </si>
  <si>
    <t>081371320889</t>
  </si>
  <si>
    <t>Universitas Islam Riau</t>
  </si>
  <si>
    <t>Jl. Sari Utama Sei Mintan No.18, RT.003/013, Kel. Simpang Tiga, Kec. Bukit Raya, Kota Pekanbaru, Prov. Riau</t>
  </si>
  <si>
    <t>085664551070</t>
  </si>
  <si>
    <t>Usaha Dumb Truck</t>
  </si>
  <si>
    <t>Jl. Dasar No.8, RT.03/03, Kel. Simpang Tiga, Kec. Bukit Raya, Kota Pekanbaru, Prov. Riau</t>
  </si>
  <si>
    <t>085664532009</t>
  </si>
  <si>
    <t>Warnet</t>
  </si>
  <si>
    <t>083187562722</t>
  </si>
  <si>
    <t>Peternakan Ikan Lele</t>
  </si>
  <si>
    <t>Jl. Kaharuddin Nasution No.116 (panti Jompo), RT.02/04, Kel. Maharatu, Kec. Marpoyan Damai, Kota Pekanbaru, Prov. Riau</t>
  </si>
  <si>
    <t>081275606069</t>
  </si>
  <si>
    <t>Rental PS</t>
  </si>
  <si>
    <t>Gambut Mutiara RT.02/02, Desa Gambut Mutiara, Kec. Teluk Meranti, Kab. Palalawan, Prov. Riau</t>
  </si>
  <si>
    <t>082169530700</t>
  </si>
  <si>
    <t>Universitas Islam Negeri Sultan Syarif Qasim Riau</t>
  </si>
  <si>
    <t>Jl. Ismail Perum Yesti Graha Blok H-22 RT.04/05, Kel. Sail, Kec. Tenayan Raya, Kota Pekanbaru, prov. Riau</t>
  </si>
  <si>
    <t>085668000177</t>
  </si>
  <si>
    <t>Kerajinan Bros Jilbab</t>
  </si>
  <si>
    <t>Sungai Kayu Ara RT.12/06, Kel. Sungai Kayu Ara, Kec. Sungai Apit, Kab. Siak, Prov. Riau</t>
  </si>
  <si>
    <t>085363542096</t>
  </si>
  <si>
    <t>Foto Copy dan Warnet</t>
  </si>
  <si>
    <t>Pasar Baru RT.01/03, Desa Suka Ramai, kec. Tapung Hulu, Kab. Kampar, Provinsi Riau</t>
  </si>
  <si>
    <t>081365664949</t>
  </si>
  <si>
    <t>Ternak Lele, Depot Air Minum</t>
  </si>
  <si>
    <t>Jl. Sudirman RT.04/02, Desa Bagan Batu, kec. Bagan Sinembah, Kab. Rokan Hilir, Prov. Riau</t>
  </si>
  <si>
    <t>085266414219</t>
  </si>
  <si>
    <t>M-Kios</t>
  </si>
  <si>
    <t>Jl. Sapta Marga Gg. Kelapa Gading RT.02/13, Desa Tembilahan Hulu, Kec. Tembilahan Hulu, Kab. Indragiri Hilir, Prov. Riau</t>
  </si>
  <si>
    <t>082388569742</t>
  </si>
  <si>
    <t>Makanan dan Minuman</t>
  </si>
  <si>
    <t>Pasir Sialang RT.02/01, Desa Pasir Sialang, Kec. Bangkinang Seberang, Kab. Kampar, Prov. Riau</t>
  </si>
  <si>
    <t>085278977434</t>
  </si>
  <si>
    <t>Tela-Tela</t>
  </si>
  <si>
    <t>Dusun kayangan RT.04/02, Kec. Bagan Sinembah, Kab. Rokan Hilir, Prov. Riau</t>
  </si>
  <si>
    <t>081275854230</t>
  </si>
  <si>
    <t xml:space="preserve"> Ikan Lele</t>
  </si>
  <si>
    <t>Jl. Taman Karya RT.05/06, Kel. Tuah Karya, Kec. Tampan, Kota Pekanbaru, Prov. Riau</t>
  </si>
  <si>
    <t>085669079207/ 085376033514</t>
  </si>
  <si>
    <t>Distribusi</t>
  </si>
  <si>
    <t>Jl. Serayu Gg. Serayu IV No.13 RT.03/02, Kel. Labuh Baru Timur, Kec. Payung Sekaki, Kota Pekanbaru, Prov. Riau</t>
  </si>
  <si>
    <t>085271922271/ 083187728013</t>
  </si>
  <si>
    <t>Jl. Hang Tuah No.29 RT.01/04, Kel. Suma Hilang, Kec. Pekan Baru Kota, Kota Pekanbaru, Prov. Riau</t>
  </si>
  <si>
    <t>081371103883</t>
  </si>
  <si>
    <t>Jl. Aur Kuning No. 23, Kel. Simpang Tiga, Kec. Bukit Raya, Kota Pekanbaru, Prov. Riau</t>
  </si>
  <si>
    <t>085265957475/ 0761-72378</t>
  </si>
  <si>
    <t>Kue Kering</t>
  </si>
  <si>
    <t>Jl. Lumba-Lumba RT.04/08, Kel. Tangkerang Selatan, Kec. Bukit Raya, Kota Pekanbaru, Prov. Riau</t>
  </si>
  <si>
    <t>082388711115</t>
  </si>
  <si>
    <t>Salon</t>
  </si>
  <si>
    <t>Jl. Hang Lekir Gg. Tepian RT.03/03, Kel. Sukamulya, Kec. Sail, Kota Pekanbaru, Prov. Riau</t>
  </si>
  <si>
    <t>085265535523</t>
  </si>
  <si>
    <t>Café</t>
  </si>
  <si>
    <t>Sei Lumpur RT.01/01, Desa Masda Makmur, Kec. Rambah Samo, Kab. Rokan Hulu, Prov. Riau</t>
  </si>
  <si>
    <t>081378624864</t>
  </si>
  <si>
    <t xml:space="preserve">Peternakan      </t>
  </si>
  <si>
    <t>L</t>
  </si>
  <si>
    <t>P</t>
  </si>
  <si>
    <t>SLTA</t>
  </si>
  <si>
    <t>S1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</si>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</sst>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9"/>
      <color theme="1"/>
      <name val="Tahoma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left" vertical="center" wrapText="1"/>
    </xf>
    <xf numFmtId="15" fontId="2" fillId="3" borderId="5" xfId="0" applyNumberFormat="1" applyFont="1" applyFill="1" applyBorder="1" applyAlignment="1">
      <alignment horizontal="left" vertical="center" wrapText="1"/>
    </xf>
    <xf numFmtId="15" fontId="2" fillId="3" borderId="5" xfId="0" quotePrefix="1" applyNumberFormat="1" applyFont="1" applyFill="1" applyBorder="1" applyAlignment="1">
      <alignment horizontal="center" vertical="center" wrapText="1"/>
    </xf>
    <xf numFmtId="3" fontId="2" fillId="0" borderId="6" xfId="0" applyNumberFormat="1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5" xfId="0" quotePrefix="1" applyFont="1" applyFill="1" applyBorder="1" applyAlignment="1">
      <alignment horizontal="center" vertical="center" wrapText="1"/>
    </xf>
    <xf numFmtId="3" fontId="5" fillId="0" borderId="6" xfId="0" applyNumberFormat="1" applyFont="1" applyFill="1" applyBorder="1" applyAlignment="1">
      <alignment horizontal="left" vertical="center" wrapText="1"/>
    </xf>
    <xf numFmtId="3" fontId="5" fillId="3" borderId="6" xfId="0" applyNumberFormat="1" applyFont="1" applyFill="1" applyBorder="1" applyAlignment="1">
      <alignment horizontal="left" vertical="center" wrapText="1"/>
    </xf>
    <xf numFmtId="3" fontId="5" fillId="3" borderId="8" xfId="0" applyNumberFormat="1" applyFont="1" applyFill="1" applyBorder="1" applyAlignment="1">
      <alignment horizontal="left" vertical="center" wrapText="1"/>
    </xf>
    <xf numFmtId="3" fontId="5" fillId="3" borderId="9" xfId="0" applyNumberFormat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3" fontId="2" fillId="0" borderId="10" xfId="0" applyNumberFormat="1" applyFont="1" applyFill="1" applyBorder="1" applyAlignment="1">
      <alignment horizontal="left" vertical="center" wrapText="1"/>
    </xf>
    <xf numFmtId="49" fontId="2" fillId="0" borderId="4" xfId="0" quotePrefix="1" applyNumberFormat="1" applyFont="1" applyFill="1" applyBorder="1" applyAlignment="1">
      <alignment horizontal="center" vertical="center" wrapText="1"/>
    </xf>
    <xf numFmtId="0" fontId="2" fillId="0" borderId="11" xfId="0" quotePrefix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left" vertical="center" wrapText="1"/>
    </xf>
    <xf numFmtId="49" fontId="2" fillId="3" borderId="5" xfId="0" quotePrefix="1" applyNumberFormat="1" applyFont="1" applyFill="1" applyBorder="1" applyAlignment="1">
      <alignment horizontal="center" vertical="center" wrapText="1"/>
    </xf>
    <xf numFmtId="0" fontId="2" fillId="3" borderId="12" xfId="0" quotePrefix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3" fontId="2" fillId="0" borderId="8" xfId="0" applyNumberFormat="1" applyFont="1" applyFill="1" applyBorder="1" applyAlignment="1">
      <alignment horizontal="left" vertical="center" wrapText="1"/>
    </xf>
    <xf numFmtId="49" fontId="2" fillId="0" borderId="5" xfId="0" quotePrefix="1" applyNumberFormat="1" applyFont="1" applyFill="1" applyBorder="1" applyAlignment="1">
      <alignment horizontal="center" vertical="center" wrapText="1"/>
    </xf>
    <xf numFmtId="0" fontId="2" fillId="0" borderId="12" xfId="0" quotePrefix="1" applyFont="1" applyFill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5" fillId="0" borderId="5" xfId="0" quotePrefix="1" applyFont="1" applyFill="1" applyBorder="1" applyAlignment="1">
      <alignment horizontal="center" vertical="center" wrapText="1"/>
    </xf>
    <xf numFmtId="49" fontId="2" fillId="3" borderId="13" xfId="0" quotePrefix="1" applyNumberFormat="1" applyFont="1" applyFill="1" applyBorder="1" applyAlignment="1">
      <alignment horizontal="center" vertical="center" wrapText="1"/>
    </xf>
    <xf numFmtId="0" fontId="2" fillId="3" borderId="14" xfId="0" quotePrefix="1" applyFont="1" applyFill="1" applyBorder="1" applyAlignment="1">
      <alignment horizontal="center" vertical="center" wrapText="1"/>
    </xf>
    <xf numFmtId="49" fontId="2" fillId="3" borderId="15" xfId="0" quotePrefix="1" applyNumberFormat="1" applyFont="1" applyFill="1" applyBorder="1" applyAlignment="1">
      <alignment horizontal="center" vertical="center" wrapText="1"/>
    </xf>
    <xf numFmtId="0" fontId="2" fillId="3" borderId="16" xfId="0" quotePrefix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3" fontId="2" fillId="0" borderId="8" xfId="0" applyNumberFormat="1" applyFont="1" applyFill="1" applyBorder="1" applyAlignment="1">
      <alignment vertical="center" wrapText="1"/>
    </xf>
    <xf numFmtId="3" fontId="5" fillId="0" borderId="8" xfId="0" applyNumberFormat="1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3" fontId="6" fillId="3" borderId="8" xfId="0" applyNumberFormat="1" applyFont="1" applyFill="1" applyBorder="1" applyAlignment="1">
      <alignment horizontal="left" vertical="center" wrapText="1"/>
    </xf>
    <xf numFmtId="3" fontId="5" fillId="3" borderId="17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40" zoomScale="75" zoomScaleNormal="75" workbookViewId="0">
      <selection activeCell="R2" sqref="R2:R4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23.25" thickTop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20" t="s">
        <v>26</v>
      </c>
      <c r="O2" s="21" t="s">
        <v>27</v>
      </c>
      <c r="P2" s="7" t="s">
        <v>221</v>
      </c>
      <c r="Q2" s="22">
        <f>2013-1993</f>
        <v>20</v>
      </c>
      <c r="R2" s="9" t="str">
        <f>IF(Q2&lt;21,"&lt; 21",IF(Q2&lt;=30,"21 - 30",IF(Q2&lt;=40,"31 - 40",IF(Q2&lt;=50,"41 - 50","&gt; 50" ))))</f>
        <v>&lt; 21</v>
      </c>
      <c r="S2" s="10" t="s">
        <v>223</v>
      </c>
      <c r="T2" s="7"/>
      <c r="U2" s="36" t="s">
        <v>107</v>
      </c>
      <c r="V2" s="37" t="s">
        <v>108</v>
      </c>
      <c r="W2" s="38" t="s">
        <v>109</v>
      </c>
      <c r="X2" s="39"/>
      <c r="Y2" s="40" t="s">
        <v>110</v>
      </c>
    </row>
    <row r="3" spans="1:25" ht="22.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3" t="s">
        <v>28</v>
      </c>
      <c r="O3" s="24" t="s">
        <v>29</v>
      </c>
      <c r="P3" s="7" t="s">
        <v>221</v>
      </c>
      <c r="Q3" s="25" t="s">
        <v>30</v>
      </c>
      <c r="R3" s="9" t="str">
        <f t="shared" ref="R3:R41" si="0">IF(Q3&lt;21,"&lt; 21",IF(Q3&lt;=30,"21 - 30",IF(Q3&lt;=40,"31 - 40",IF(Q3&lt;=50,"41 - 50","&gt; 50" ))))</f>
        <v>&gt; 50</v>
      </c>
      <c r="S3" s="10" t="s">
        <v>223</v>
      </c>
      <c r="T3" s="7"/>
      <c r="U3" s="29" t="s">
        <v>107</v>
      </c>
      <c r="V3" s="41" t="s">
        <v>111</v>
      </c>
      <c r="W3" s="42" t="s">
        <v>112</v>
      </c>
      <c r="X3" s="43" t="s">
        <v>113</v>
      </c>
      <c r="Y3" s="44" t="s">
        <v>110</v>
      </c>
    </row>
    <row r="4" spans="1:25" ht="22.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6" t="s">
        <v>31</v>
      </c>
      <c r="O4" s="27" t="s">
        <v>32</v>
      </c>
      <c r="P4" s="7" t="s">
        <v>221</v>
      </c>
      <c r="Q4" s="22">
        <f>SUM(2013-1994)</f>
        <v>19</v>
      </c>
      <c r="R4" s="9" t="str">
        <f t="shared" si="0"/>
        <v>&lt; 21</v>
      </c>
      <c r="S4" s="15" t="s">
        <v>223</v>
      </c>
      <c r="T4" s="7"/>
      <c r="U4" s="22" t="s">
        <v>107</v>
      </c>
      <c r="V4" s="45" t="s">
        <v>114</v>
      </c>
      <c r="W4" s="46" t="s">
        <v>115</v>
      </c>
      <c r="X4" s="47" t="s">
        <v>113</v>
      </c>
      <c r="Y4" s="40" t="s">
        <v>116</v>
      </c>
    </row>
    <row r="5" spans="1:25" ht="33.7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3" t="s">
        <v>33</v>
      </c>
      <c r="O5" s="28" t="s">
        <v>34</v>
      </c>
      <c r="P5" s="7" t="s">
        <v>222</v>
      </c>
      <c r="Q5" s="29">
        <f>SUM(2013-1990)</f>
        <v>23</v>
      </c>
      <c r="R5" s="9" t="str">
        <f t="shared" si="0"/>
        <v>21 - 30</v>
      </c>
      <c r="S5" s="10" t="s">
        <v>223</v>
      </c>
      <c r="T5" s="7"/>
      <c r="U5" s="29" t="s">
        <v>117</v>
      </c>
      <c r="V5" s="41" t="s">
        <v>118</v>
      </c>
      <c r="W5" s="42" t="s">
        <v>119</v>
      </c>
      <c r="X5" s="43" t="s">
        <v>113</v>
      </c>
      <c r="Y5" s="44" t="s">
        <v>120</v>
      </c>
    </row>
    <row r="6" spans="1:25" ht="33.7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3" t="s">
        <v>35</v>
      </c>
      <c r="O6" s="28" t="s">
        <v>36</v>
      </c>
      <c r="P6" s="7" t="s">
        <v>222</v>
      </c>
      <c r="Q6" s="29">
        <f>SUM(2013-1987)</f>
        <v>26</v>
      </c>
      <c r="R6" s="9" t="str">
        <f t="shared" si="0"/>
        <v>21 - 30</v>
      </c>
      <c r="S6" s="15" t="s">
        <v>223</v>
      </c>
      <c r="T6" s="7"/>
      <c r="U6" s="29" t="s">
        <v>117</v>
      </c>
      <c r="V6" s="41" t="s">
        <v>121</v>
      </c>
      <c r="W6" s="42" t="s">
        <v>122</v>
      </c>
      <c r="Y6" s="43" t="s">
        <v>123</v>
      </c>
    </row>
    <row r="7" spans="1:25" ht="4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3" t="s">
        <v>37</v>
      </c>
      <c r="O7" s="28" t="s">
        <v>38</v>
      </c>
      <c r="P7" s="7" t="s">
        <v>221</v>
      </c>
      <c r="Q7" s="29">
        <f>SUM(2013-1991)</f>
        <v>22</v>
      </c>
      <c r="R7" s="9" t="str">
        <f t="shared" si="0"/>
        <v>21 - 30</v>
      </c>
      <c r="S7" s="10" t="s">
        <v>223</v>
      </c>
      <c r="T7" s="7"/>
      <c r="U7" s="29" t="s">
        <v>124</v>
      </c>
      <c r="V7" s="41" t="s">
        <v>125</v>
      </c>
      <c r="W7" s="42" t="s">
        <v>126</v>
      </c>
      <c r="Y7" s="43" t="s">
        <v>127</v>
      </c>
    </row>
    <row r="8" spans="1:25" ht="22.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6" t="s">
        <v>39</v>
      </c>
      <c r="O8" s="27" t="s">
        <v>40</v>
      </c>
      <c r="P8" s="7" t="s">
        <v>221</v>
      </c>
      <c r="Q8" s="22">
        <f>2013-1993</f>
        <v>20</v>
      </c>
      <c r="R8" s="9" t="str">
        <f t="shared" si="0"/>
        <v>&lt; 21</v>
      </c>
      <c r="S8" s="10" t="s">
        <v>223</v>
      </c>
      <c r="T8" s="7"/>
      <c r="U8" s="22" t="s">
        <v>107</v>
      </c>
      <c r="V8" s="49" t="s">
        <v>128</v>
      </c>
      <c r="W8" s="46" t="s">
        <v>129</v>
      </c>
      <c r="Y8" s="47" t="s">
        <v>130</v>
      </c>
    </row>
    <row r="9" spans="1:25" ht="22.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3" t="s">
        <v>41</v>
      </c>
      <c r="O9" s="28" t="s">
        <v>42</v>
      </c>
      <c r="P9" s="7" t="s">
        <v>221</v>
      </c>
      <c r="Q9" s="29">
        <f>2013-1993</f>
        <v>20</v>
      </c>
      <c r="R9" s="9" t="str">
        <f t="shared" si="0"/>
        <v>&lt; 21</v>
      </c>
      <c r="S9" s="10" t="s">
        <v>223</v>
      </c>
      <c r="T9" s="7"/>
      <c r="U9" s="29" t="s">
        <v>107</v>
      </c>
      <c r="V9" s="41" t="s">
        <v>131</v>
      </c>
      <c r="W9" s="42" t="s">
        <v>132</v>
      </c>
      <c r="X9" s="43"/>
      <c r="Y9" s="44"/>
    </row>
    <row r="10" spans="1:25" ht="22.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3" t="s">
        <v>43</v>
      </c>
      <c r="O10" s="28" t="s">
        <v>44</v>
      </c>
      <c r="P10" s="7" t="s">
        <v>222</v>
      </c>
      <c r="Q10" s="29">
        <f>2013-1992</f>
        <v>21</v>
      </c>
      <c r="R10" s="9" t="str">
        <f t="shared" si="0"/>
        <v>21 - 30</v>
      </c>
      <c r="S10" s="10" t="s">
        <v>223</v>
      </c>
      <c r="T10" s="7"/>
      <c r="U10" s="29" t="s">
        <v>107</v>
      </c>
      <c r="V10" s="41" t="s">
        <v>133</v>
      </c>
      <c r="W10" s="42" t="s">
        <v>134</v>
      </c>
      <c r="X10" s="43"/>
      <c r="Y10" s="44" t="s">
        <v>135</v>
      </c>
    </row>
    <row r="11" spans="1:25" ht="23.2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3" t="s">
        <v>45</v>
      </c>
      <c r="O11" s="30" t="s">
        <v>46</v>
      </c>
      <c r="P11" s="7" t="s">
        <v>221</v>
      </c>
      <c r="Q11" s="29">
        <f>2013-1980</f>
        <v>33</v>
      </c>
      <c r="R11" s="9" t="str">
        <f t="shared" si="0"/>
        <v>31 - 40</v>
      </c>
      <c r="S11" s="10" t="s">
        <v>223</v>
      </c>
      <c r="T11" s="7"/>
      <c r="U11" s="29" t="s">
        <v>136</v>
      </c>
      <c r="V11" s="41" t="s">
        <v>137</v>
      </c>
      <c r="W11" s="51" t="s">
        <v>138</v>
      </c>
      <c r="Y11" s="52" t="s">
        <v>139</v>
      </c>
    </row>
    <row r="12" spans="1:25" ht="22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3" t="s">
        <v>47</v>
      </c>
      <c r="O12" s="24" t="s">
        <v>48</v>
      </c>
      <c r="P12" s="7" t="s">
        <v>222</v>
      </c>
      <c r="Q12" s="29">
        <f>2013-1993</f>
        <v>20</v>
      </c>
      <c r="R12" s="9" t="str">
        <f t="shared" si="0"/>
        <v>&lt; 21</v>
      </c>
      <c r="S12" s="10" t="s">
        <v>223</v>
      </c>
      <c r="T12" s="7"/>
      <c r="U12" s="29" t="s">
        <v>107</v>
      </c>
      <c r="V12" s="41" t="s">
        <v>140</v>
      </c>
      <c r="W12" s="53" t="s">
        <v>141</v>
      </c>
      <c r="X12" s="54"/>
      <c r="Y12" s="44" t="s">
        <v>110</v>
      </c>
    </row>
    <row r="13" spans="1:25" ht="22.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3" t="s">
        <v>49</v>
      </c>
      <c r="O13" s="28" t="s">
        <v>50</v>
      </c>
      <c r="P13" s="7" t="s">
        <v>222</v>
      </c>
      <c r="Q13" s="29">
        <f>2013-1994</f>
        <v>19</v>
      </c>
      <c r="R13" s="9" t="str">
        <f t="shared" si="0"/>
        <v>&lt; 21</v>
      </c>
      <c r="S13" s="15" t="s">
        <v>223</v>
      </c>
      <c r="T13" s="7"/>
      <c r="U13" s="29" t="s">
        <v>107</v>
      </c>
      <c r="V13" s="41" t="s">
        <v>142</v>
      </c>
      <c r="W13" s="42" t="s">
        <v>143</v>
      </c>
      <c r="X13" s="43"/>
      <c r="Y13" s="44" t="s">
        <v>110</v>
      </c>
    </row>
    <row r="14" spans="1:25" ht="22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3" t="s">
        <v>51</v>
      </c>
      <c r="O14" s="28" t="s">
        <v>52</v>
      </c>
      <c r="P14" s="7" t="s">
        <v>222</v>
      </c>
      <c r="Q14" s="29">
        <f>2013-1992</f>
        <v>21</v>
      </c>
      <c r="R14" s="9" t="str">
        <f t="shared" si="0"/>
        <v>21 - 30</v>
      </c>
      <c r="S14" s="10" t="s">
        <v>223</v>
      </c>
      <c r="T14" s="7"/>
      <c r="U14" s="29" t="s">
        <v>136</v>
      </c>
      <c r="V14" s="41" t="s">
        <v>144</v>
      </c>
      <c r="W14" s="42" t="s">
        <v>145</v>
      </c>
      <c r="Y14" s="55" t="s">
        <v>146</v>
      </c>
    </row>
    <row r="15" spans="1:25" ht="33.7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3" t="s">
        <v>53</v>
      </c>
      <c r="O15" s="24" t="s">
        <v>54</v>
      </c>
      <c r="P15" s="7" t="s">
        <v>222</v>
      </c>
      <c r="Q15" s="29">
        <f>2013-1991</f>
        <v>22</v>
      </c>
      <c r="R15" s="9" t="str">
        <f t="shared" si="0"/>
        <v>21 - 30</v>
      </c>
      <c r="S15" s="10" t="s">
        <v>223</v>
      </c>
      <c r="T15" s="7"/>
      <c r="U15" s="29" t="s">
        <v>117</v>
      </c>
      <c r="V15" s="41" t="s">
        <v>147</v>
      </c>
      <c r="W15" s="42" t="s">
        <v>148</v>
      </c>
      <c r="Y15" s="43" t="s">
        <v>149</v>
      </c>
    </row>
    <row r="16" spans="1:25" ht="33.7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3" t="s">
        <v>55</v>
      </c>
      <c r="O16" s="28" t="s">
        <v>56</v>
      </c>
      <c r="P16" s="7" t="s">
        <v>221</v>
      </c>
      <c r="Q16" s="29">
        <f>2013-1989</f>
        <v>24</v>
      </c>
      <c r="R16" s="9" t="str">
        <f t="shared" si="0"/>
        <v>21 - 30</v>
      </c>
      <c r="S16" s="10" t="s">
        <v>223</v>
      </c>
      <c r="T16" s="7"/>
      <c r="U16" s="29" t="s">
        <v>117</v>
      </c>
      <c r="V16" s="41" t="s">
        <v>150</v>
      </c>
      <c r="W16" s="42" t="s">
        <v>151</v>
      </c>
      <c r="Y16" s="55" t="s">
        <v>152</v>
      </c>
    </row>
    <row r="17" spans="1:25" ht="33.7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3" t="s">
        <v>57</v>
      </c>
      <c r="O17" s="28" t="s">
        <v>58</v>
      </c>
      <c r="P17" s="7" t="s">
        <v>221</v>
      </c>
      <c r="Q17" s="29">
        <f>2013-1993</f>
        <v>20</v>
      </c>
      <c r="R17" s="9" t="str">
        <f t="shared" si="0"/>
        <v>&lt; 21</v>
      </c>
      <c r="S17" s="10" t="s">
        <v>223</v>
      </c>
      <c r="T17" s="7"/>
      <c r="U17" s="29" t="s">
        <v>117</v>
      </c>
      <c r="V17" s="56" t="s">
        <v>153</v>
      </c>
      <c r="W17" s="42" t="s">
        <v>154</v>
      </c>
      <c r="X17" s="55"/>
      <c r="Y17" s="48" t="s">
        <v>155</v>
      </c>
    </row>
    <row r="18" spans="1:25" ht="33.7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3" t="s">
        <v>59</v>
      </c>
      <c r="O18" s="28" t="s">
        <v>60</v>
      </c>
      <c r="P18" s="7" t="s">
        <v>221</v>
      </c>
      <c r="Q18" s="31">
        <f>2013-1986</f>
        <v>27</v>
      </c>
      <c r="R18" s="9" t="str">
        <f t="shared" si="0"/>
        <v>21 - 30</v>
      </c>
      <c r="S18" s="10" t="s">
        <v>223</v>
      </c>
      <c r="T18" s="7"/>
      <c r="U18" s="29" t="s">
        <v>117</v>
      </c>
      <c r="V18" s="41" t="s">
        <v>156</v>
      </c>
      <c r="W18" s="42" t="s">
        <v>157</v>
      </c>
      <c r="X18" s="55"/>
      <c r="Y18" s="48" t="s">
        <v>116</v>
      </c>
    </row>
    <row r="19" spans="1:25" ht="22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3" t="s">
        <v>61</v>
      </c>
      <c r="O19" s="28" t="s">
        <v>62</v>
      </c>
      <c r="P19" s="7" t="s">
        <v>222</v>
      </c>
      <c r="Q19" s="29">
        <f>2013-1991</f>
        <v>22</v>
      </c>
      <c r="R19" s="9" t="str">
        <f t="shared" si="0"/>
        <v>21 - 30</v>
      </c>
      <c r="S19" s="10" t="s">
        <v>223</v>
      </c>
      <c r="T19" s="7"/>
      <c r="U19" s="29" t="s">
        <v>107</v>
      </c>
      <c r="V19" s="41" t="s">
        <v>158</v>
      </c>
      <c r="W19" s="42" t="s">
        <v>159</v>
      </c>
      <c r="X19" s="55"/>
      <c r="Y19" s="48" t="s">
        <v>160</v>
      </c>
    </row>
    <row r="20" spans="1:25" ht="22.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32" t="s">
        <v>63</v>
      </c>
      <c r="O20" s="27" t="s">
        <v>64</v>
      </c>
      <c r="P20" s="7" t="s">
        <v>222</v>
      </c>
      <c r="Q20" s="22">
        <f>2013-1990</f>
        <v>23</v>
      </c>
      <c r="R20" s="9" t="str">
        <f t="shared" si="0"/>
        <v>21 - 30</v>
      </c>
      <c r="S20" s="10" t="s">
        <v>223</v>
      </c>
      <c r="T20" s="7"/>
      <c r="U20" s="22" t="s">
        <v>107</v>
      </c>
      <c r="V20" s="57" t="s">
        <v>161</v>
      </c>
      <c r="W20" s="46" t="s">
        <v>162</v>
      </c>
      <c r="X20" s="58"/>
      <c r="Y20" s="50" t="s">
        <v>160</v>
      </c>
    </row>
    <row r="21" spans="1:25" ht="22.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32" t="s">
        <v>65</v>
      </c>
      <c r="O21" s="27" t="s">
        <v>66</v>
      </c>
      <c r="P21" s="7" t="s">
        <v>222</v>
      </c>
      <c r="Q21" s="22">
        <f>2013-1991</f>
        <v>22</v>
      </c>
      <c r="R21" s="9" t="str">
        <f t="shared" si="0"/>
        <v>21 - 30</v>
      </c>
      <c r="S21" s="10" t="s">
        <v>223</v>
      </c>
      <c r="T21" s="7"/>
      <c r="U21" s="22" t="s">
        <v>107</v>
      </c>
      <c r="V21" s="57" t="s">
        <v>161</v>
      </c>
      <c r="W21" s="46" t="s">
        <v>163</v>
      </c>
      <c r="X21" s="47"/>
      <c r="Y21" s="40" t="s">
        <v>160</v>
      </c>
    </row>
    <row r="22" spans="1:25" ht="22.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32" t="s">
        <v>67</v>
      </c>
      <c r="O22" s="27" t="s">
        <v>68</v>
      </c>
      <c r="P22" s="7" t="s">
        <v>221</v>
      </c>
      <c r="Q22" s="22">
        <f>2013-1987</f>
        <v>26</v>
      </c>
      <c r="R22" s="9" t="str">
        <f t="shared" si="0"/>
        <v>21 - 30</v>
      </c>
      <c r="S22" s="10" t="s">
        <v>224</v>
      </c>
      <c r="T22" s="7"/>
      <c r="U22" s="22"/>
      <c r="V22" s="57" t="s">
        <v>164</v>
      </c>
      <c r="W22" s="46" t="s">
        <v>165</v>
      </c>
      <c r="X22" s="58"/>
      <c r="Y22" s="50"/>
    </row>
    <row r="23" spans="1:25" ht="22.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33" t="s">
        <v>69</v>
      </c>
      <c r="O23" s="28" t="s">
        <v>70</v>
      </c>
      <c r="P23" s="7" t="s">
        <v>221</v>
      </c>
      <c r="Q23" s="29">
        <f>2013-1989</f>
        <v>24</v>
      </c>
      <c r="R23" s="9" t="str">
        <f t="shared" si="0"/>
        <v>21 - 30</v>
      </c>
      <c r="S23" s="10" t="s">
        <v>224</v>
      </c>
      <c r="T23" s="7"/>
      <c r="U23" s="29" t="s">
        <v>166</v>
      </c>
      <c r="V23" s="34" t="s">
        <v>167</v>
      </c>
      <c r="W23" s="42" t="s">
        <v>168</v>
      </c>
      <c r="Y23" s="55" t="s">
        <v>169</v>
      </c>
    </row>
    <row r="24" spans="1:25" ht="22.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33" t="s">
        <v>71</v>
      </c>
      <c r="O24" s="28" t="s">
        <v>72</v>
      </c>
      <c r="P24" s="7" t="s">
        <v>221</v>
      </c>
      <c r="Q24" s="29">
        <f>2013-1989</f>
        <v>24</v>
      </c>
      <c r="R24" s="9" t="str">
        <f t="shared" si="0"/>
        <v>21 - 30</v>
      </c>
      <c r="S24" s="10" t="s">
        <v>224</v>
      </c>
      <c r="T24" s="7"/>
      <c r="U24" s="29" t="s">
        <v>166</v>
      </c>
      <c r="V24" s="34" t="s">
        <v>170</v>
      </c>
      <c r="W24" s="42" t="s">
        <v>171</v>
      </c>
      <c r="Y24" s="55" t="s">
        <v>172</v>
      </c>
    </row>
    <row r="25" spans="1:25" ht="22.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33" t="s">
        <v>73</v>
      </c>
      <c r="O25" s="28" t="s">
        <v>74</v>
      </c>
      <c r="P25" s="7" t="s">
        <v>221</v>
      </c>
      <c r="Q25" s="29">
        <f>2013-1995</f>
        <v>18</v>
      </c>
      <c r="R25" s="9" t="str">
        <f t="shared" si="0"/>
        <v>&lt; 21</v>
      </c>
      <c r="S25" s="10" t="s">
        <v>223</v>
      </c>
      <c r="T25" s="7"/>
      <c r="U25" s="29" t="s">
        <v>166</v>
      </c>
      <c r="V25" s="34" t="s">
        <v>167</v>
      </c>
      <c r="W25" s="42" t="s">
        <v>173</v>
      </c>
      <c r="Y25" s="55" t="s">
        <v>174</v>
      </c>
    </row>
    <row r="26" spans="1:25" ht="22.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33" t="s">
        <v>75</v>
      </c>
      <c r="O26" s="28" t="s">
        <v>76</v>
      </c>
      <c r="P26" s="7" t="s">
        <v>221</v>
      </c>
      <c r="Q26" s="29">
        <f>2013-1989</f>
        <v>24</v>
      </c>
      <c r="R26" s="9" t="str">
        <f t="shared" si="0"/>
        <v>21 - 30</v>
      </c>
      <c r="S26" s="10" t="s">
        <v>224</v>
      </c>
      <c r="T26" s="7"/>
      <c r="U26" s="29" t="s">
        <v>166</v>
      </c>
      <c r="V26" s="34" t="s">
        <v>175</v>
      </c>
      <c r="W26" s="42" t="s">
        <v>176</v>
      </c>
      <c r="Y26" s="55" t="s">
        <v>177</v>
      </c>
    </row>
    <row r="27" spans="1:25" ht="22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32" t="s">
        <v>77</v>
      </c>
      <c r="O27" s="27" t="s">
        <v>78</v>
      </c>
      <c r="P27" s="7" t="s">
        <v>221</v>
      </c>
      <c r="Q27" s="22">
        <f>2013-1990</f>
        <v>23</v>
      </c>
      <c r="R27" s="9" t="str">
        <f t="shared" si="0"/>
        <v>21 - 30</v>
      </c>
      <c r="S27" s="10" t="s">
        <v>223</v>
      </c>
      <c r="T27" s="7"/>
      <c r="U27" s="22" t="s">
        <v>166</v>
      </c>
      <c r="V27" s="57" t="s">
        <v>178</v>
      </c>
      <c r="W27" s="46" t="s">
        <v>179</v>
      </c>
      <c r="X27" s="58"/>
      <c r="Y27" s="50"/>
    </row>
    <row r="28" spans="1:25" ht="4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34" t="s">
        <v>79</v>
      </c>
      <c r="O28" s="28" t="s">
        <v>80</v>
      </c>
      <c r="P28" s="7" t="s">
        <v>222</v>
      </c>
      <c r="Q28" s="29">
        <f>2013-1991</f>
        <v>22</v>
      </c>
      <c r="R28" s="9" t="str">
        <f t="shared" si="0"/>
        <v>21 - 30</v>
      </c>
      <c r="S28" s="10" t="s">
        <v>225</v>
      </c>
      <c r="T28" s="7"/>
      <c r="U28" s="29" t="s">
        <v>180</v>
      </c>
      <c r="V28" s="34" t="s">
        <v>181</v>
      </c>
      <c r="W28" s="42" t="s">
        <v>182</v>
      </c>
      <c r="X28" s="55"/>
      <c r="Y28" s="48" t="s">
        <v>183</v>
      </c>
    </row>
    <row r="29" spans="1:25" ht="4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34" t="s">
        <v>81</v>
      </c>
      <c r="O29" s="28" t="s">
        <v>82</v>
      </c>
      <c r="P29" s="7" t="s">
        <v>222</v>
      </c>
      <c r="Q29" s="29">
        <f>2013-1990</f>
        <v>23</v>
      </c>
      <c r="R29" s="9" t="str">
        <f t="shared" si="0"/>
        <v>21 - 30</v>
      </c>
      <c r="S29" s="15" t="s">
        <v>224</v>
      </c>
      <c r="T29" s="7"/>
      <c r="U29" s="29" t="s">
        <v>180</v>
      </c>
      <c r="V29" s="34" t="s">
        <v>184</v>
      </c>
      <c r="W29" s="42" t="s">
        <v>185</v>
      </c>
      <c r="X29" s="55"/>
      <c r="Y29" s="48" t="s">
        <v>186</v>
      </c>
    </row>
    <row r="30" spans="1:25" ht="4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33" t="s">
        <v>83</v>
      </c>
      <c r="O30" s="28" t="s">
        <v>84</v>
      </c>
      <c r="P30" s="7" t="s">
        <v>222</v>
      </c>
      <c r="Q30" s="29">
        <f>2013-1993</f>
        <v>20</v>
      </c>
      <c r="R30" s="9" t="str">
        <f t="shared" si="0"/>
        <v>&lt; 21</v>
      </c>
      <c r="S30" s="10" t="s">
        <v>223</v>
      </c>
      <c r="T30" s="7"/>
      <c r="U30" s="29" t="s">
        <v>180</v>
      </c>
      <c r="V30" s="34" t="s">
        <v>187</v>
      </c>
      <c r="W30" s="42" t="s">
        <v>188</v>
      </c>
      <c r="X30" s="55"/>
      <c r="Y30" s="48" t="s">
        <v>189</v>
      </c>
    </row>
    <row r="31" spans="1:25" ht="24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34" t="s">
        <v>85</v>
      </c>
      <c r="O31" s="28" t="s">
        <v>86</v>
      </c>
      <c r="P31" s="7" t="s">
        <v>221</v>
      </c>
      <c r="Q31" s="29">
        <f>2013-1994</f>
        <v>19</v>
      </c>
      <c r="R31" s="9" t="str">
        <f t="shared" si="0"/>
        <v>&lt; 21</v>
      </c>
      <c r="S31" s="15" t="s">
        <v>223</v>
      </c>
      <c r="T31" s="7"/>
      <c r="U31" s="29" t="s">
        <v>107</v>
      </c>
      <c r="V31" s="59" t="s">
        <v>190</v>
      </c>
      <c r="W31" s="42" t="s">
        <v>191</v>
      </c>
      <c r="Y31" s="55" t="s">
        <v>192</v>
      </c>
    </row>
    <row r="32" spans="1:25" ht="45" x14ac:dyDescent="0.25">
      <c r="A32" s="18"/>
      <c r="B32" s="18"/>
      <c r="C32" s="3">
        <v>0</v>
      </c>
      <c r="D32" s="18"/>
      <c r="E32" s="18"/>
      <c r="F32" s="18"/>
      <c r="G32" s="3" t="s">
        <v>25</v>
      </c>
      <c r="H32" s="18"/>
      <c r="I32" s="3" t="s">
        <v>25</v>
      </c>
      <c r="J32" s="18"/>
      <c r="K32" s="18"/>
      <c r="L32" s="18"/>
      <c r="M32" s="33" t="s">
        <v>87</v>
      </c>
      <c r="O32" s="28" t="s">
        <v>88</v>
      </c>
      <c r="P32" s="7" t="s">
        <v>221</v>
      </c>
      <c r="Q32" s="29">
        <f>2013-1993</f>
        <v>20</v>
      </c>
      <c r="R32" s="9" t="str">
        <f t="shared" si="0"/>
        <v>&lt; 21</v>
      </c>
      <c r="S32" s="15" t="s">
        <v>223</v>
      </c>
      <c r="T32" s="7"/>
      <c r="U32" s="29" t="s">
        <v>180</v>
      </c>
      <c r="V32" s="34" t="s">
        <v>193</v>
      </c>
      <c r="W32" s="42" t="s">
        <v>194</v>
      </c>
      <c r="Y32" s="55" t="s">
        <v>195</v>
      </c>
    </row>
    <row r="33" spans="1:25" ht="22.5" x14ac:dyDescent="0.25">
      <c r="A33" s="18"/>
      <c r="B33" s="18"/>
      <c r="C33" s="3">
        <v>0</v>
      </c>
      <c r="D33" s="18"/>
      <c r="E33" s="18"/>
      <c r="F33" s="18"/>
      <c r="G33" s="3" t="s">
        <v>25</v>
      </c>
      <c r="H33" s="18"/>
      <c r="I33" s="3" t="s">
        <v>25</v>
      </c>
      <c r="J33" s="18"/>
      <c r="K33" s="18"/>
      <c r="L33" s="18"/>
      <c r="M33" s="33" t="s">
        <v>89</v>
      </c>
      <c r="O33" s="24" t="s">
        <v>90</v>
      </c>
      <c r="P33" s="7" t="s">
        <v>221</v>
      </c>
      <c r="Q33" s="29">
        <f>2013-1992</f>
        <v>21</v>
      </c>
      <c r="R33" s="9" t="str">
        <f t="shared" si="0"/>
        <v>21 - 30</v>
      </c>
      <c r="S33" s="15" t="s">
        <v>223</v>
      </c>
      <c r="T33" s="7"/>
      <c r="U33" s="29" t="s">
        <v>107</v>
      </c>
      <c r="V33" s="34" t="s">
        <v>196</v>
      </c>
      <c r="W33" s="42" t="s">
        <v>197</v>
      </c>
      <c r="Y33" s="55" t="s">
        <v>198</v>
      </c>
    </row>
    <row r="34" spans="1:25" ht="22.5" x14ac:dyDescent="0.25">
      <c r="A34" s="18"/>
      <c r="B34" s="18"/>
      <c r="C34" s="3">
        <v>0</v>
      </c>
      <c r="D34" s="18"/>
      <c r="E34" s="18"/>
      <c r="F34" s="18"/>
      <c r="G34" s="3" t="s">
        <v>25</v>
      </c>
      <c r="H34" s="18"/>
      <c r="I34" s="3" t="s">
        <v>25</v>
      </c>
      <c r="J34" s="18"/>
      <c r="K34" s="18"/>
      <c r="L34" s="18"/>
      <c r="M34" s="33" t="s">
        <v>91</v>
      </c>
      <c r="O34" s="28" t="s">
        <v>92</v>
      </c>
      <c r="P34" s="7" t="s">
        <v>221</v>
      </c>
      <c r="Q34" s="29">
        <f>2013-1991</f>
        <v>22</v>
      </c>
      <c r="R34" s="9" t="str">
        <f t="shared" si="0"/>
        <v>21 - 30</v>
      </c>
      <c r="S34" s="15" t="s">
        <v>223</v>
      </c>
      <c r="T34" s="7"/>
      <c r="U34" s="29" t="s">
        <v>107</v>
      </c>
      <c r="V34" s="34" t="s">
        <v>199</v>
      </c>
      <c r="W34" s="42" t="s">
        <v>200</v>
      </c>
      <c r="Y34" s="55" t="s">
        <v>201</v>
      </c>
    </row>
    <row r="35" spans="1:25" ht="45" x14ac:dyDescent="0.25">
      <c r="A35" s="18"/>
      <c r="B35" s="18"/>
      <c r="C35" s="3">
        <v>0</v>
      </c>
      <c r="D35" s="18"/>
      <c r="E35" s="18"/>
      <c r="F35" s="18"/>
      <c r="G35" s="3" t="s">
        <v>25</v>
      </c>
      <c r="H35" s="18"/>
      <c r="I35" s="3" t="s">
        <v>25</v>
      </c>
      <c r="J35" s="18"/>
      <c r="K35" s="18"/>
      <c r="L35" s="18"/>
      <c r="M35" s="33" t="s">
        <v>93</v>
      </c>
      <c r="O35" s="28" t="s">
        <v>94</v>
      </c>
      <c r="P35" s="7" t="s">
        <v>221</v>
      </c>
      <c r="Q35" s="29">
        <f>2013-1992</f>
        <v>21</v>
      </c>
      <c r="R35" s="9" t="str">
        <f t="shared" si="0"/>
        <v>21 - 30</v>
      </c>
      <c r="S35" s="15" t="s">
        <v>223</v>
      </c>
      <c r="T35" s="7"/>
      <c r="U35" s="29" t="s">
        <v>180</v>
      </c>
      <c r="V35" s="34" t="s">
        <v>202</v>
      </c>
      <c r="W35" s="42" t="s">
        <v>203</v>
      </c>
      <c r="X35" s="55"/>
      <c r="Y35" s="48" t="s">
        <v>204</v>
      </c>
    </row>
    <row r="36" spans="1:25" ht="45" x14ac:dyDescent="0.25">
      <c r="A36" s="18"/>
      <c r="B36" s="18"/>
      <c r="C36" s="3">
        <v>0</v>
      </c>
      <c r="D36" s="18"/>
      <c r="E36" s="18"/>
      <c r="F36" s="18"/>
      <c r="G36" s="3" t="s">
        <v>25</v>
      </c>
      <c r="H36" s="18"/>
      <c r="I36" s="3" t="s">
        <v>25</v>
      </c>
      <c r="J36" s="18"/>
      <c r="K36" s="18"/>
      <c r="L36" s="18"/>
      <c r="M36" s="33" t="s">
        <v>95</v>
      </c>
      <c r="O36" s="28" t="s">
        <v>96</v>
      </c>
      <c r="P36" s="7" t="s">
        <v>221</v>
      </c>
      <c r="Q36" s="29">
        <f>2013-1989</f>
        <v>24</v>
      </c>
      <c r="R36" s="9" t="str">
        <f t="shared" si="0"/>
        <v>21 - 30</v>
      </c>
      <c r="S36" s="15" t="s">
        <v>224</v>
      </c>
      <c r="T36" s="7"/>
      <c r="U36" s="29" t="s">
        <v>180</v>
      </c>
      <c r="V36" s="34" t="s">
        <v>205</v>
      </c>
      <c r="W36" s="42" t="s">
        <v>206</v>
      </c>
      <c r="Y36" s="55" t="s">
        <v>204</v>
      </c>
    </row>
    <row r="37" spans="1:25" ht="22.5" x14ac:dyDescent="0.25">
      <c r="A37" s="18"/>
      <c r="B37" s="18"/>
      <c r="C37" s="3">
        <v>0</v>
      </c>
      <c r="D37" s="18"/>
      <c r="E37" s="18"/>
      <c r="F37" s="18"/>
      <c r="G37" s="3" t="s">
        <v>25</v>
      </c>
      <c r="H37" s="18"/>
      <c r="I37" s="3" t="s">
        <v>25</v>
      </c>
      <c r="J37" s="18"/>
      <c r="K37" s="18"/>
      <c r="L37" s="18"/>
      <c r="M37" s="32" t="s">
        <v>97</v>
      </c>
      <c r="O37" s="27" t="s">
        <v>98</v>
      </c>
      <c r="P37" s="7" t="s">
        <v>222</v>
      </c>
      <c r="Q37" s="22">
        <f>2013-1991</f>
        <v>22</v>
      </c>
      <c r="R37" s="9" t="str">
        <f t="shared" si="0"/>
        <v>21 - 30</v>
      </c>
      <c r="S37" s="15" t="s">
        <v>223</v>
      </c>
      <c r="T37" s="7"/>
      <c r="U37" s="22" t="s">
        <v>136</v>
      </c>
      <c r="V37" s="57" t="s">
        <v>207</v>
      </c>
      <c r="W37" s="46" t="s">
        <v>208</v>
      </c>
      <c r="X37" s="58"/>
      <c r="Y37" s="50" t="s">
        <v>110</v>
      </c>
    </row>
    <row r="38" spans="1:25" ht="45" x14ac:dyDescent="0.25">
      <c r="A38" s="18"/>
      <c r="B38" s="18"/>
      <c r="C38" s="3">
        <v>0</v>
      </c>
      <c r="D38" s="18"/>
      <c r="E38" s="18"/>
      <c r="F38" s="18"/>
      <c r="G38" s="3" t="s">
        <v>25</v>
      </c>
      <c r="H38" s="18"/>
      <c r="I38" s="3" t="s">
        <v>25</v>
      </c>
      <c r="J38" s="18"/>
      <c r="K38" s="18"/>
      <c r="L38" s="18"/>
      <c r="M38" s="33" t="s">
        <v>99</v>
      </c>
      <c r="O38" s="28" t="s">
        <v>100</v>
      </c>
      <c r="P38" s="7" t="s">
        <v>222</v>
      </c>
      <c r="Q38" s="29">
        <f>2013-1992</f>
        <v>21</v>
      </c>
      <c r="R38" s="9" t="str">
        <f t="shared" si="0"/>
        <v>21 - 30</v>
      </c>
      <c r="S38" s="15" t="s">
        <v>223</v>
      </c>
      <c r="T38" s="7"/>
      <c r="U38" s="29" t="s">
        <v>107</v>
      </c>
      <c r="V38" s="34" t="s">
        <v>209</v>
      </c>
      <c r="W38" s="42" t="s">
        <v>210</v>
      </c>
      <c r="Y38" s="55" t="s">
        <v>211</v>
      </c>
    </row>
    <row r="39" spans="1:25" ht="23.25" thickBot="1" x14ac:dyDescent="0.3">
      <c r="A39" s="18"/>
      <c r="B39" s="18"/>
      <c r="C39" s="3">
        <v>0</v>
      </c>
      <c r="D39" s="18"/>
      <c r="E39" s="18"/>
      <c r="F39" s="18"/>
      <c r="G39" s="3" t="s">
        <v>25</v>
      </c>
      <c r="H39" s="18"/>
      <c r="I39" s="3" t="s">
        <v>25</v>
      </c>
      <c r="J39" s="18"/>
      <c r="K39" s="18"/>
      <c r="L39" s="18"/>
      <c r="M39" s="35" t="s">
        <v>101</v>
      </c>
      <c r="O39" s="24" t="s">
        <v>102</v>
      </c>
      <c r="P39" s="7" t="s">
        <v>222</v>
      </c>
      <c r="Q39" s="29">
        <f>2013-1991</f>
        <v>22</v>
      </c>
      <c r="R39" s="9" t="str">
        <f t="shared" si="0"/>
        <v>21 - 30</v>
      </c>
      <c r="S39" s="15" t="s">
        <v>223</v>
      </c>
      <c r="T39" s="7"/>
      <c r="U39" s="29" t="s">
        <v>136</v>
      </c>
      <c r="V39" s="34" t="s">
        <v>212</v>
      </c>
      <c r="W39" s="42" t="s">
        <v>213</v>
      </c>
      <c r="X39" s="43"/>
      <c r="Y39" s="44" t="s">
        <v>214</v>
      </c>
    </row>
    <row r="40" spans="1:25" ht="22.5" x14ac:dyDescent="0.25">
      <c r="A40" s="18"/>
      <c r="B40" s="18"/>
      <c r="C40" s="3">
        <v>0</v>
      </c>
      <c r="D40" s="18"/>
      <c r="E40" s="18"/>
      <c r="F40" s="18"/>
      <c r="G40" s="3" t="s">
        <v>25</v>
      </c>
      <c r="H40" s="18"/>
      <c r="I40" s="3" t="s">
        <v>25</v>
      </c>
      <c r="J40" s="18"/>
      <c r="K40" s="18"/>
      <c r="L40" s="18"/>
      <c r="M40" s="34" t="s">
        <v>103</v>
      </c>
      <c r="O40" s="28" t="s">
        <v>104</v>
      </c>
      <c r="P40" s="7" t="s">
        <v>222</v>
      </c>
      <c r="Q40" s="29">
        <f>2013-1994</f>
        <v>19</v>
      </c>
      <c r="R40" s="9" t="str">
        <f t="shared" si="0"/>
        <v>&lt; 21</v>
      </c>
      <c r="S40" s="15" t="s">
        <v>223</v>
      </c>
      <c r="T40" s="7"/>
      <c r="U40" s="29" t="s">
        <v>136</v>
      </c>
      <c r="V40" s="34" t="s">
        <v>215</v>
      </c>
      <c r="W40" s="42" t="s">
        <v>216</v>
      </c>
      <c r="X40" s="43"/>
      <c r="Y40" s="44" t="s">
        <v>217</v>
      </c>
    </row>
    <row r="41" spans="1:25" ht="45.75" thickBot="1" x14ac:dyDescent="0.3">
      <c r="A41" s="18"/>
      <c r="B41" s="18"/>
      <c r="C41" s="3">
        <v>0</v>
      </c>
      <c r="D41" s="18"/>
      <c r="E41" s="18"/>
      <c r="F41" s="18"/>
      <c r="G41" s="3" t="s">
        <v>25</v>
      </c>
      <c r="H41" s="18"/>
      <c r="I41" s="3" t="s">
        <v>25</v>
      </c>
      <c r="J41" s="18"/>
      <c r="K41" s="18"/>
      <c r="L41" s="18"/>
      <c r="M41" s="35" t="s">
        <v>105</v>
      </c>
      <c r="O41" s="24" t="s">
        <v>106</v>
      </c>
      <c r="P41" s="7" t="s">
        <v>221</v>
      </c>
      <c r="Q41" s="29">
        <f>2013-1989</f>
        <v>24</v>
      </c>
      <c r="R41" s="9" t="str">
        <f t="shared" si="0"/>
        <v>21 - 30</v>
      </c>
      <c r="S41" s="15" t="s">
        <v>224</v>
      </c>
      <c r="T41" s="7"/>
      <c r="U41" s="29" t="s">
        <v>180</v>
      </c>
      <c r="V41" s="60" t="s">
        <v>218</v>
      </c>
      <c r="W41" s="42" t="s">
        <v>219</v>
      </c>
      <c r="Y41" s="55" t="s">
        <v>220</v>
      </c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18"/>
      <c r="M42" s="13"/>
      <c r="N42"/>
      <c r="O42" s="6"/>
      <c r="P42" s="7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18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18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18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18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18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18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18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18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18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18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18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18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18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18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18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18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18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18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18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2016-10-05T14:37:07Z</dcterms:modified>
  <dc:language>en-US</dc:language>
</cp:coreProperties>
</file>