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Q41" i="1"/>
  <c r="Q40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<sst xmlns="http://schemas.openxmlformats.org/spreadsheetml/2006/main" count="384" uniqueCount="224">
  <si>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</si>
  <si>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</si>
  <si>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</si>
  <si>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</si>
  <si>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</si>
  <si>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</si>
  <si>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</si>
  <si>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</si>
  <si>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</si>
  <si>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</si>
  <si>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</si>
  <si>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</si>
  <si>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</si>
  <si>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</si>
  <si>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</si>
  <si>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</si>
  <si>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</si>
  <si>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</si>
  <si>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</si>
  <si>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</si>
  <si>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</si>
  <si>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</si>
  <si>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</si>
  <si>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</si>
  <si>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</si>
  <si>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</si>
  <si>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Sri Sumarni</t>
  </si>
  <si>
    <t>Nganjuk, 14 Juli 1970</t>
  </si>
  <si>
    <t>Tatik Mabulatun</t>
  </si>
  <si>
    <t>Nganjuk, 2 April 1973</t>
  </si>
  <si>
    <t>Wuri Handayani</t>
  </si>
  <si>
    <t>Nganjuk, 20 September 1984</t>
  </si>
  <si>
    <t>Umi Latifah</t>
  </si>
  <si>
    <t>Nganjuk, 6 Januari 1973</t>
  </si>
  <si>
    <t>Inamal Ngudi Widodo</t>
  </si>
  <si>
    <t>Nganjuk, 16 April 1976</t>
  </si>
  <si>
    <t>Luin Siswati</t>
  </si>
  <si>
    <t>Nganjuk, 28 Desember 1972</t>
  </si>
  <si>
    <t>Eko Purwaningsih</t>
  </si>
  <si>
    <t>Nganjuk, 17 Oktober 1978</t>
  </si>
  <si>
    <t>Endah Retno Winahyu</t>
  </si>
  <si>
    <t>Nganjuk, 11 Mei 1960</t>
  </si>
  <si>
    <t>Santoso</t>
  </si>
  <si>
    <t>Nganjuk, 1 Januari 1965</t>
  </si>
  <si>
    <t>Suyono</t>
  </si>
  <si>
    <t>Nganjuk, 13 April 1969</t>
  </si>
  <si>
    <t>Paeran</t>
  </si>
  <si>
    <t>Nganjuk, 18 Pebruari 1970</t>
  </si>
  <si>
    <t>Karno</t>
  </si>
  <si>
    <t>Nganjuk, 3 Pebruari 1982</t>
  </si>
  <si>
    <t>Irwan Hadi Susanto</t>
  </si>
  <si>
    <t>Nganjuk, 11 Juli 1970</t>
  </si>
  <si>
    <t>Ali Mustofa</t>
  </si>
  <si>
    <t>Nganjuk, 15 April 1971</t>
  </si>
  <si>
    <t>Isnaini Fdhillah</t>
  </si>
  <si>
    <t>Mojokerto, 16 Pebruari 1978</t>
  </si>
  <si>
    <t>Sudigdo</t>
  </si>
  <si>
    <t>Mojokerto, 19 April  1977</t>
  </si>
  <si>
    <t>Samsuri</t>
  </si>
  <si>
    <t>Ponorogo, 3 Maret 1974</t>
  </si>
  <si>
    <t>Suparti</t>
  </si>
  <si>
    <t>Nganjuk, 5 Oktober 1965</t>
  </si>
  <si>
    <t>Dwi Andriyanto</t>
  </si>
  <si>
    <t>Gresik, 28 April 1984</t>
  </si>
  <si>
    <t>Ahmad Chairil Muslim</t>
  </si>
  <si>
    <t>Balikpapan, 30 Mei 1978</t>
  </si>
  <si>
    <t>Mega Novianti S</t>
  </si>
  <si>
    <t>Jakarta, 15 November 1975</t>
  </si>
  <si>
    <t xml:space="preserve">H. Sutarno </t>
  </si>
  <si>
    <t>Sidoarjo, 9 Nopember 1969</t>
  </si>
  <si>
    <t>Anang Wicaksono</t>
  </si>
  <si>
    <t>Magetan, 1 Maret 1973</t>
  </si>
  <si>
    <t>Akhmad Junaidi</t>
  </si>
  <si>
    <t>Madiun, 2 Nopember 1979</t>
  </si>
  <si>
    <t>Syaiful Mahdi</t>
  </si>
  <si>
    <t>Gresik, 14 April 1970</t>
  </si>
  <si>
    <t>Azhari Pramula Purnama</t>
  </si>
  <si>
    <t>Madiun, 29 Nopember 1987</t>
  </si>
  <si>
    <t>Dana Budi Ageng</t>
  </si>
  <si>
    <t>Madiun, 7 Juni 1988</t>
  </si>
  <si>
    <t>Siti Malikah</t>
  </si>
  <si>
    <t>9 Nopember 1973</t>
  </si>
  <si>
    <t>Achmad Rosadi</t>
  </si>
  <si>
    <t>Balikpapan, 1 Juni 1976</t>
  </si>
  <si>
    <t>Andriansyah Kasfi Safir</t>
  </si>
  <si>
    <t>Cimahi, 21 Agustus 1976</t>
  </si>
  <si>
    <t>Diana Rohma Wati</t>
  </si>
  <si>
    <t>Nganjuk, 16 Nopember 1978</t>
  </si>
  <si>
    <t>Imam Robani</t>
  </si>
  <si>
    <t>Nganjuk, 10 Nopember 1973</t>
  </si>
  <si>
    <t>Luluk Sri Wahyuni</t>
  </si>
  <si>
    <t>Nganjuk, 15 Juni 1990</t>
  </si>
  <si>
    <t>Ni'amah</t>
  </si>
  <si>
    <t xml:space="preserve">Nganjuk, 23 Oktober 1976 </t>
  </si>
  <si>
    <t>Tentrem Pujiastuti</t>
  </si>
  <si>
    <t>Nganjuk, 17 Pebruari 1987</t>
  </si>
  <si>
    <t>Sukirno</t>
  </si>
  <si>
    <t>Nganjuk, 21 Maret 1963</t>
  </si>
  <si>
    <t>Anwar Dimyati</t>
  </si>
  <si>
    <t>Nganjuk, 4 Maret 1974</t>
  </si>
  <si>
    <t>Jumali</t>
  </si>
  <si>
    <t>Nganjuk</t>
  </si>
  <si>
    <t>Undun Untung Santoso</t>
  </si>
  <si>
    <t>Nganjuk, 15 Pebruari 1964</t>
  </si>
  <si>
    <t>Sigit Wirawan</t>
  </si>
  <si>
    <t>Nganjuk, 17 Oktober, 1976</t>
  </si>
  <si>
    <t>Dusun Joho Rt 003/01 Desa Joho Kec. Pace Kab. Nganjuk Jawa Timur</t>
  </si>
  <si>
    <t>081335691754</t>
  </si>
  <si>
    <t>Minuman kemasan "Rosela"</t>
  </si>
  <si>
    <t>082338477427</t>
  </si>
  <si>
    <t>Dusun Jatigreges Rt 004/003 Ds Jatigreges Kec. Pace Kab. Nganjuk</t>
  </si>
  <si>
    <t>085735887384</t>
  </si>
  <si>
    <t>Peternakan</t>
  </si>
  <si>
    <t xml:space="preserve">Dusun Joho Rt 010/003 Desa Joho Kec. Pace Kab. Nganjuk </t>
  </si>
  <si>
    <t>087759299743</t>
  </si>
  <si>
    <t>Babadan Rt 001/004 Desa Babadan Kec. Pace Kab. Nganjuk</t>
  </si>
  <si>
    <t>081357962149/ 081357962149</t>
  </si>
  <si>
    <t>Tanaman hias dan pembibitan</t>
  </si>
  <si>
    <t>Jl. Artikan No.46 Rt 003/01 Ds Kecubung Kec. Pace Kab. Nganjuk</t>
  </si>
  <si>
    <t>081335555301</t>
  </si>
  <si>
    <t>Keterampilan</t>
  </si>
  <si>
    <t>Jl. Masjid Rt 003/004 Ds Jetis Kec. Pace Kab. Nganjuk</t>
  </si>
  <si>
    <t>085257064578</t>
  </si>
  <si>
    <t>Meubeler dan penggergajian kayu</t>
  </si>
  <si>
    <t>Jl. Moh. Yusuf No. 13 Rt 009/003 Desa Kecubung Kec. Pace Kab. Nganjuk</t>
  </si>
  <si>
    <t>081335019936</t>
  </si>
  <si>
    <t>Kue</t>
  </si>
  <si>
    <t>Ds Babadan Kec. Pace Kab. Nganjuk Rt 001/001</t>
  </si>
  <si>
    <t>081393737719</t>
  </si>
  <si>
    <t>Penggergajian kayu</t>
  </si>
  <si>
    <t>Ds Kuncir Kec. Ngetos Nganjuk Rt 002/001 Jawa Timur</t>
  </si>
  <si>
    <t>081335905949</t>
  </si>
  <si>
    <t>Simpan pinjam</t>
  </si>
  <si>
    <t>Desa Bagor Kulon Kec. Bagor Kab. Nganjuk Rt 001/006 Kab. Nganjuk Jawa Timur</t>
  </si>
  <si>
    <t>081334295648</t>
  </si>
  <si>
    <t>Ternak kambing Etawa</t>
  </si>
  <si>
    <t>Dk Dodol Ds Klodan Kec. Ngetos Kab. Nganjuk Jawa Timur</t>
  </si>
  <si>
    <t>081259809522</t>
  </si>
  <si>
    <t>-</t>
  </si>
  <si>
    <t>Ds Banjarsari Ngronggot Nganjuk Rt 002/008 Jawa Timur</t>
  </si>
  <si>
    <t>081335084152</t>
  </si>
  <si>
    <t>Home industri kue dan pia kering</t>
  </si>
  <si>
    <t>Ds Kelutan Nggrogot Rt 001/001 Nganjuk Jawa Timur</t>
  </si>
  <si>
    <t>081359495338</t>
  </si>
  <si>
    <t>Penyalur memasarkan produk UKM</t>
  </si>
  <si>
    <t>Dsn/ Desa Kepuh Pandak Kec. Kutorejo Rt 006/003 Kab. Mojokerto Jawa Timur</t>
  </si>
  <si>
    <t>085231471955</t>
  </si>
  <si>
    <t>Batu bata merah</t>
  </si>
  <si>
    <t>Dsn Kalicangkring Ds Kaligoro Rt 010/004 Kec. Kutorejo Jawa Timur</t>
  </si>
  <si>
    <t>085648824677</t>
  </si>
  <si>
    <t>Batu bata press</t>
  </si>
  <si>
    <t xml:space="preserve">Dukuh Tempel Rt 002/002 Desa Turi Kec. Jetis Ponorogo Jawa Timur </t>
  </si>
  <si>
    <t>081234037940</t>
  </si>
  <si>
    <t>Pabrik tahu</t>
  </si>
  <si>
    <t>Jl. Apokat 26 Rt 01/08 Ds Mlandangan Pace Jawa Timur</t>
  </si>
  <si>
    <t>087851145958</t>
  </si>
  <si>
    <t>Pracangan</t>
  </si>
  <si>
    <t>Dsn Plosoduwur Ds Glagahan Kec. Perak Kab. Jombang Jawa Timur</t>
  </si>
  <si>
    <t>081216407899</t>
  </si>
  <si>
    <t>Pembesaran (ternak) ikan gurami</t>
  </si>
  <si>
    <t>Delta Raya Timur No.11 Kec. Waru Desa Ngigas Sidoarjo Jawa Timur</t>
  </si>
  <si>
    <t>08170510535</t>
  </si>
  <si>
    <t>Web Desain</t>
  </si>
  <si>
    <t>Jatisari Permai IV/G-45 WP Waru Sidoarjo Jawa Timur</t>
  </si>
  <si>
    <t>081999494114</t>
  </si>
  <si>
    <t>Toko baju branded sisa eksport</t>
  </si>
  <si>
    <t>Tanjek wagir Rt 002/001 Kec. Krembung Kab. Sidoarjo Jawa Timur</t>
  </si>
  <si>
    <t>087754338910/ 081231325944</t>
  </si>
  <si>
    <t>Daur ulang barang bekas</t>
  </si>
  <si>
    <t>Jl. Jawa Rt 001 Rw 004 Kepolorejo Magetan</t>
  </si>
  <si>
    <t>081259093839/ 0351-891984</t>
  </si>
  <si>
    <t>Air isi ulang</t>
  </si>
  <si>
    <t>Jl. Duku No.5 Rt 041/013 Kejuron Taman Kota Madiun Jawa Timur</t>
  </si>
  <si>
    <t>081233006417/ 0351-492709</t>
  </si>
  <si>
    <t>Perumnas Pace Blok C-27 Ds Pacekulon Kec. Pace Kab. Nganjuk Jawa Timur</t>
  </si>
  <si>
    <t>081335998822</t>
  </si>
  <si>
    <t>Perdagangan pakaian jadi</t>
  </si>
  <si>
    <t>Ds. Jatisari Rt 005/002 Jatisari Kec. Geger Kab. Madiun Jawa Timur</t>
  </si>
  <si>
    <t>082334111100</t>
  </si>
  <si>
    <t>Advertising</t>
  </si>
  <si>
    <t>Jl. Ciliwung I/12 Madiun Jawa Timur</t>
  </si>
  <si>
    <t>0351-496311/ 085736600698</t>
  </si>
  <si>
    <t>Percetakan dan konveksi</t>
  </si>
  <si>
    <t>Cerme Rt 003/003 Desa Cerme Kec. Pace Kab. Nganjuk Jawa Timur</t>
  </si>
  <si>
    <t>085235622534</t>
  </si>
  <si>
    <t>Menjahit</t>
  </si>
  <si>
    <t>Jl. Raya Gondang No.3 Mojokerto Kec. Gondang Jawa Timur</t>
  </si>
  <si>
    <t>0818431972</t>
  </si>
  <si>
    <t>Voucher isi ulang aksesoris HP dan service</t>
  </si>
  <si>
    <t>Permata Tropodo regency B24 Jl. Tropodo 1 Waru Sidoarjo Jawa Timur</t>
  </si>
  <si>
    <t>088802332456</t>
  </si>
  <si>
    <t>Jasa laundry</t>
  </si>
  <si>
    <t>Ds Babadan Rt 001/003 Kec. Pace Nganjuk Jawa Timur</t>
  </si>
  <si>
    <t>082331931855</t>
  </si>
  <si>
    <t>Rt 009/003 Desa Jampes Pace Nganjuk</t>
  </si>
  <si>
    <t>085790736742</t>
  </si>
  <si>
    <t>Peternakan/ pembibitan lele</t>
  </si>
  <si>
    <t>Jl. Jatikuning Rt 001/007 Ds Bonaran Kec. Pace Kab. Nganjuk</t>
  </si>
  <si>
    <t>Rental komputer dan jasa foto copy</t>
  </si>
  <si>
    <t>Jl. Jatikuning Rt 001/007 Banaran Pace Kab. Nganjuk Jawa Timur</t>
  </si>
  <si>
    <t>085233856985</t>
  </si>
  <si>
    <t>Depot/ Rumah Makan</t>
  </si>
  <si>
    <t>Ds Jampes Rt 018/006 Kec. Pace Kab. Nganjuk Jawa Timur</t>
  </si>
  <si>
    <t>085645725559</t>
  </si>
  <si>
    <t>Pembuatan pupuk organik</t>
  </si>
  <si>
    <t>DK Cengkong Desa Sengkut Rt 002/007 Berbek Nganjuk Jawa Timur</t>
  </si>
  <si>
    <t>085736682969</t>
  </si>
  <si>
    <t>Bengkel las</t>
  </si>
  <si>
    <t>Dsn Bulu Ds Babadan Rt 007/002 Pace Nganjuk Jawa Timur</t>
  </si>
  <si>
    <t>081357743900</t>
  </si>
  <si>
    <t xml:space="preserve">Handy craft/ pembuatan sangkar burung </t>
  </si>
  <si>
    <t>Joho Pace Nganjuk Jawa Timur</t>
  </si>
  <si>
    <t>081330031700</t>
  </si>
  <si>
    <t>Dagang polowijo</t>
  </si>
  <si>
    <t>Dk Pagu Rt 001/003 Ds Siwalan Sawahan Nganjuk Jawa Timur</t>
  </si>
  <si>
    <t>081359909945</t>
  </si>
  <si>
    <t>Persewaan alat-alat pesta/sound terop dll</t>
  </si>
  <si>
    <t>Dusun Ngliman Kec. Sawahan Nganjuk Jawa Timur</t>
  </si>
  <si>
    <t>085230345234</t>
  </si>
  <si>
    <t>Makanan ringan</t>
  </si>
  <si>
    <t>P</t>
  </si>
  <si>
    <t>L</t>
  </si>
  <si>
    <t>SLTA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</si>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</sst>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2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Tahoma"/>
      <family val="2"/>
    </font>
    <font>
      <sz val="10"/>
      <name val="Tahoma"/>
      <family val="2"/>
    </font>
    <font>
      <sz val="10"/>
      <name val="Arial Narrow"/>
      <family val="2"/>
    </font>
    <font>
      <sz val="11"/>
      <name val="Calibri"/>
      <family val="2"/>
      <scheme val="minor"/>
    </font>
    <font>
      <sz val="12"/>
      <name val="Arial Narrow"/>
      <family val="2"/>
    </font>
    <font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5" fillId="0" borderId="0"/>
  </cellStyleXfs>
  <cellXfs count="3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2" xfId="3" applyFont="1" applyFill="1" applyBorder="1" applyAlignment="1">
      <alignment horizontal="center" vertical="center" wrapText="1"/>
    </xf>
    <xf numFmtId="0" fontId="6" fillId="3" borderId="2" xfId="3" quotePrefix="1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15" fontId="8" fillId="3" borderId="2" xfId="0" applyNumberFormat="1" applyFont="1" applyFill="1" applyBorder="1" applyAlignment="1">
      <alignment horizontal="center" vertical="center" wrapText="1"/>
    </xf>
    <xf numFmtId="0" fontId="9" fillId="0" borderId="2" xfId="0" quotePrefix="1" applyFont="1" applyBorder="1" applyAlignment="1">
      <alignment horizontal="left" vertical="justify" wrapText="1"/>
    </xf>
    <xf numFmtId="0" fontId="9" fillId="0" borderId="2" xfId="0" applyFont="1" applyBorder="1" applyAlignment="1">
      <alignment horizontal="left" vertical="justify" wrapText="1"/>
    </xf>
    <xf numFmtId="15" fontId="10" fillId="0" borderId="2" xfId="0" applyNumberFormat="1" applyFont="1" applyFill="1" applyBorder="1" applyAlignment="1">
      <alignment horizontal="center" vertical="center" wrapText="1"/>
    </xf>
    <xf numFmtId="15" fontId="10" fillId="3" borderId="2" xfId="0" applyNumberFormat="1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left" vertical="justify" wrapText="1"/>
    </xf>
    <xf numFmtId="0" fontId="0" fillId="0" borderId="2" xfId="0" applyBorder="1" applyAlignment="1">
      <alignment horizontal="left" vertical="justify" wrapText="1"/>
    </xf>
    <xf numFmtId="15" fontId="11" fillId="3" borderId="2" xfId="0" applyNumberFormat="1" applyFont="1" applyFill="1" applyBorder="1" applyAlignment="1">
      <alignment horizontal="center" vertical="center" wrapText="1"/>
    </xf>
    <xf numFmtId="15" fontId="10" fillId="3" borderId="2" xfId="0" quotePrefix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 2" xfId="3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8" zoomScale="75" zoomScaleNormal="75" workbookViewId="0">
      <selection activeCell="S2" sqref="S2:S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13.85546875" style="1" bestFit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0" t="s">
        <v>26</v>
      </c>
      <c r="O2" s="20" t="s">
        <v>27</v>
      </c>
      <c r="P2" s="7" t="s">
        <v>220</v>
      </c>
      <c r="Q2" s="20">
        <f>SUM(2013-1970)</f>
        <v>43</v>
      </c>
      <c r="R2" s="9" t="str">
        <f>IF(Q2&lt;21,"&lt; 21",IF(Q2&lt;=30,"21 - 30",IF(Q2&lt;=40,"31 - 40",IF(Q2&lt;=50,"41 - 50","&gt; 50" ))))</f>
        <v>41 - 50</v>
      </c>
      <c r="S2" s="10" t="s">
        <v>222</v>
      </c>
      <c r="T2" s="7"/>
      <c r="U2" s="11"/>
      <c r="V2" s="24" t="s">
        <v>106</v>
      </c>
      <c r="W2" s="25" t="s">
        <v>107</v>
      </c>
      <c r="Y2" s="26" t="s">
        <v>108</v>
      </c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1" t="s">
        <v>29</v>
      </c>
      <c r="P3" s="7" t="s">
        <v>220</v>
      </c>
      <c r="Q3" s="20">
        <f>SUM(2013-1973)</f>
        <v>40</v>
      </c>
      <c r="R3" s="9" t="str">
        <f t="shared" ref="R3:R41" si="0">IF(Q3&lt;21,"&lt; 21",IF(Q3&lt;=30,"21 - 30",IF(Q3&lt;=40,"31 - 40",IF(Q3&lt;=50,"41 - 50","&gt; 50" ))))</f>
        <v>31 - 40</v>
      </c>
      <c r="S3" s="10" t="s">
        <v>222</v>
      </c>
      <c r="T3" s="7"/>
      <c r="U3" s="11"/>
      <c r="V3" s="24" t="s">
        <v>106</v>
      </c>
      <c r="W3" s="25" t="s">
        <v>109</v>
      </c>
      <c r="Y3" s="26" t="s">
        <v>108</v>
      </c>
    </row>
    <row r="4" spans="1:25" ht="28.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1" t="s">
        <v>31</v>
      </c>
      <c r="P4" s="7" t="s">
        <v>220</v>
      </c>
      <c r="Q4" s="20">
        <f>SUM(2013-1984)</f>
        <v>29</v>
      </c>
      <c r="R4" s="9" t="str">
        <f t="shared" si="0"/>
        <v>21 - 30</v>
      </c>
      <c r="S4" s="15" t="s">
        <v>222</v>
      </c>
      <c r="T4" s="7"/>
      <c r="U4" s="11"/>
      <c r="V4" s="27" t="s">
        <v>110</v>
      </c>
      <c r="W4" s="25" t="s">
        <v>111</v>
      </c>
      <c r="Y4" s="26" t="s">
        <v>112</v>
      </c>
    </row>
    <row r="5" spans="1:25" ht="15.7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1" t="s">
        <v>33</v>
      </c>
      <c r="P5" s="7" t="s">
        <v>220</v>
      </c>
      <c r="Q5" s="20">
        <f>SUM(2013-1973)</f>
        <v>40</v>
      </c>
      <c r="R5" s="9" t="str">
        <f t="shared" si="0"/>
        <v>31 - 40</v>
      </c>
      <c r="S5" s="10" t="s">
        <v>222</v>
      </c>
      <c r="T5" s="7"/>
      <c r="U5" s="11"/>
      <c r="V5" s="27" t="s">
        <v>113</v>
      </c>
      <c r="W5" s="25" t="s">
        <v>114</v>
      </c>
      <c r="Y5" s="26" t="s">
        <v>108</v>
      </c>
    </row>
    <row r="6" spans="1:25" ht="4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1" t="s">
        <v>35</v>
      </c>
      <c r="P6" s="7" t="s">
        <v>221</v>
      </c>
      <c r="Q6" s="20">
        <f>SUM(2013-1976)</f>
        <v>37</v>
      </c>
      <c r="R6" s="9" t="str">
        <f t="shared" si="0"/>
        <v>31 - 40</v>
      </c>
      <c r="S6" s="15" t="s">
        <v>222</v>
      </c>
      <c r="T6" s="7"/>
      <c r="U6" s="11"/>
      <c r="V6" s="27" t="s">
        <v>115</v>
      </c>
      <c r="W6" s="25" t="s">
        <v>116</v>
      </c>
      <c r="Y6" s="26" t="s">
        <v>117</v>
      </c>
    </row>
    <row r="7" spans="1:25" ht="28.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1" t="s">
        <v>37</v>
      </c>
      <c r="P7" s="7" t="s">
        <v>220</v>
      </c>
      <c r="Q7" s="20">
        <f>SUM(2013-1972)</f>
        <v>41</v>
      </c>
      <c r="R7" s="9" t="str">
        <f t="shared" si="0"/>
        <v>41 - 50</v>
      </c>
      <c r="S7" s="10" t="s">
        <v>222</v>
      </c>
      <c r="T7" s="7"/>
      <c r="U7" s="11"/>
      <c r="V7" s="28" t="s">
        <v>118</v>
      </c>
      <c r="W7" s="29" t="s">
        <v>119</v>
      </c>
      <c r="Y7" s="30" t="s">
        <v>120</v>
      </c>
    </row>
    <row r="8" spans="1:25" ht="30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1" t="s">
        <v>39</v>
      </c>
      <c r="P8" s="7" t="s">
        <v>220</v>
      </c>
      <c r="Q8" s="20">
        <f>SUM(2013-1978)</f>
        <v>35</v>
      </c>
      <c r="R8" s="9" t="str">
        <f t="shared" si="0"/>
        <v>31 - 40</v>
      </c>
      <c r="S8" s="10" t="s">
        <v>222</v>
      </c>
      <c r="T8" s="7"/>
      <c r="U8" s="11"/>
      <c r="V8" s="28" t="s">
        <v>121</v>
      </c>
      <c r="W8" s="29" t="s">
        <v>122</v>
      </c>
      <c r="Y8" s="30" t="s">
        <v>123</v>
      </c>
    </row>
    <row r="9" spans="1:25" ht="31.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1" t="s">
        <v>41</v>
      </c>
      <c r="P9" s="7" t="s">
        <v>220</v>
      </c>
      <c r="Q9" s="20">
        <f>SUM(2013-1960)</f>
        <v>53</v>
      </c>
      <c r="R9" s="9" t="str">
        <f t="shared" si="0"/>
        <v>&gt; 50</v>
      </c>
      <c r="S9" s="10" t="s">
        <v>222</v>
      </c>
      <c r="T9" s="7"/>
      <c r="U9" s="11"/>
      <c r="V9" s="28" t="s">
        <v>124</v>
      </c>
      <c r="W9" s="29" t="s">
        <v>125</v>
      </c>
      <c r="Y9" s="30" t="s">
        <v>126</v>
      </c>
    </row>
    <row r="10" spans="1:25" ht="15.7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1" t="s">
        <v>43</v>
      </c>
      <c r="P10" s="7" t="s">
        <v>221</v>
      </c>
      <c r="Q10" s="20">
        <f>SUM(2013-1965)</f>
        <v>48</v>
      </c>
      <c r="R10" s="9" t="str">
        <f t="shared" si="0"/>
        <v>41 - 50</v>
      </c>
      <c r="S10" s="10" t="s">
        <v>222</v>
      </c>
      <c r="T10" s="7"/>
      <c r="U10" s="11"/>
      <c r="V10" s="28" t="s">
        <v>127</v>
      </c>
      <c r="W10" s="29" t="s">
        <v>128</v>
      </c>
      <c r="Y10" s="30" t="s">
        <v>129</v>
      </c>
    </row>
    <row r="11" spans="1:25" ht="15.7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1" t="s">
        <v>45</v>
      </c>
      <c r="P11" s="7" t="s">
        <v>221</v>
      </c>
      <c r="Q11" s="20">
        <f>SUM(2013-1969)</f>
        <v>44</v>
      </c>
      <c r="R11" s="9" t="str">
        <f t="shared" si="0"/>
        <v>41 - 50</v>
      </c>
      <c r="S11" s="10" t="s">
        <v>223</v>
      </c>
      <c r="T11" s="7"/>
      <c r="U11" s="11"/>
      <c r="V11" s="28" t="s">
        <v>130</v>
      </c>
      <c r="W11" s="29" t="s">
        <v>131</v>
      </c>
      <c r="Y11" s="30" t="s">
        <v>132</v>
      </c>
    </row>
    <row r="12" spans="1:25" ht="33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1" t="s">
        <v>47</v>
      </c>
      <c r="P12" s="7" t="s">
        <v>221</v>
      </c>
      <c r="Q12" s="20">
        <f>SUM(2013-1970)</f>
        <v>43</v>
      </c>
      <c r="R12" s="9" t="str">
        <f t="shared" si="0"/>
        <v>41 - 50</v>
      </c>
      <c r="S12" s="10" t="s">
        <v>222</v>
      </c>
      <c r="T12" s="7"/>
      <c r="U12" s="11"/>
      <c r="V12" s="31" t="s">
        <v>133</v>
      </c>
      <c r="W12" s="29" t="s">
        <v>134</v>
      </c>
      <c r="Y12" s="30" t="s">
        <v>135</v>
      </c>
    </row>
    <row r="13" spans="1:25" ht="28.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1" t="s">
        <v>49</v>
      </c>
      <c r="P13" s="7" t="s">
        <v>221</v>
      </c>
      <c r="Q13" s="20">
        <f>SUM(2013-1982)</f>
        <v>31</v>
      </c>
      <c r="R13" s="9" t="str">
        <f t="shared" si="0"/>
        <v>31 - 40</v>
      </c>
      <c r="S13" s="15" t="s">
        <v>222</v>
      </c>
      <c r="T13" s="7"/>
      <c r="U13" s="11"/>
      <c r="V13" s="28" t="s">
        <v>136</v>
      </c>
      <c r="W13" s="29" t="s">
        <v>137</v>
      </c>
      <c r="Y13" s="29" t="s">
        <v>138</v>
      </c>
    </row>
    <row r="14" spans="1:25" ht="30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1" t="s">
        <v>51</v>
      </c>
      <c r="P14" s="7" t="s">
        <v>221</v>
      </c>
      <c r="Q14" s="20">
        <f>SUM(2013-1970)</f>
        <v>43</v>
      </c>
      <c r="R14" s="9" t="str">
        <f t="shared" si="0"/>
        <v>41 - 50</v>
      </c>
      <c r="S14" s="10" t="s">
        <v>222</v>
      </c>
      <c r="T14" s="7"/>
      <c r="U14" s="11"/>
      <c r="V14" s="28" t="s">
        <v>139</v>
      </c>
      <c r="W14" s="29" t="s">
        <v>140</v>
      </c>
      <c r="Y14" s="30" t="s">
        <v>141</v>
      </c>
    </row>
    <row r="15" spans="1:25" ht="30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1" t="s">
        <v>53</v>
      </c>
      <c r="P15" s="7" t="s">
        <v>221</v>
      </c>
      <c r="Q15" s="20">
        <f>SUM(2013-1971)</f>
        <v>42</v>
      </c>
      <c r="R15" s="9" t="str">
        <f t="shared" si="0"/>
        <v>41 - 50</v>
      </c>
      <c r="S15" s="10" t="s">
        <v>222</v>
      </c>
      <c r="T15" s="7"/>
      <c r="U15" s="11"/>
      <c r="V15" s="28" t="s">
        <v>142</v>
      </c>
      <c r="W15" s="32" t="s">
        <v>143</v>
      </c>
      <c r="Y15" s="30" t="s">
        <v>144</v>
      </c>
    </row>
    <row r="16" spans="1:25" ht="33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21" t="s">
        <v>55</v>
      </c>
      <c r="P16" s="7" t="s">
        <v>221</v>
      </c>
      <c r="Q16" s="20">
        <f>SUM(2013-1978)</f>
        <v>35</v>
      </c>
      <c r="R16" s="9" t="str">
        <f t="shared" si="0"/>
        <v>31 - 40</v>
      </c>
      <c r="S16" s="10" t="s">
        <v>222</v>
      </c>
      <c r="T16" s="7"/>
      <c r="U16" s="11"/>
      <c r="V16" s="31" t="s">
        <v>145</v>
      </c>
      <c r="W16" s="29" t="s">
        <v>146</v>
      </c>
      <c r="Y16" s="30" t="s">
        <v>147</v>
      </c>
    </row>
    <row r="17" spans="1:25" ht="28.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21" t="s">
        <v>57</v>
      </c>
      <c r="P17" s="7" t="s">
        <v>221</v>
      </c>
      <c r="Q17" s="20">
        <f>SUM(2013-1977)</f>
        <v>36</v>
      </c>
      <c r="R17" s="9" t="str">
        <f t="shared" si="0"/>
        <v>31 - 40</v>
      </c>
      <c r="S17" s="10" t="s">
        <v>222</v>
      </c>
      <c r="T17" s="7"/>
      <c r="U17" s="11"/>
      <c r="V17" s="28" t="s">
        <v>148</v>
      </c>
      <c r="W17" s="29" t="s">
        <v>149</v>
      </c>
      <c r="Y17" s="30" t="s">
        <v>150</v>
      </c>
    </row>
    <row r="18" spans="1:25" ht="15.7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21" t="s">
        <v>59</v>
      </c>
      <c r="P18" s="7" t="s">
        <v>221</v>
      </c>
      <c r="Q18" s="20">
        <f>SUM(2013-1974)</f>
        <v>39</v>
      </c>
      <c r="R18" s="9" t="str">
        <f t="shared" si="0"/>
        <v>31 - 40</v>
      </c>
      <c r="S18" s="10" t="s">
        <v>222</v>
      </c>
      <c r="T18" s="7"/>
      <c r="U18" s="11"/>
      <c r="V18" s="28" t="s">
        <v>151</v>
      </c>
      <c r="W18" s="29" t="s">
        <v>152</v>
      </c>
      <c r="Y18" s="30" t="s">
        <v>153</v>
      </c>
    </row>
    <row r="19" spans="1:25" ht="28.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21" t="s">
        <v>61</v>
      </c>
      <c r="P19" s="7" t="s">
        <v>220</v>
      </c>
      <c r="Q19" s="20">
        <f>SUM(2013-1974)</f>
        <v>39</v>
      </c>
      <c r="R19" s="9" t="str">
        <f t="shared" si="0"/>
        <v>31 - 40</v>
      </c>
      <c r="S19" s="10" t="s">
        <v>223</v>
      </c>
      <c r="T19" s="7"/>
      <c r="U19" s="6"/>
      <c r="V19" s="28" t="s">
        <v>154</v>
      </c>
      <c r="W19" s="32" t="s">
        <v>155</v>
      </c>
      <c r="Y19" s="30" t="s">
        <v>156</v>
      </c>
    </row>
    <row r="20" spans="1:25" ht="30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1" t="s">
        <v>62</v>
      </c>
      <c r="O20" s="21" t="s">
        <v>63</v>
      </c>
      <c r="P20" s="7" t="s">
        <v>221</v>
      </c>
      <c r="Q20" s="20">
        <f>SUM(2013-1984)</f>
        <v>29</v>
      </c>
      <c r="R20" s="9" t="str">
        <f t="shared" si="0"/>
        <v>21 - 30</v>
      </c>
      <c r="S20" s="10" t="s">
        <v>223</v>
      </c>
      <c r="T20" s="7"/>
      <c r="U20" s="11"/>
      <c r="V20" s="28" t="s">
        <v>157</v>
      </c>
      <c r="W20" s="29" t="s">
        <v>158</v>
      </c>
      <c r="Y20" s="30" t="s">
        <v>159</v>
      </c>
    </row>
    <row r="21" spans="1:25" ht="28.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1" t="s">
        <v>64</v>
      </c>
      <c r="O21" s="21" t="s">
        <v>65</v>
      </c>
      <c r="P21" s="7" t="s">
        <v>221</v>
      </c>
      <c r="Q21" s="20">
        <f>SUM(2013-1978)</f>
        <v>35</v>
      </c>
      <c r="R21" s="9" t="str">
        <f t="shared" si="0"/>
        <v>31 - 40</v>
      </c>
      <c r="S21" s="10" t="s">
        <v>222</v>
      </c>
      <c r="T21" s="7"/>
      <c r="U21" s="6"/>
      <c r="V21" s="28" t="s">
        <v>160</v>
      </c>
      <c r="W21" s="29" t="s">
        <v>161</v>
      </c>
      <c r="Y21" s="30" t="s">
        <v>162</v>
      </c>
    </row>
    <row r="22" spans="1:25" ht="30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1" t="s">
        <v>66</v>
      </c>
      <c r="O22" s="21" t="s">
        <v>67</v>
      </c>
      <c r="P22" s="7" t="s">
        <v>220</v>
      </c>
      <c r="Q22" s="20">
        <f>SUM(2013-1975)</f>
        <v>38</v>
      </c>
      <c r="R22" s="9" t="str">
        <f t="shared" si="0"/>
        <v>31 - 40</v>
      </c>
      <c r="S22" s="10" t="s">
        <v>223</v>
      </c>
      <c r="T22" s="7"/>
      <c r="U22" s="11"/>
      <c r="V22" s="28" t="s">
        <v>163</v>
      </c>
      <c r="W22" s="29" t="s">
        <v>164</v>
      </c>
      <c r="Y22" s="30" t="s">
        <v>165</v>
      </c>
    </row>
    <row r="23" spans="1:25" ht="4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1" t="s">
        <v>68</v>
      </c>
      <c r="O23" s="21" t="s">
        <v>69</v>
      </c>
      <c r="P23" s="7" t="s">
        <v>221</v>
      </c>
      <c r="Q23" s="20">
        <f>SUM(2013-1969)</f>
        <v>44</v>
      </c>
      <c r="R23" s="9" t="str">
        <f t="shared" si="0"/>
        <v>41 - 50</v>
      </c>
      <c r="S23" s="10" t="s">
        <v>222</v>
      </c>
      <c r="T23" s="7"/>
      <c r="U23" s="11"/>
      <c r="V23" s="28" t="s">
        <v>166</v>
      </c>
      <c r="W23" s="29" t="s">
        <v>167</v>
      </c>
      <c r="Y23" s="30" t="s">
        <v>168</v>
      </c>
    </row>
    <row r="24" spans="1:25" ht="30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1" t="s">
        <v>70</v>
      </c>
      <c r="O24" s="21" t="s">
        <v>71</v>
      </c>
      <c r="P24" s="7" t="s">
        <v>221</v>
      </c>
      <c r="Q24" s="20">
        <f>SUM(2013-1973)</f>
        <v>40</v>
      </c>
      <c r="R24" s="9" t="str">
        <f t="shared" si="0"/>
        <v>31 - 40</v>
      </c>
      <c r="S24" s="10" t="s">
        <v>223</v>
      </c>
      <c r="T24" s="7"/>
      <c r="U24" s="11"/>
      <c r="V24" s="28" t="s">
        <v>169</v>
      </c>
      <c r="W24" s="29" t="s">
        <v>170</v>
      </c>
      <c r="Y24" s="30" t="s">
        <v>171</v>
      </c>
    </row>
    <row r="25" spans="1:25" ht="30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1" t="s">
        <v>72</v>
      </c>
      <c r="O25" s="21" t="s">
        <v>73</v>
      </c>
      <c r="P25" s="7" t="s">
        <v>221</v>
      </c>
      <c r="Q25" s="20">
        <f>SUM(2013-1979)</f>
        <v>34</v>
      </c>
      <c r="R25" s="9" t="str">
        <f t="shared" si="0"/>
        <v>31 - 40</v>
      </c>
      <c r="S25" s="10" t="s">
        <v>222</v>
      </c>
      <c r="T25" s="7"/>
      <c r="U25" s="6"/>
      <c r="V25" s="28" t="s">
        <v>172</v>
      </c>
      <c r="W25" s="29" t="s">
        <v>173</v>
      </c>
      <c r="Y25" s="29" t="s">
        <v>138</v>
      </c>
    </row>
    <row r="26" spans="1:25" ht="31.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1" t="s">
        <v>74</v>
      </c>
      <c r="O26" s="21" t="s">
        <v>75</v>
      </c>
      <c r="P26" s="7" t="s">
        <v>221</v>
      </c>
      <c r="Q26" s="20">
        <f>SUM(2013-1970)</f>
        <v>43</v>
      </c>
      <c r="R26" s="9" t="str">
        <f t="shared" si="0"/>
        <v>41 - 50</v>
      </c>
      <c r="S26" s="10" t="s">
        <v>223</v>
      </c>
      <c r="T26" s="7"/>
      <c r="U26" s="11"/>
      <c r="V26" s="28" t="s">
        <v>174</v>
      </c>
      <c r="W26" s="29" t="s">
        <v>175</v>
      </c>
      <c r="Y26" s="30" t="s">
        <v>176</v>
      </c>
    </row>
    <row r="27" spans="1:25" ht="28.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1" t="s">
        <v>76</v>
      </c>
      <c r="O27" s="21" t="s">
        <v>77</v>
      </c>
      <c r="P27" s="7" t="s">
        <v>221</v>
      </c>
      <c r="Q27" s="20">
        <f>SUM(2013-1987)</f>
        <v>26</v>
      </c>
      <c r="R27" s="9" t="str">
        <f t="shared" si="0"/>
        <v>21 - 30</v>
      </c>
      <c r="S27" s="10" t="s">
        <v>223</v>
      </c>
      <c r="T27" s="7"/>
      <c r="U27" s="11"/>
      <c r="V27" s="28" t="s">
        <v>177</v>
      </c>
      <c r="W27" s="29" t="s">
        <v>178</v>
      </c>
      <c r="Y27" s="30" t="s">
        <v>179</v>
      </c>
    </row>
    <row r="28" spans="1:25" ht="30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78</v>
      </c>
      <c r="O28" s="21" t="s">
        <v>79</v>
      </c>
      <c r="P28" s="7" t="s">
        <v>221</v>
      </c>
      <c r="Q28" s="20">
        <f>SUM(2013-1988)</f>
        <v>25</v>
      </c>
      <c r="R28" s="9" t="str">
        <f t="shared" si="0"/>
        <v>21 - 30</v>
      </c>
      <c r="S28" s="10" t="s">
        <v>223</v>
      </c>
      <c r="T28" s="7"/>
      <c r="U28" s="11"/>
      <c r="V28" s="28" t="s">
        <v>180</v>
      </c>
      <c r="W28" s="29" t="s">
        <v>181</v>
      </c>
      <c r="Y28" s="30" t="s">
        <v>182</v>
      </c>
    </row>
    <row r="29" spans="1:25" ht="15.7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80</v>
      </c>
      <c r="O29" s="22" t="s">
        <v>81</v>
      </c>
      <c r="P29" s="7" t="s">
        <v>221</v>
      </c>
      <c r="Q29" s="20">
        <f>SUM(2013-1973)</f>
        <v>40</v>
      </c>
      <c r="R29" s="9" t="str">
        <f t="shared" si="0"/>
        <v>31 - 40</v>
      </c>
      <c r="S29" s="15" t="s">
        <v>222</v>
      </c>
      <c r="T29" s="7"/>
      <c r="U29" s="11"/>
      <c r="V29" s="28" t="s">
        <v>183</v>
      </c>
      <c r="W29" s="29" t="s">
        <v>184</v>
      </c>
      <c r="Y29" s="30" t="s">
        <v>185</v>
      </c>
    </row>
    <row r="30" spans="1:25" ht="30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82</v>
      </c>
      <c r="O30" s="21" t="s">
        <v>83</v>
      </c>
      <c r="P30" s="7" t="s">
        <v>221</v>
      </c>
      <c r="Q30" s="20">
        <f>SUM(2013-1976)</f>
        <v>37</v>
      </c>
      <c r="R30" s="9" t="str">
        <f t="shared" si="0"/>
        <v>31 - 40</v>
      </c>
      <c r="S30" s="10" t="s">
        <v>223</v>
      </c>
      <c r="T30" s="7"/>
      <c r="U30" s="11"/>
      <c r="V30" s="28" t="s">
        <v>186</v>
      </c>
      <c r="W30" s="29" t="s">
        <v>187</v>
      </c>
      <c r="Y30" s="30" t="s">
        <v>188</v>
      </c>
    </row>
    <row r="31" spans="1:25" ht="28.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1" t="s">
        <v>84</v>
      </c>
      <c r="O31" s="21" t="s">
        <v>85</v>
      </c>
      <c r="P31" s="7" t="s">
        <v>221</v>
      </c>
      <c r="Q31" s="20">
        <f>SUM(2013-1976)</f>
        <v>37</v>
      </c>
      <c r="R31" s="9" t="str">
        <f t="shared" si="0"/>
        <v>31 - 40</v>
      </c>
      <c r="S31" s="15" t="s">
        <v>223</v>
      </c>
      <c r="T31" s="7"/>
      <c r="U31" s="11"/>
      <c r="V31" s="31" t="s">
        <v>189</v>
      </c>
      <c r="W31" s="29" t="s">
        <v>190</v>
      </c>
      <c r="Y31" s="30" t="s">
        <v>191</v>
      </c>
    </row>
    <row r="32" spans="1:25" ht="28.5" x14ac:dyDescent="0.25">
      <c r="A32" s="18"/>
      <c r="B32" s="18"/>
      <c r="C32" s="3">
        <v>0</v>
      </c>
      <c r="D32" s="18"/>
      <c r="E32" s="18"/>
      <c r="F32" s="18"/>
      <c r="G32" s="3" t="s">
        <v>25</v>
      </c>
      <c r="H32" s="18"/>
      <c r="I32" s="3" t="s">
        <v>25</v>
      </c>
      <c r="J32" s="18"/>
      <c r="K32" s="18"/>
      <c r="L32" s="18"/>
      <c r="M32" s="21" t="s">
        <v>86</v>
      </c>
      <c r="O32" s="21" t="s">
        <v>87</v>
      </c>
      <c r="P32" s="7" t="s">
        <v>220</v>
      </c>
      <c r="Q32" s="20">
        <f>SUM(2013-1978)</f>
        <v>35</v>
      </c>
      <c r="R32" s="9" t="str">
        <f t="shared" si="0"/>
        <v>31 - 40</v>
      </c>
      <c r="S32" s="15" t="s">
        <v>222</v>
      </c>
      <c r="T32" s="7"/>
      <c r="U32" s="11"/>
      <c r="V32" s="31" t="s">
        <v>192</v>
      </c>
      <c r="W32" s="29" t="s">
        <v>193</v>
      </c>
      <c r="Y32" s="30" t="s">
        <v>126</v>
      </c>
    </row>
    <row r="33" spans="1:25" ht="30" x14ac:dyDescent="0.25">
      <c r="A33" s="18"/>
      <c r="B33" s="18"/>
      <c r="C33" s="3">
        <v>0</v>
      </c>
      <c r="D33" s="18"/>
      <c r="E33" s="18"/>
      <c r="F33" s="18"/>
      <c r="G33" s="3" t="s">
        <v>25</v>
      </c>
      <c r="H33" s="18"/>
      <c r="I33" s="3" t="s">
        <v>25</v>
      </c>
      <c r="J33" s="18"/>
      <c r="K33" s="18"/>
      <c r="L33" s="18"/>
      <c r="M33" s="21" t="s">
        <v>88</v>
      </c>
      <c r="O33" s="21" t="s">
        <v>89</v>
      </c>
      <c r="P33" s="7" t="s">
        <v>221</v>
      </c>
      <c r="Q33" s="20">
        <f>SUM(2013-1973)</f>
        <v>40</v>
      </c>
      <c r="R33" s="9" t="str">
        <f t="shared" si="0"/>
        <v>31 - 40</v>
      </c>
      <c r="S33" s="15" t="s">
        <v>222</v>
      </c>
      <c r="T33" s="7"/>
      <c r="U33" s="11"/>
      <c r="V33" s="28" t="s">
        <v>194</v>
      </c>
      <c r="W33" s="29" t="s">
        <v>195</v>
      </c>
      <c r="Y33" s="30" t="s">
        <v>196</v>
      </c>
    </row>
    <row r="34" spans="1:25" ht="30" x14ac:dyDescent="0.25">
      <c r="A34" s="18"/>
      <c r="B34" s="18"/>
      <c r="C34" s="3">
        <v>0</v>
      </c>
      <c r="D34" s="18"/>
      <c r="E34" s="18"/>
      <c r="F34" s="18"/>
      <c r="G34" s="3" t="s">
        <v>25</v>
      </c>
      <c r="H34" s="18"/>
      <c r="I34" s="3" t="s">
        <v>25</v>
      </c>
      <c r="J34" s="18"/>
      <c r="K34" s="18"/>
      <c r="L34" s="18"/>
      <c r="M34" s="21" t="s">
        <v>90</v>
      </c>
      <c r="O34" s="21" t="s">
        <v>91</v>
      </c>
      <c r="P34" s="7" t="s">
        <v>220</v>
      </c>
      <c r="Q34" s="20">
        <f>SUM(2013-1990)</f>
        <v>23</v>
      </c>
      <c r="R34" s="9" t="str">
        <f t="shared" si="0"/>
        <v>21 - 30</v>
      </c>
      <c r="S34" s="15" t="s">
        <v>222</v>
      </c>
      <c r="T34" s="7"/>
      <c r="U34" s="11"/>
      <c r="V34" s="28" t="s">
        <v>197</v>
      </c>
      <c r="W34" s="29">
        <v>81913014770</v>
      </c>
      <c r="Y34" s="30" t="s">
        <v>198</v>
      </c>
    </row>
    <row r="35" spans="1:25" ht="16.5" x14ac:dyDescent="0.25">
      <c r="A35" s="18"/>
      <c r="B35" s="18"/>
      <c r="C35" s="3">
        <v>0</v>
      </c>
      <c r="D35" s="18"/>
      <c r="E35" s="18"/>
      <c r="F35" s="18"/>
      <c r="G35" s="3" t="s">
        <v>25</v>
      </c>
      <c r="H35" s="18"/>
      <c r="I35" s="3" t="s">
        <v>25</v>
      </c>
      <c r="J35" s="18"/>
      <c r="K35" s="18"/>
      <c r="L35" s="18"/>
      <c r="M35" s="23" t="s">
        <v>92</v>
      </c>
      <c r="O35" s="23" t="s">
        <v>93</v>
      </c>
      <c r="P35" s="7" t="s">
        <v>220</v>
      </c>
      <c r="Q35" s="20">
        <f>SUM(2013-1976)</f>
        <v>37</v>
      </c>
      <c r="R35" s="9" t="str">
        <f t="shared" si="0"/>
        <v>31 - 40</v>
      </c>
      <c r="S35" s="15" t="s">
        <v>222</v>
      </c>
      <c r="T35" s="7"/>
      <c r="U35" s="11"/>
      <c r="V35" s="31" t="s">
        <v>199</v>
      </c>
      <c r="W35" s="29" t="s">
        <v>200</v>
      </c>
      <c r="Y35" s="30" t="s">
        <v>201</v>
      </c>
    </row>
    <row r="36" spans="1:25" ht="28.5" x14ac:dyDescent="0.25">
      <c r="A36" s="18"/>
      <c r="B36" s="18"/>
      <c r="C36" s="3">
        <v>0</v>
      </c>
      <c r="D36" s="18"/>
      <c r="E36" s="18"/>
      <c r="F36" s="18"/>
      <c r="G36" s="3" t="s">
        <v>25</v>
      </c>
      <c r="H36" s="18"/>
      <c r="I36" s="3" t="s">
        <v>25</v>
      </c>
      <c r="J36" s="18"/>
      <c r="K36" s="18"/>
      <c r="L36" s="18"/>
      <c r="M36" s="21" t="s">
        <v>94</v>
      </c>
      <c r="O36" s="21" t="s">
        <v>95</v>
      </c>
      <c r="P36" s="7" t="s">
        <v>220</v>
      </c>
      <c r="Q36" s="20">
        <f>SUM(2013-1987)</f>
        <v>26</v>
      </c>
      <c r="R36" s="9" t="str">
        <f t="shared" si="0"/>
        <v>21 - 30</v>
      </c>
      <c r="S36" s="15" t="s">
        <v>223</v>
      </c>
      <c r="T36" s="7"/>
      <c r="U36" s="11"/>
      <c r="V36" s="28" t="s">
        <v>202</v>
      </c>
      <c r="W36" s="29" t="s">
        <v>203</v>
      </c>
      <c r="Y36" s="30" t="s">
        <v>204</v>
      </c>
    </row>
    <row r="37" spans="1:25" ht="16.5" x14ac:dyDescent="0.25">
      <c r="A37" s="18"/>
      <c r="B37" s="18"/>
      <c r="C37" s="3">
        <v>0</v>
      </c>
      <c r="D37" s="18"/>
      <c r="E37" s="18"/>
      <c r="F37" s="18"/>
      <c r="G37" s="3" t="s">
        <v>25</v>
      </c>
      <c r="H37" s="18"/>
      <c r="I37" s="3" t="s">
        <v>25</v>
      </c>
      <c r="J37" s="18"/>
      <c r="K37" s="18"/>
      <c r="L37" s="18"/>
      <c r="M37" s="21" t="s">
        <v>96</v>
      </c>
      <c r="O37" s="21" t="s">
        <v>97</v>
      </c>
      <c r="P37" s="7" t="s">
        <v>221</v>
      </c>
      <c r="Q37" s="20">
        <f>SUM(2013-1963)</f>
        <v>50</v>
      </c>
      <c r="R37" s="9" t="str">
        <f t="shared" si="0"/>
        <v>41 - 50</v>
      </c>
      <c r="S37" s="15" t="s">
        <v>222</v>
      </c>
      <c r="T37" s="7"/>
      <c r="U37" s="11"/>
      <c r="V37" s="31" t="s">
        <v>205</v>
      </c>
      <c r="W37" s="29" t="s">
        <v>206</v>
      </c>
      <c r="Y37" s="30" t="s">
        <v>207</v>
      </c>
    </row>
    <row r="38" spans="1:25" ht="30" x14ac:dyDescent="0.25">
      <c r="A38" s="18"/>
      <c r="B38" s="18"/>
      <c r="C38" s="3">
        <v>0</v>
      </c>
      <c r="D38" s="18"/>
      <c r="E38" s="18"/>
      <c r="F38" s="18"/>
      <c r="G38" s="3" t="s">
        <v>25</v>
      </c>
      <c r="H38" s="18"/>
      <c r="I38" s="3" t="s">
        <v>25</v>
      </c>
      <c r="J38" s="18"/>
      <c r="K38" s="18"/>
      <c r="L38" s="18"/>
      <c r="M38" s="21" t="s">
        <v>98</v>
      </c>
      <c r="O38" s="21" t="s">
        <v>99</v>
      </c>
      <c r="P38" s="7" t="s">
        <v>221</v>
      </c>
      <c r="Q38" s="20">
        <f>SUM(2013-1974)</f>
        <v>39</v>
      </c>
      <c r="R38" s="9" t="str">
        <f t="shared" si="0"/>
        <v>31 - 40</v>
      </c>
      <c r="S38" s="15" t="s">
        <v>222</v>
      </c>
      <c r="T38" s="7"/>
      <c r="U38" s="11"/>
      <c r="V38" s="28" t="s">
        <v>208</v>
      </c>
      <c r="W38" s="29" t="s">
        <v>209</v>
      </c>
      <c r="Y38" s="30" t="s">
        <v>210</v>
      </c>
    </row>
    <row r="39" spans="1:25" ht="15.75" x14ac:dyDescent="0.25">
      <c r="A39" s="18"/>
      <c r="B39" s="18"/>
      <c r="C39" s="3">
        <v>0</v>
      </c>
      <c r="D39" s="18"/>
      <c r="E39" s="18"/>
      <c r="F39" s="18"/>
      <c r="G39" s="3" t="s">
        <v>25</v>
      </c>
      <c r="H39" s="18"/>
      <c r="I39" s="3" t="s">
        <v>25</v>
      </c>
      <c r="J39" s="18"/>
      <c r="K39" s="18"/>
      <c r="L39" s="18"/>
      <c r="M39" s="21" t="s">
        <v>100</v>
      </c>
      <c r="O39" s="21" t="s">
        <v>101</v>
      </c>
      <c r="P39" s="7" t="s">
        <v>221</v>
      </c>
      <c r="Q39" s="20"/>
      <c r="R39" s="9" t="str">
        <f t="shared" si="0"/>
        <v>&lt; 21</v>
      </c>
      <c r="S39" s="15" t="s">
        <v>222</v>
      </c>
      <c r="T39" s="7"/>
      <c r="U39" s="11"/>
      <c r="V39" s="28" t="s">
        <v>211</v>
      </c>
      <c r="W39" s="29" t="s">
        <v>212</v>
      </c>
      <c r="Y39" s="30" t="s">
        <v>213</v>
      </c>
    </row>
    <row r="40" spans="1:25" ht="30" x14ac:dyDescent="0.25">
      <c r="A40" s="18"/>
      <c r="B40" s="18"/>
      <c r="C40" s="3">
        <v>0</v>
      </c>
      <c r="D40" s="18"/>
      <c r="E40" s="18"/>
      <c r="F40" s="18"/>
      <c r="G40" s="3" t="s">
        <v>25</v>
      </c>
      <c r="H40" s="18"/>
      <c r="I40" s="3" t="s">
        <v>25</v>
      </c>
      <c r="J40" s="18"/>
      <c r="K40" s="18"/>
      <c r="L40" s="18"/>
      <c r="M40" s="21" t="s">
        <v>102</v>
      </c>
      <c r="O40" s="21" t="s">
        <v>103</v>
      </c>
      <c r="P40" s="7" t="s">
        <v>221</v>
      </c>
      <c r="Q40" s="20">
        <f>SUM(2013-1964)</f>
        <v>49</v>
      </c>
      <c r="R40" s="9" t="str">
        <f t="shared" si="0"/>
        <v>41 - 50</v>
      </c>
      <c r="S40" s="15" t="s">
        <v>222</v>
      </c>
      <c r="T40" s="7"/>
      <c r="U40" s="11"/>
      <c r="V40" s="28" t="s">
        <v>214</v>
      </c>
      <c r="W40" s="29" t="s">
        <v>215</v>
      </c>
      <c r="Y40" s="30" t="s">
        <v>216</v>
      </c>
    </row>
    <row r="41" spans="1:25" ht="28.5" x14ac:dyDescent="0.25">
      <c r="A41" s="18"/>
      <c r="B41" s="18"/>
      <c r="C41" s="3">
        <v>0</v>
      </c>
      <c r="D41" s="18"/>
      <c r="E41" s="18"/>
      <c r="F41" s="18"/>
      <c r="G41" s="3" t="s">
        <v>25</v>
      </c>
      <c r="H41" s="18"/>
      <c r="I41" s="3" t="s">
        <v>25</v>
      </c>
      <c r="J41" s="18"/>
      <c r="K41" s="18"/>
      <c r="L41" s="18"/>
      <c r="M41" s="21" t="s">
        <v>104</v>
      </c>
      <c r="O41" s="21" t="s">
        <v>105</v>
      </c>
      <c r="P41" s="7" t="s">
        <v>221</v>
      </c>
      <c r="Q41" s="20">
        <f>SUM(2013-1976)</f>
        <v>37</v>
      </c>
      <c r="R41" s="9" t="str">
        <f t="shared" si="0"/>
        <v>31 - 40</v>
      </c>
      <c r="S41" s="15" t="s">
        <v>222</v>
      </c>
      <c r="T41" s="7"/>
      <c r="U41" s="11"/>
      <c r="V41" s="28" t="s">
        <v>217</v>
      </c>
      <c r="W41" s="29" t="s">
        <v>218</v>
      </c>
      <c r="Y41" s="30" t="s">
        <v>219</v>
      </c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18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18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18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18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18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18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18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18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18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18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18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18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18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18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18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18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18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18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18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18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2016-10-05T14:18:15Z</dcterms:modified>
  <dc:language>en-US</dc:language>
</cp:coreProperties>
</file>