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2" i="1"/>
  <c r="Q2" i="1"/>
  <c r="Q41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<sst xmlns="http://schemas.openxmlformats.org/spreadsheetml/2006/main" count="381" uniqueCount="207">
  <si>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</si>
  <si>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</si>
  <si>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</si>
  <si>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</si>
  <si>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</si>
  <si>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</si>
  <si>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</si>
  <si>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</si>
  <si>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</si>
  <si>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</si>
  <si>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</si>
  <si>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</si>
  <si>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</si>
  <si>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</si>
  <si>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</si>
  <si>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</si>
  <si>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</si>
  <si>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</si>
  <si>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</si>
  <si>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</si>
  <si>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</si>
  <si>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</si>
  <si>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</si>
  <si>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</si>
  <si>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</si>
  <si>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</si>
  <si>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Risna Yusuf</t>
  </si>
  <si>
    <t>Gorontalo, 07 Oktober 1984</t>
  </si>
  <si>
    <t>Etjon Yusuf</t>
  </si>
  <si>
    <t>Gorontalo, 16 Maret 1963</t>
  </si>
  <si>
    <t>Narwin Arifin Ma'ruf</t>
  </si>
  <si>
    <t>Pantungo, 11 Maret 1973</t>
  </si>
  <si>
    <t>Mastin Puhi</t>
  </si>
  <si>
    <t>Gorontalo, 2 November 1958</t>
  </si>
  <si>
    <t>Alinda Ahmad Tuiyo</t>
  </si>
  <si>
    <t>Gorontalo, 9 September 1973</t>
  </si>
  <si>
    <t>Fatmah Male</t>
  </si>
  <si>
    <t>Gorontalo, 12 September 1965</t>
  </si>
  <si>
    <t>Mardianty Lamusu</t>
  </si>
  <si>
    <t>Gorontalo, 01 Januari 1994</t>
  </si>
  <si>
    <t>Selvi Lamusu</t>
  </si>
  <si>
    <t>Gorontalo, 5 April 1982</t>
  </si>
  <si>
    <t>Rifai Lakepo</t>
  </si>
  <si>
    <t>Gorontalo, 11 Februari 1982</t>
  </si>
  <si>
    <t>Mahrun N. Imran</t>
  </si>
  <si>
    <t>Gorontalo, 25 April 1956</t>
  </si>
  <si>
    <t>Heningsih</t>
  </si>
  <si>
    <t>Mandai, 17 April 1980</t>
  </si>
  <si>
    <t>Yusran Lalantu</t>
  </si>
  <si>
    <t>Gorontalo, 15 Februari 1978</t>
  </si>
  <si>
    <t>Asma Murad</t>
  </si>
  <si>
    <t>Gorontalo, 20 Maret 1969</t>
  </si>
  <si>
    <t>Mohamad Djafar</t>
  </si>
  <si>
    <t>Gorontalo, 13 Januari 1988</t>
  </si>
  <si>
    <t>Abd Hamid Dumako</t>
  </si>
  <si>
    <t>Gorontalo, 7 November 1994</t>
  </si>
  <si>
    <t>Yushan Bakri</t>
  </si>
  <si>
    <t>Gorontalo, 25 November 1973</t>
  </si>
  <si>
    <t>Ririn Taib</t>
  </si>
  <si>
    <t>Sukamakmur, 10 September 1993</t>
  </si>
  <si>
    <t>Alfian Ismail</t>
  </si>
  <si>
    <t>Gorontalo, 20 Februari 1988</t>
  </si>
  <si>
    <t>Agrioni Dwi Putri Lahay</t>
  </si>
  <si>
    <t>Datahu, 7 Maret 1991</t>
  </si>
  <si>
    <t>Arfan Pomalingo</t>
  </si>
  <si>
    <t>Gorontalo, 18 Mei 1979</t>
  </si>
  <si>
    <t>Samin Ibrahim</t>
  </si>
  <si>
    <t>Gorontalo, 30 September 1975</t>
  </si>
  <si>
    <t>Hasmin Bakari</t>
  </si>
  <si>
    <t>Gorontalo, 29 November 1989</t>
  </si>
  <si>
    <t>Harpian Langago</t>
  </si>
  <si>
    <t>Lompotoo, 29 September 1979</t>
  </si>
  <si>
    <t>Rohana Noor</t>
  </si>
  <si>
    <t>Suwawa, 22 Oktober 1974</t>
  </si>
  <si>
    <t>Yuniarti Hendrik</t>
  </si>
  <si>
    <t>Gorontalo, 29 April 1993</t>
  </si>
  <si>
    <t>Guntur Yusuf</t>
  </si>
  <si>
    <t>Gorontalo, 26 Juli 1978</t>
  </si>
  <si>
    <t>Hamida Hantu</t>
  </si>
  <si>
    <t>Lompotoo, 29 Desember 1980</t>
  </si>
  <si>
    <t>Wisna Jakaria</t>
  </si>
  <si>
    <t>Gorontalo, 18 Februari 1975</t>
  </si>
  <si>
    <t>Santi Adam</t>
  </si>
  <si>
    <t>Limboto, 14 Oktober 1991</t>
  </si>
  <si>
    <t>Nur Novita Ramadan Pakaya</t>
  </si>
  <si>
    <t>Gorontalo, 29 Maret 1990</t>
  </si>
  <si>
    <t>Apit Djafar</t>
  </si>
  <si>
    <t>Gorontalo, 15 Februari 1973</t>
  </si>
  <si>
    <t>Irawati Djibu</t>
  </si>
  <si>
    <t>Gorontalo, 5 Juni 1982</t>
  </si>
  <si>
    <t>Maryam Kamo</t>
  </si>
  <si>
    <t>Limboto, 4 Maret 1979</t>
  </si>
  <si>
    <t>Mansyur Rauf, S.Pd</t>
  </si>
  <si>
    <t>Gorontalo, 2 Juni 1956</t>
  </si>
  <si>
    <t>Lian Kadir</t>
  </si>
  <si>
    <t>Gorontalo, 19 Maret 1982</t>
  </si>
  <si>
    <t>Leni Katili</t>
  </si>
  <si>
    <t>Gorontalo, 24 Oktober 1977</t>
  </si>
  <si>
    <t>Ariyati Nur</t>
  </si>
  <si>
    <t>Gorontalo, 6 Februari 1974</t>
  </si>
  <si>
    <t>Putri Octavia Bachmid</t>
  </si>
  <si>
    <t>Gorontalo, 25 Oktober 1995</t>
  </si>
  <si>
    <t>Shanti Sorya Darma</t>
  </si>
  <si>
    <t>Gorontalo, 25 Januari 1987</t>
  </si>
  <si>
    <t>Apriani Igirisa</t>
  </si>
  <si>
    <t>Gorontalo, 1 April 1995</t>
  </si>
  <si>
    <t>Jl. Kalimantan RT.001/001, Kel. Dulalowo Timur, Kec. Kota Tengah, Kota Gorontalo, Prov. Gorontalo</t>
  </si>
  <si>
    <t>082192339718</t>
  </si>
  <si>
    <t>Jualan Makanan</t>
  </si>
  <si>
    <t>Jl. Beringin RT.004/001, Kel. Tuladenggi, Kec. Dungingi, Kota Gorontalo, Prov. Gorontalo</t>
  </si>
  <si>
    <t>082347960036</t>
  </si>
  <si>
    <t>Menjahit</t>
  </si>
  <si>
    <t>Dusun II, Desa Pantungo, Kec. Telaga Biru, Kab. Gorontalo, Prov. Gorontalo</t>
  </si>
  <si>
    <t>082196203270</t>
  </si>
  <si>
    <t>Kios</t>
  </si>
  <si>
    <t>085256725601</t>
  </si>
  <si>
    <t>Dusun IV, Desa Tunggulo, Kec. Limboto Barat, Kab. Gorontalo, Prov. Gorontalo</t>
  </si>
  <si>
    <t>085240845176</t>
  </si>
  <si>
    <t>085340911161</t>
  </si>
  <si>
    <t>Jl. Tuna No.9, RT.001/008, Kel. Bugis, Kec. Dumbo Raya, Kota Gorontalo, Prov. Gorontalo</t>
  </si>
  <si>
    <t>085240495404</t>
  </si>
  <si>
    <t>Jual Nasi Kuning dan Pulsa</t>
  </si>
  <si>
    <t>085211226346</t>
  </si>
  <si>
    <t>Jual Gas Elpiji dan Dagang Kain</t>
  </si>
  <si>
    <t>Jl. Lumba-Lumba RT.03/02, Kel. Bugis, Kec. Dumbo Raya, Kota Gorontalo, Prov. Gorontalo</t>
  </si>
  <si>
    <t>085340080986</t>
  </si>
  <si>
    <t>Pengrajin Batako</t>
  </si>
  <si>
    <t>Lingkungan I, RT.007/003, Desa Kayubulan, Kec. Limboto, Kab. Gorontalo, Prov. Gorontalo</t>
  </si>
  <si>
    <t>085299879335</t>
  </si>
  <si>
    <t>Jl. Mawar RT.001/008, Kel. Tenda, Kec. Hulonthalangi, Kota Gorontalo, Prov. Gorontalo</t>
  </si>
  <si>
    <t>082196216087</t>
  </si>
  <si>
    <t>Pernak Pernik Asesoris Jilbab</t>
  </si>
  <si>
    <t>Jl. Mayor Dullah RT.002/002, Kel. Talumolo, Kec. Kota Timur, Kota Gorontalo, Prov. Gorontalo</t>
  </si>
  <si>
    <t>085241242322</t>
  </si>
  <si>
    <t>Bisnis Pakaian</t>
  </si>
  <si>
    <t>085340783132</t>
  </si>
  <si>
    <t>Isi Air Isi Ulang</t>
  </si>
  <si>
    <t>Jl. Mayor Dullah RT.003/002, Kel. Talumolo, Kec. Kota Timur, Kota Gorontalo, Prov. Gorontalo</t>
  </si>
  <si>
    <t>082343260412</t>
  </si>
  <si>
    <t>Mebel</t>
  </si>
  <si>
    <t>Jl. Sapta Marga Rt.003/005, Desa Talumolo, Kec. Dumbo Raya, Kota Gorontalo, Prov. Gorontalo</t>
  </si>
  <si>
    <t>085240390855</t>
  </si>
  <si>
    <t>Videography dan Cinematography</t>
  </si>
  <si>
    <t>Jl. Nani Wartabone Kel. Padengo, Kec. Kabila, Kab. Bone Bolango, Prov. Gorontalo</t>
  </si>
  <si>
    <t>085214285159</t>
  </si>
  <si>
    <t>Bengkel</t>
  </si>
  <si>
    <t>Dusun Subur Makmur, Kel. Sukamakmur, Kec. Tulangohula, Kab. Gorontalo, Prov. Gorontalo</t>
  </si>
  <si>
    <t>-</t>
  </si>
  <si>
    <t>Dusun Bongo, Desa Tolotio, Kec. Tibawa, Kab. Gorontalo, Prov. Gorontalo</t>
  </si>
  <si>
    <t>081241581403</t>
  </si>
  <si>
    <t>Dusun Polia, Kel. Botumoputi, Kec. Tibawa, Kab. Gorontalo, Prov. Gorontalo</t>
  </si>
  <si>
    <t>082169025662</t>
  </si>
  <si>
    <t>Toko Sembako</t>
  </si>
  <si>
    <t>081356105813</t>
  </si>
  <si>
    <t>Jl. Batu Jajar RT.001/001, Desa Tanjung Kramat, Kec. Hulonthalangi, Kota Gorontalo, Prov. Gorontalo</t>
  </si>
  <si>
    <t>085396205520</t>
  </si>
  <si>
    <t>082394679663</t>
  </si>
  <si>
    <t>Jilbab</t>
  </si>
  <si>
    <t>Desa Tapadaa, Desa Tapadaa, Kel. Tapadaa, Kec. Suwawa Tengah, Kab. Bone Bolango, Prov. Gorontalo</t>
  </si>
  <si>
    <t>081340892113</t>
  </si>
  <si>
    <t xml:space="preserve">Kios </t>
  </si>
  <si>
    <t>Desa Alale, Kec. Suwawa Tengah, Kab. Bone Bolango, Prov. Gorontalo</t>
  </si>
  <si>
    <t>082347619292</t>
  </si>
  <si>
    <t>Produksi Kue Lipat Lenso</t>
  </si>
  <si>
    <t>Jl. Palu RT.03/02, Kel. Liluwo, Kec. Kota Tengah, Kota Gorontalo, Prov. Gorontalo</t>
  </si>
  <si>
    <t>081944004150</t>
  </si>
  <si>
    <t>Warung Barang Harian</t>
  </si>
  <si>
    <t>Kel. Pauwo, Kec. Kabila, Kab. Bone Bolango, Prov. Gorontalo</t>
  </si>
  <si>
    <t>085298871983</t>
  </si>
  <si>
    <t>Galian Pasir Kerikir Manual</t>
  </si>
  <si>
    <t>Desa Lompotoo, Kec. Suwawa Tengah, Prov. Gorontalo</t>
  </si>
  <si>
    <t>082189555580</t>
  </si>
  <si>
    <t>Pembuatan Keripik Pisang</t>
  </si>
  <si>
    <t>Lingkungan II, Tinelo, Kel. Tilihuwa, Kec. Limboto, Kab. Gorontalo, Prov. Gorontalo</t>
  </si>
  <si>
    <t>Jualan Kue</t>
  </si>
  <si>
    <t>Lingkungan III Bontula, Desa Tilihuwa, Kec. Limboto, Kab. Gorontalo, Prov. Gorontalo</t>
  </si>
  <si>
    <t>082344071448</t>
  </si>
  <si>
    <t>Jualan Pulsa</t>
  </si>
  <si>
    <t>Lingkungan II RT.011/004, Desa Bongohulawa, Kec. Limboto, Kab. Gorontalo, Prov. Gorontalo</t>
  </si>
  <si>
    <t>085256016378</t>
  </si>
  <si>
    <t>Pembuatan Bros Jilbab</t>
  </si>
  <si>
    <t>Lingk. I Libuo, Desa Tilihuwa, Kec. Limboto, Kab. Gorontalo, Prov. Gorontalo</t>
  </si>
  <si>
    <t>085256235648</t>
  </si>
  <si>
    <t>Lingkungan I Libuo, Kel. Tilihuwa, Kec. Limboto, Kab. Gorontalo, Prov. Gorontalo</t>
  </si>
  <si>
    <t>081343717868</t>
  </si>
  <si>
    <t>085242981066</t>
  </si>
  <si>
    <t>Jl. Jeruk RT.003/007, Desa Wumialo, Kec. Kota Tengah, Kota Gorontalo, Prov. Gorontalo</t>
  </si>
  <si>
    <t>081356846660</t>
  </si>
  <si>
    <t>Jl. Rambutan Perum Graha Permai Blok A/07 RT.001/006, Kel. Huangobotu, Kec. Dungingi, Kota Gorontalo, Prov. Gorontalo</t>
  </si>
  <si>
    <t>085240509005</t>
  </si>
  <si>
    <t>Jl. Yusuf Hasiru RT.003/002, Desa Bulotadaa Timur, Kec. Sipatana, Kota Gorontalo, Prov. Gorontalo</t>
  </si>
  <si>
    <t>081356057120</t>
  </si>
  <si>
    <t>Kios Barang Harian</t>
  </si>
  <si>
    <t>Jl. Madura RT.002/003, Desa Liluwo, Kec. Kota Tengah, Kota Gorontalo, Prov. Gorontalo</t>
  </si>
  <si>
    <t>Lingkungan II, Kel. Hutuo, Kec. Limboto, Kab. Gorontalo, Prov. Gorontalo</t>
  </si>
  <si>
    <t>081343835954</t>
  </si>
  <si>
    <t>Butik</t>
  </si>
  <si>
    <t>Jl. Tengah, Desa Toto Selatan, Kec. Kabila, Kab. Bone Bolango, Prov. Gorontalo</t>
  </si>
  <si>
    <t>085241761200</t>
  </si>
  <si>
    <t>Cuci Mobil</t>
  </si>
  <si>
    <t>Jualan Pakaian</t>
  </si>
  <si>
    <t>P</t>
  </si>
  <si>
    <t>L</t>
  </si>
  <si>
    <t>SLTA</t>
  </si>
  <si>
    <t>S1</t>
  </si>
  <si>
    <t>DIII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</si>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</sst>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left" vertical="center" wrapText="1"/>
    </xf>
    <xf numFmtId="15" fontId="2" fillId="3" borderId="5" xfId="0" applyNumberFormat="1" applyFont="1" applyFill="1" applyBorder="1" applyAlignment="1">
      <alignment horizontal="left" vertical="center" wrapText="1"/>
    </xf>
    <xf numFmtId="3" fontId="2" fillId="0" borderId="6" xfId="0" applyNumberFormat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left" vertical="center" wrapText="1"/>
    </xf>
    <xf numFmtId="3" fontId="5" fillId="3" borderId="8" xfId="0" applyNumberFormat="1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left" vertical="center" wrapText="1"/>
    </xf>
    <xf numFmtId="3" fontId="2" fillId="3" borderId="10" xfId="0" applyNumberFormat="1" applyFont="1" applyFill="1" applyBorder="1" applyAlignment="1">
      <alignment horizontal="left" vertical="center" wrapText="1"/>
    </xf>
    <xf numFmtId="49" fontId="2" fillId="3" borderId="4" xfId="0" quotePrefix="1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left" vertical="center" wrapText="1"/>
    </xf>
    <xf numFmtId="49" fontId="2" fillId="3" borderId="5" xfId="0" quotePrefix="1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2" fillId="3" borderId="13" xfId="0" quotePrefix="1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49" fontId="2" fillId="3" borderId="15" xfId="0" quotePrefix="1" applyNumberFormat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vertical="center" wrapText="1"/>
    </xf>
    <xf numFmtId="0" fontId="2" fillId="3" borderId="12" xfId="0" quotePrefix="1" applyFont="1" applyFill="1" applyBorder="1" applyAlignment="1">
      <alignment horizontal="center" vertical="center" wrapText="1"/>
    </xf>
    <xf numFmtId="3" fontId="6" fillId="3" borderId="8" xfId="0" applyNumberFormat="1" applyFont="1" applyFill="1" applyBorder="1" applyAlignment="1">
      <alignment horizontal="left" vertical="center" wrapText="1"/>
    </xf>
    <xf numFmtId="3" fontId="5" fillId="3" borderId="17" xfId="0" applyNumberFormat="1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7" zoomScale="75" zoomScaleNormal="75" workbookViewId="0">
      <selection activeCell="L42" sqref="A42:L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3.2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49" t="s">
        <v>201</v>
      </c>
      <c r="Q2" s="22">
        <f>2013-1984</f>
        <v>29</v>
      </c>
      <c r="R2" s="9" t="str">
        <f>IF(Q2&lt;21,"&lt; 21",IF(Q2&lt;=30,"21 - 30",IF(Q2&lt;=40,"31 - 40",IF(Q2&lt;=50,"41 - 50","&gt; 50" ))))</f>
        <v>21 - 30</v>
      </c>
      <c r="S2" s="10" t="s">
        <v>203</v>
      </c>
      <c r="T2" s="7"/>
      <c r="V2" s="32" t="s">
        <v>106</v>
      </c>
      <c r="W2" s="33" t="s">
        <v>107</v>
      </c>
      <c r="Y2" s="34" t="s">
        <v>108</v>
      </c>
    </row>
    <row r="3" spans="1:25" ht="22.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49" t="s">
        <v>201</v>
      </c>
      <c r="Q3" s="22">
        <f>2013-1963</f>
        <v>50</v>
      </c>
      <c r="R3" s="9" t="str">
        <f t="shared" ref="R3:R41" si="0">IF(Q3&lt;21,"&lt; 21",IF(Q3&lt;=30,"21 - 30",IF(Q3&lt;=40,"31 - 40",IF(Q3&lt;=50,"41 - 50","&gt; 50" ))))</f>
        <v>41 - 50</v>
      </c>
      <c r="S3" s="10" t="s">
        <v>203</v>
      </c>
      <c r="T3" s="7"/>
      <c r="V3" s="35" t="s">
        <v>109</v>
      </c>
      <c r="W3" s="36" t="s">
        <v>110</v>
      </c>
      <c r="Y3" s="37" t="s">
        <v>111</v>
      </c>
    </row>
    <row r="4" spans="1:25" ht="22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5" t="s">
        <v>30</v>
      </c>
      <c r="O4" s="26" t="s">
        <v>31</v>
      </c>
      <c r="P4" s="49" t="s">
        <v>202</v>
      </c>
      <c r="Q4" s="22">
        <f>2013-1973</f>
        <v>40</v>
      </c>
      <c r="R4" s="9" t="str">
        <f t="shared" si="0"/>
        <v>31 - 40</v>
      </c>
      <c r="S4" s="15" t="s">
        <v>203</v>
      </c>
      <c r="T4" s="7"/>
      <c r="V4" s="38" t="s">
        <v>112</v>
      </c>
      <c r="W4" s="36" t="s">
        <v>113</v>
      </c>
      <c r="Y4" s="37" t="s">
        <v>114</v>
      </c>
    </row>
    <row r="5" spans="1:25" ht="22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6" t="s">
        <v>33</v>
      </c>
      <c r="P5" s="49" t="s">
        <v>201</v>
      </c>
      <c r="Q5" s="22">
        <f>2013-1958</f>
        <v>55</v>
      </c>
      <c r="R5" s="9" t="str">
        <f t="shared" si="0"/>
        <v>&gt; 50</v>
      </c>
      <c r="S5" s="10" t="s">
        <v>203</v>
      </c>
      <c r="T5" s="7"/>
      <c r="V5" s="35" t="s">
        <v>112</v>
      </c>
      <c r="W5" s="36" t="s">
        <v>115</v>
      </c>
      <c r="Y5" s="37" t="s">
        <v>114</v>
      </c>
    </row>
    <row r="6" spans="1:25" ht="22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6" t="s">
        <v>35</v>
      </c>
      <c r="P6" s="49" t="s">
        <v>201</v>
      </c>
      <c r="Q6" s="22">
        <f>2013-1973</f>
        <v>40</v>
      </c>
      <c r="R6" s="9" t="str">
        <f t="shared" si="0"/>
        <v>31 - 40</v>
      </c>
      <c r="S6" s="15" t="s">
        <v>203</v>
      </c>
      <c r="T6" s="7"/>
      <c r="V6" s="35" t="s">
        <v>116</v>
      </c>
      <c r="W6" s="36" t="s">
        <v>117</v>
      </c>
      <c r="Y6" s="37" t="s">
        <v>114</v>
      </c>
    </row>
    <row r="7" spans="1:25" ht="22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6" t="s">
        <v>37</v>
      </c>
      <c r="P7" s="49" t="s">
        <v>201</v>
      </c>
      <c r="Q7" s="22">
        <f>2013-1965</f>
        <v>48</v>
      </c>
      <c r="R7" s="9" t="str">
        <f t="shared" si="0"/>
        <v>41 - 50</v>
      </c>
      <c r="S7" s="10" t="s">
        <v>203</v>
      </c>
      <c r="T7" s="7"/>
      <c r="V7" s="35" t="s">
        <v>112</v>
      </c>
      <c r="W7" s="36" t="s">
        <v>118</v>
      </c>
      <c r="Y7" s="37" t="s">
        <v>114</v>
      </c>
    </row>
    <row r="8" spans="1:25" ht="22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6" t="s">
        <v>39</v>
      </c>
      <c r="P8" s="49" t="s">
        <v>201</v>
      </c>
      <c r="Q8" s="22">
        <f>2013-1994</f>
        <v>19</v>
      </c>
      <c r="R8" s="9" t="str">
        <f t="shared" si="0"/>
        <v>&lt; 21</v>
      </c>
      <c r="S8" s="10" t="s">
        <v>204</v>
      </c>
      <c r="T8" s="7"/>
      <c r="V8" s="39" t="s">
        <v>119</v>
      </c>
      <c r="W8" s="36" t="s">
        <v>120</v>
      </c>
      <c r="Y8" s="37" t="s">
        <v>121</v>
      </c>
    </row>
    <row r="9" spans="1:25" ht="22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6" t="s">
        <v>41</v>
      </c>
      <c r="P9" s="49" t="s">
        <v>201</v>
      </c>
      <c r="Q9" s="22">
        <f>2013-1982</f>
        <v>31</v>
      </c>
      <c r="R9" s="9" t="str">
        <f t="shared" si="0"/>
        <v>31 - 40</v>
      </c>
      <c r="S9" s="10" t="s">
        <v>203</v>
      </c>
      <c r="T9" s="7"/>
      <c r="V9" s="35" t="s">
        <v>119</v>
      </c>
      <c r="W9" s="36" t="s">
        <v>122</v>
      </c>
      <c r="Y9" s="37" t="s">
        <v>123</v>
      </c>
    </row>
    <row r="10" spans="1:25" ht="22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6" t="s">
        <v>43</v>
      </c>
      <c r="P10" s="49" t="s">
        <v>202</v>
      </c>
      <c r="Q10" s="22">
        <f>2013-1982</f>
        <v>31</v>
      </c>
      <c r="R10" s="9" t="str">
        <f t="shared" si="0"/>
        <v>31 - 40</v>
      </c>
      <c r="S10" s="10" t="s">
        <v>203</v>
      </c>
      <c r="T10" s="7"/>
      <c r="V10" s="35" t="s">
        <v>124</v>
      </c>
      <c r="W10" s="36" t="s">
        <v>125</v>
      </c>
      <c r="Y10" s="37" t="s">
        <v>126</v>
      </c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7" t="s">
        <v>45</v>
      </c>
      <c r="P11" s="49" t="s">
        <v>201</v>
      </c>
      <c r="Q11" s="22">
        <f>2013-1956</f>
        <v>57</v>
      </c>
      <c r="R11" s="9" t="str">
        <f t="shared" si="0"/>
        <v>&gt; 50</v>
      </c>
      <c r="S11" s="10" t="s">
        <v>203</v>
      </c>
      <c r="T11" s="7"/>
      <c r="V11" s="35" t="s">
        <v>127</v>
      </c>
      <c r="W11" s="40" t="s">
        <v>128</v>
      </c>
      <c r="Y11" s="41" t="s">
        <v>108</v>
      </c>
    </row>
    <row r="12" spans="1:25" ht="22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49" t="s">
        <v>201</v>
      </c>
      <c r="Q12" s="22">
        <f>2013-1980</f>
        <v>33</v>
      </c>
      <c r="R12" s="9" t="str">
        <f t="shared" si="0"/>
        <v>31 - 40</v>
      </c>
      <c r="S12" s="10" t="s">
        <v>203</v>
      </c>
      <c r="T12" s="7"/>
      <c r="V12" s="35" t="s">
        <v>129</v>
      </c>
      <c r="W12" s="42" t="s">
        <v>130</v>
      </c>
      <c r="Y12" s="43" t="s">
        <v>131</v>
      </c>
    </row>
    <row r="13" spans="1:25" ht="22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6" t="s">
        <v>49</v>
      </c>
      <c r="P13" s="49" t="s">
        <v>202</v>
      </c>
      <c r="Q13" s="22">
        <f>2013-1978</f>
        <v>35</v>
      </c>
      <c r="R13" s="9" t="str">
        <f t="shared" si="0"/>
        <v>31 - 40</v>
      </c>
      <c r="S13" s="15" t="s">
        <v>203</v>
      </c>
      <c r="T13" s="7"/>
      <c r="V13" s="35" t="s">
        <v>132</v>
      </c>
      <c r="W13" s="36" t="s">
        <v>133</v>
      </c>
      <c r="Y13" s="37" t="s">
        <v>134</v>
      </c>
    </row>
    <row r="14" spans="1:25" ht="22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6" t="s">
        <v>51</v>
      </c>
      <c r="P14" s="49" t="s">
        <v>201</v>
      </c>
      <c r="Q14" s="22">
        <f>2013-1969</f>
        <v>44</v>
      </c>
      <c r="R14" s="9" t="str">
        <f t="shared" si="0"/>
        <v>41 - 50</v>
      </c>
      <c r="S14" s="10" t="s">
        <v>203</v>
      </c>
      <c r="T14" s="7"/>
      <c r="V14" s="35" t="s">
        <v>124</v>
      </c>
      <c r="W14" s="36" t="s">
        <v>135</v>
      </c>
      <c r="Y14" s="37" t="s">
        <v>136</v>
      </c>
    </row>
    <row r="15" spans="1:25" ht="22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49" t="s">
        <v>202</v>
      </c>
      <c r="Q15" s="22">
        <f>2013-1988</f>
        <v>25</v>
      </c>
      <c r="R15" s="9" t="str">
        <f t="shared" si="0"/>
        <v>21 - 30</v>
      </c>
      <c r="S15" s="10" t="s">
        <v>203</v>
      </c>
      <c r="T15" s="7"/>
      <c r="V15" s="35" t="s">
        <v>137</v>
      </c>
      <c r="W15" s="36" t="s">
        <v>138</v>
      </c>
      <c r="Y15" s="37" t="s">
        <v>139</v>
      </c>
    </row>
    <row r="16" spans="1:25" ht="22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6" t="s">
        <v>55</v>
      </c>
      <c r="P16" s="49" t="s">
        <v>202</v>
      </c>
      <c r="Q16" s="22">
        <f>2013-1994</f>
        <v>19</v>
      </c>
      <c r="R16" s="9" t="str">
        <f t="shared" si="0"/>
        <v>&lt; 21</v>
      </c>
      <c r="S16" s="10" t="s">
        <v>203</v>
      </c>
      <c r="T16" s="7"/>
      <c r="V16" s="35" t="s">
        <v>140</v>
      </c>
      <c r="W16" s="36" t="s">
        <v>141</v>
      </c>
      <c r="Y16" s="37" t="s">
        <v>142</v>
      </c>
    </row>
    <row r="17" spans="1:25" ht="22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6" t="s">
        <v>57</v>
      </c>
      <c r="P17" s="49" t="s">
        <v>202</v>
      </c>
      <c r="Q17" s="22">
        <f>2013-1973</f>
        <v>40</v>
      </c>
      <c r="R17" s="9" t="str">
        <f t="shared" si="0"/>
        <v>31 - 40</v>
      </c>
      <c r="S17" s="10" t="s">
        <v>203</v>
      </c>
      <c r="T17" s="7"/>
      <c r="V17" s="44" t="s">
        <v>143</v>
      </c>
      <c r="W17" s="36" t="s">
        <v>144</v>
      </c>
      <c r="Y17" s="37" t="s">
        <v>145</v>
      </c>
    </row>
    <row r="18" spans="1:25" ht="22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6" t="s">
        <v>59</v>
      </c>
      <c r="P18" s="49" t="s">
        <v>201</v>
      </c>
      <c r="Q18" s="28">
        <f>2013-1993</f>
        <v>20</v>
      </c>
      <c r="R18" s="9" t="str">
        <f t="shared" si="0"/>
        <v>&lt; 21</v>
      </c>
      <c r="S18" s="10" t="s">
        <v>204</v>
      </c>
      <c r="T18" s="7"/>
      <c r="V18" s="35" t="s">
        <v>146</v>
      </c>
      <c r="W18" s="36" t="s">
        <v>147</v>
      </c>
      <c r="Y18" s="48" t="s">
        <v>196</v>
      </c>
    </row>
    <row r="19" spans="1:25" ht="22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60</v>
      </c>
      <c r="O19" s="26" t="s">
        <v>61</v>
      </c>
      <c r="P19" s="49" t="s">
        <v>202</v>
      </c>
      <c r="Q19" s="22">
        <f>2013-1988</f>
        <v>25</v>
      </c>
      <c r="R19" s="9" t="str">
        <f t="shared" si="0"/>
        <v>21 - 30</v>
      </c>
      <c r="S19" s="10" t="s">
        <v>204</v>
      </c>
      <c r="T19" s="7"/>
      <c r="V19" s="26" t="s">
        <v>148</v>
      </c>
      <c r="W19" s="36" t="s">
        <v>149</v>
      </c>
      <c r="Y19" s="48" t="s">
        <v>145</v>
      </c>
    </row>
    <row r="20" spans="1:25" ht="22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9" t="s">
        <v>62</v>
      </c>
      <c r="O20" s="26" t="s">
        <v>63</v>
      </c>
      <c r="P20" s="49" t="s">
        <v>201</v>
      </c>
      <c r="Q20" s="22">
        <f>2013-1991</f>
        <v>22</v>
      </c>
      <c r="R20" s="9" t="str">
        <f t="shared" si="0"/>
        <v>21 - 30</v>
      </c>
      <c r="S20" s="10" t="s">
        <v>203</v>
      </c>
      <c r="T20" s="7"/>
      <c r="V20" s="30" t="s">
        <v>150</v>
      </c>
      <c r="W20" s="36" t="s">
        <v>151</v>
      </c>
      <c r="Y20" s="37" t="s">
        <v>152</v>
      </c>
    </row>
    <row r="21" spans="1:25" ht="22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9" t="s">
        <v>64</v>
      </c>
      <c r="O21" s="26" t="s">
        <v>65</v>
      </c>
      <c r="P21" s="49" t="s">
        <v>202</v>
      </c>
      <c r="Q21" s="22">
        <f>2013-1979</f>
        <v>34</v>
      </c>
      <c r="R21" s="9" t="str">
        <f t="shared" si="0"/>
        <v>31 - 40</v>
      </c>
      <c r="S21" s="10" t="s">
        <v>203</v>
      </c>
      <c r="T21" s="7"/>
      <c r="V21" s="30" t="s">
        <v>109</v>
      </c>
      <c r="W21" s="36" t="s">
        <v>153</v>
      </c>
      <c r="Y21" s="45"/>
    </row>
    <row r="22" spans="1:25" ht="22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9" t="s">
        <v>66</v>
      </c>
      <c r="O22" s="26" t="s">
        <v>67</v>
      </c>
      <c r="P22" s="49" t="s">
        <v>202</v>
      </c>
      <c r="Q22" s="22">
        <f>2013-1975</f>
        <v>38</v>
      </c>
      <c r="R22" s="9" t="str">
        <f t="shared" si="0"/>
        <v>31 - 40</v>
      </c>
      <c r="S22" s="10" t="s">
        <v>203</v>
      </c>
      <c r="T22" s="7"/>
      <c r="V22" s="30" t="s">
        <v>154</v>
      </c>
      <c r="W22" s="36" t="s">
        <v>155</v>
      </c>
      <c r="Y22" s="37" t="s">
        <v>111</v>
      </c>
    </row>
    <row r="23" spans="1:25" ht="22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9" t="s">
        <v>68</v>
      </c>
      <c r="O23" s="26" t="s">
        <v>69</v>
      </c>
      <c r="P23" s="49" t="s">
        <v>201</v>
      </c>
      <c r="Q23" s="22">
        <f>2013-1989</f>
        <v>24</v>
      </c>
      <c r="R23" s="9" t="str">
        <f t="shared" si="0"/>
        <v>21 - 30</v>
      </c>
      <c r="S23" s="10" t="s">
        <v>204</v>
      </c>
      <c r="T23" s="7"/>
      <c r="V23" s="30" t="s">
        <v>154</v>
      </c>
      <c r="W23" s="36" t="s">
        <v>156</v>
      </c>
      <c r="Y23" s="37" t="s">
        <v>157</v>
      </c>
    </row>
    <row r="24" spans="1:25" ht="22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9" t="s">
        <v>70</v>
      </c>
      <c r="O24" s="26" t="s">
        <v>71</v>
      </c>
      <c r="P24" s="49" t="s">
        <v>201</v>
      </c>
      <c r="Q24" s="22">
        <f>2013-1979</f>
        <v>34</v>
      </c>
      <c r="R24" s="9" t="str">
        <f t="shared" si="0"/>
        <v>31 - 40</v>
      </c>
      <c r="S24" s="10" t="s">
        <v>203</v>
      </c>
      <c r="T24" s="7"/>
      <c r="V24" s="30" t="s">
        <v>158</v>
      </c>
      <c r="W24" s="36" t="s">
        <v>159</v>
      </c>
      <c r="Y24" s="37" t="s">
        <v>160</v>
      </c>
    </row>
    <row r="25" spans="1:25" ht="22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9" t="s">
        <v>72</v>
      </c>
      <c r="O25" s="26" t="s">
        <v>73</v>
      </c>
      <c r="P25" s="49" t="s">
        <v>201</v>
      </c>
      <c r="Q25" s="22">
        <f>2013-1974</f>
        <v>39</v>
      </c>
      <c r="R25" s="9" t="str">
        <f t="shared" si="0"/>
        <v>31 - 40</v>
      </c>
      <c r="S25" s="10" t="s">
        <v>203</v>
      </c>
      <c r="T25" s="7"/>
      <c r="V25" s="30" t="s">
        <v>161</v>
      </c>
      <c r="W25" s="36" t="s">
        <v>162</v>
      </c>
      <c r="Y25" s="37" t="s">
        <v>163</v>
      </c>
    </row>
    <row r="26" spans="1:25" ht="22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9" t="s">
        <v>74</v>
      </c>
      <c r="O26" s="26" t="s">
        <v>75</v>
      </c>
      <c r="P26" s="49" t="s">
        <v>201</v>
      </c>
      <c r="Q26" s="22">
        <f>2013-1993</f>
        <v>20</v>
      </c>
      <c r="R26" s="9" t="str">
        <f t="shared" si="0"/>
        <v>&lt; 21</v>
      </c>
      <c r="S26" s="10" t="s">
        <v>203</v>
      </c>
      <c r="T26" s="7"/>
      <c r="V26" s="30" t="s">
        <v>164</v>
      </c>
      <c r="W26" s="36" t="s">
        <v>165</v>
      </c>
      <c r="Y26" s="37" t="s">
        <v>166</v>
      </c>
    </row>
    <row r="27" spans="1:25" ht="22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9" t="s">
        <v>76</v>
      </c>
      <c r="O27" s="26" t="s">
        <v>77</v>
      </c>
      <c r="P27" s="49" t="s">
        <v>202</v>
      </c>
      <c r="Q27" s="22">
        <f>2013-1978</f>
        <v>35</v>
      </c>
      <c r="R27" s="9" t="str">
        <f t="shared" si="0"/>
        <v>31 - 40</v>
      </c>
      <c r="S27" s="10" t="s">
        <v>203</v>
      </c>
      <c r="T27" s="7"/>
      <c r="V27" s="30" t="s">
        <v>167</v>
      </c>
      <c r="W27" s="36" t="s">
        <v>168</v>
      </c>
      <c r="Y27" s="37" t="s">
        <v>169</v>
      </c>
    </row>
    <row r="28" spans="1:25" ht="22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30" t="s">
        <v>78</v>
      </c>
      <c r="O28" s="26" t="s">
        <v>79</v>
      </c>
      <c r="P28" s="49" t="s">
        <v>201</v>
      </c>
      <c r="Q28" s="22">
        <f>2013-1980</f>
        <v>33</v>
      </c>
      <c r="R28" s="9" t="str">
        <f t="shared" si="0"/>
        <v>31 - 40</v>
      </c>
      <c r="S28" s="10" t="s">
        <v>205</v>
      </c>
      <c r="T28" s="7"/>
      <c r="V28" s="30" t="s">
        <v>170</v>
      </c>
      <c r="W28" s="36" t="s">
        <v>171</v>
      </c>
      <c r="Y28" s="37" t="s">
        <v>172</v>
      </c>
    </row>
    <row r="29" spans="1:25" ht="22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30" t="s">
        <v>80</v>
      </c>
      <c r="O29" s="26" t="s">
        <v>81</v>
      </c>
      <c r="P29" s="49" t="s">
        <v>201</v>
      </c>
      <c r="Q29" s="22">
        <f>2013-1975</f>
        <v>38</v>
      </c>
      <c r="R29" s="9" t="str">
        <f t="shared" si="0"/>
        <v>31 - 40</v>
      </c>
      <c r="S29" s="15" t="s">
        <v>203</v>
      </c>
      <c r="T29" s="7"/>
      <c r="V29" s="30" t="s">
        <v>173</v>
      </c>
      <c r="W29" s="36" t="s">
        <v>147</v>
      </c>
      <c r="Y29" s="37" t="s">
        <v>174</v>
      </c>
    </row>
    <row r="30" spans="1:25" ht="22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9" t="s">
        <v>82</v>
      </c>
      <c r="O30" s="26" t="s">
        <v>83</v>
      </c>
      <c r="P30" s="49" t="s">
        <v>201</v>
      </c>
      <c r="Q30" s="22">
        <f>2013-1991</f>
        <v>22</v>
      </c>
      <c r="R30" s="9" t="str">
        <f t="shared" si="0"/>
        <v>21 - 30</v>
      </c>
      <c r="S30" s="10" t="s">
        <v>203</v>
      </c>
      <c r="T30" s="7"/>
      <c r="V30" s="30" t="s">
        <v>175</v>
      </c>
      <c r="W30" s="36" t="s">
        <v>176</v>
      </c>
      <c r="Y30" s="37" t="s">
        <v>177</v>
      </c>
    </row>
    <row r="31" spans="1:25" ht="24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0" t="s">
        <v>84</v>
      </c>
      <c r="O31" s="26" t="s">
        <v>85</v>
      </c>
      <c r="P31" s="49" t="s">
        <v>201</v>
      </c>
      <c r="Q31" s="22">
        <f>2013-1990</f>
        <v>23</v>
      </c>
      <c r="R31" s="9" t="str">
        <f t="shared" si="0"/>
        <v>21 - 30</v>
      </c>
      <c r="S31" s="15" t="s">
        <v>203</v>
      </c>
      <c r="T31" s="7"/>
      <c r="V31" s="46" t="s">
        <v>178</v>
      </c>
      <c r="W31" s="36" t="s">
        <v>179</v>
      </c>
      <c r="Y31" s="37" t="s">
        <v>180</v>
      </c>
    </row>
    <row r="32" spans="1:25" ht="22.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9" t="s">
        <v>86</v>
      </c>
      <c r="O32" s="26" t="s">
        <v>87</v>
      </c>
      <c r="P32" s="49" t="s">
        <v>202</v>
      </c>
      <c r="Q32" s="22">
        <f>2013-1973</f>
        <v>40</v>
      </c>
      <c r="R32" s="9" t="str">
        <f t="shared" si="0"/>
        <v>31 - 40</v>
      </c>
      <c r="S32" s="15" t="s">
        <v>203</v>
      </c>
      <c r="T32" s="7"/>
      <c r="V32" s="30" t="s">
        <v>181</v>
      </c>
      <c r="W32" s="36" t="s">
        <v>182</v>
      </c>
      <c r="Y32" s="37" t="s">
        <v>114</v>
      </c>
    </row>
    <row r="33" spans="1:25" ht="22.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9" t="s">
        <v>88</v>
      </c>
      <c r="O33" s="24" t="s">
        <v>89</v>
      </c>
      <c r="P33" s="49" t="s">
        <v>201</v>
      </c>
      <c r="Q33" s="22">
        <f>2013-1982</f>
        <v>31</v>
      </c>
      <c r="R33" s="9" t="str">
        <f t="shared" si="0"/>
        <v>31 - 40</v>
      </c>
      <c r="S33" s="15" t="s">
        <v>203</v>
      </c>
      <c r="T33" s="7"/>
      <c r="V33" s="30" t="s">
        <v>183</v>
      </c>
      <c r="W33" s="36" t="s">
        <v>184</v>
      </c>
      <c r="Y33" s="45" t="s">
        <v>147</v>
      </c>
    </row>
    <row r="34" spans="1:25" ht="22.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9" t="s">
        <v>90</v>
      </c>
      <c r="O34" s="26" t="s">
        <v>91</v>
      </c>
      <c r="P34" s="49" t="s">
        <v>201</v>
      </c>
      <c r="Q34" s="22">
        <f>2013-1979</f>
        <v>34</v>
      </c>
      <c r="R34" s="9" t="str">
        <f t="shared" si="0"/>
        <v>31 - 40</v>
      </c>
      <c r="S34" s="15" t="s">
        <v>203</v>
      </c>
      <c r="T34" s="7"/>
      <c r="V34" s="30" t="s">
        <v>175</v>
      </c>
      <c r="W34" s="36" t="s">
        <v>185</v>
      </c>
      <c r="Y34" s="37" t="s">
        <v>114</v>
      </c>
    </row>
    <row r="35" spans="1:25" ht="22.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9" t="s">
        <v>92</v>
      </c>
      <c r="O35" s="26" t="s">
        <v>93</v>
      </c>
      <c r="P35" s="49" t="s">
        <v>202</v>
      </c>
      <c r="Q35" s="22">
        <f>2013-1956</f>
        <v>57</v>
      </c>
      <c r="R35" s="9" t="str">
        <f t="shared" si="0"/>
        <v>&gt; 50</v>
      </c>
      <c r="S35" s="15" t="s">
        <v>206</v>
      </c>
      <c r="T35" s="7"/>
      <c r="V35" s="30" t="s">
        <v>186</v>
      </c>
      <c r="W35" s="36" t="s">
        <v>187</v>
      </c>
      <c r="Y35" s="48" t="s">
        <v>199</v>
      </c>
    </row>
    <row r="36" spans="1:25" ht="22.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9" t="s">
        <v>94</v>
      </c>
      <c r="O36" s="26" t="s">
        <v>95</v>
      </c>
      <c r="P36" s="49" t="s">
        <v>201</v>
      </c>
      <c r="Q36" s="22">
        <f>2013-1982</f>
        <v>31</v>
      </c>
      <c r="R36" s="9" t="str">
        <f t="shared" si="0"/>
        <v>31 - 40</v>
      </c>
      <c r="S36" s="15" t="s">
        <v>203</v>
      </c>
      <c r="T36" s="7"/>
      <c r="V36" s="30" t="s">
        <v>188</v>
      </c>
      <c r="W36" s="36" t="s">
        <v>189</v>
      </c>
      <c r="Y36" s="48" t="s">
        <v>200</v>
      </c>
    </row>
    <row r="37" spans="1:25" ht="22.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9" t="s">
        <v>96</v>
      </c>
      <c r="O37" s="26" t="s">
        <v>97</v>
      </c>
      <c r="P37" s="49" t="s">
        <v>201</v>
      </c>
      <c r="Q37" s="22">
        <f>2013-1977</f>
        <v>36</v>
      </c>
      <c r="R37" s="9" t="str">
        <f t="shared" si="0"/>
        <v>31 - 40</v>
      </c>
      <c r="S37" s="15" t="s">
        <v>203</v>
      </c>
      <c r="T37" s="7"/>
      <c r="V37" s="30" t="s">
        <v>190</v>
      </c>
      <c r="W37" s="36" t="s">
        <v>191</v>
      </c>
      <c r="Y37" s="37" t="s">
        <v>192</v>
      </c>
    </row>
    <row r="38" spans="1:25" ht="22.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9" t="s">
        <v>98</v>
      </c>
      <c r="O38" s="26" t="s">
        <v>99</v>
      </c>
      <c r="P38" s="49" t="s">
        <v>201</v>
      </c>
      <c r="Q38" s="22">
        <f>2013-1974</f>
        <v>39</v>
      </c>
      <c r="R38" s="9" t="str">
        <f t="shared" si="0"/>
        <v>31 - 40</v>
      </c>
      <c r="S38" s="15" t="s">
        <v>203</v>
      </c>
      <c r="T38" s="7"/>
      <c r="V38" s="30" t="s">
        <v>193</v>
      </c>
      <c r="W38" s="36" t="s">
        <v>147</v>
      </c>
      <c r="Y38" s="37" t="s">
        <v>174</v>
      </c>
    </row>
    <row r="39" spans="1:25" ht="22.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30" t="s">
        <v>100</v>
      </c>
      <c r="O39" s="24" t="s">
        <v>101</v>
      </c>
      <c r="P39" s="49" t="s">
        <v>201</v>
      </c>
      <c r="Q39" s="22">
        <f>2013-1995</f>
        <v>18</v>
      </c>
      <c r="R39" s="9" t="str">
        <f t="shared" si="0"/>
        <v>&lt; 21</v>
      </c>
      <c r="S39" s="15" t="s">
        <v>203</v>
      </c>
      <c r="T39" s="7"/>
      <c r="V39" s="30" t="s">
        <v>194</v>
      </c>
      <c r="W39" s="36" t="s">
        <v>195</v>
      </c>
      <c r="Y39" s="37" t="s">
        <v>196</v>
      </c>
    </row>
    <row r="40" spans="1:25" ht="22.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30" t="s">
        <v>102</v>
      </c>
      <c r="O40" s="26" t="s">
        <v>103</v>
      </c>
      <c r="P40" s="49" t="s">
        <v>201</v>
      </c>
      <c r="Q40" s="22"/>
      <c r="R40" s="9"/>
      <c r="S40" s="15" t="s">
        <v>204</v>
      </c>
      <c r="T40" s="7"/>
      <c r="V40" s="30" t="s">
        <v>197</v>
      </c>
      <c r="W40" s="36"/>
      <c r="Y40" s="45"/>
    </row>
    <row r="41" spans="1:25" ht="23.25" thickBot="1" x14ac:dyDescent="0.3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31" t="s">
        <v>104</v>
      </c>
      <c r="O41" s="24" t="s">
        <v>105</v>
      </c>
      <c r="P41" s="49" t="s">
        <v>201</v>
      </c>
      <c r="Q41" s="22">
        <f>2013-1995</f>
        <v>18</v>
      </c>
      <c r="R41" s="9" t="str">
        <f t="shared" si="0"/>
        <v>&lt; 21</v>
      </c>
      <c r="S41" s="15" t="s">
        <v>203</v>
      </c>
      <c r="T41" s="7"/>
      <c r="V41" s="47" t="s">
        <v>167</v>
      </c>
      <c r="W41" s="36" t="s">
        <v>198</v>
      </c>
      <c r="Y41" s="3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2016-10-05T10:03:26Z</dcterms:modified>
  <dc:language>en-US</dc:language>
</cp:coreProperties>
</file>