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40" i="1" l="1"/>
  <c r="Q39" i="1"/>
  <c r="Q38" i="1"/>
  <c r="Q37" i="1"/>
  <c r="Q36" i="1"/>
  <c r="Q35" i="1"/>
  <c r="Q34" i="1"/>
  <c r="Q32" i="1"/>
  <c r="Q33" i="1"/>
  <c r="Q31" i="1" l="1"/>
  <c r="R31" i="1" s="1"/>
  <c r="Q30" i="1"/>
  <c r="R30" i="1" s="1"/>
  <c r="Q29" i="1"/>
  <c r="Q28" i="1"/>
  <c r="R28" i="1" s="1"/>
  <c r="Q27" i="1"/>
  <c r="R27" i="1" s="1"/>
  <c r="Q26" i="1"/>
  <c r="R26" i="1" s="1"/>
  <c r="Q23" i="1"/>
  <c r="R23" i="1" s="1"/>
  <c r="Q25" i="1"/>
  <c r="R25" i="1" s="1"/>
  <c r="Q24" i="1"/>
  <c r="R24" i="1" s="1"/>
  <c r="Q22" i="1"/>
  <c r="R22" i="1" s="1"/>
  <c r="Q21" i="1"/>
  <c r="R21" i="1" s="1"/>
  <c r="Q20" i="1"/>
  <c r="R20" i="1" s="1"/>
  <c r="Q19" i="1"/>
  <c r="Q18" i="1"/>
  <c r="R18" i="1" s="1"/>
  <c r="Q17" i="1"/>
  <c r="R17" i="1" s="1"/>
  <c r="Q16" i="1"/>
  <c r="R16" i="1" s="1"/>
  <c r="Q15" i="1"/>
  <c r="R15" i="1" s="1"/>
  <c r="Q14" i="1"/>
  <c r="Q13" i="1"/>
  <c r="R13" i="1" s="1"/>
  <c r="Q12" i="1"/>
  <c r="R12" i="1" s="1"/>
  <c r="Q11" i="1"/>
  <c r="R11" i="1" s="1"/>
  <c r="R14" i="1"/>
  <c r="R19" i="1"/>
  <c r="R29" i="1"/>
  <c r="Q10" i="1"/>
  <c r="R10" i="1" s="1"/>
  <c r="Q9" i="1"/>
  <c r="Q8" i="1"/>
  <c r="Q6" i="1"/>
  <c r="R6" i="1" s="1"/>
  <c r="Q5" i="1"/>
  <c r="Q4" i="1"/>
  <c r="R4" i="1" s="1"/>
  <c r="R5" i="1"/>
  <c r="R7" i="1"/>
  <c r="R8" i="1"/>
  <c r="R9" i="1"/>
  <c r="Q3" i="1"/>
  <c r="R3" i="1" s="1"/>
  <c r="Q2" i="1"/>
  <c r="R32" i="1" l="1"/>
  <c r="R33" i="1"/>
  <c r="R34" i="1"/>
  <c r="R35" i="1"/>
  <c r="R36" i="1"/>
  <c r="R37" i="1"/>
  <c r="R38" i="1"/>
  <c r="R39" i="1"/>
  <c r="R40" i="1"/>
  <c r="R2" i="1"/>
</calcChain>
</file>

<file path=xl/sharedStrings.xml><?xml version="1.0" encoding="utf-8"?>
<sst xmlns="http://schemas.openxmlformats.org/spreadsheetml/2006/main" count="441" uniqueCount="231">
  <si>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</si>
  <si>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</si>
  <si>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</si>
  <si>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</si>
  <si>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</si>
  <si>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</si>
  <si>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</si>
  <si>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</si>
  <si>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</si>
  <si>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</si>
  <si>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</si>
  <si>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</si>
  <si>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</si>
  <si>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</si>
  <si>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</si>
  <si>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</si>
  <si>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</si>
  <si>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</si>
  <si>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</si>
  <si>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</si>
  <si>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</si>
  <si>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</si>
  <si>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</si>
  <si>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</si>
  <si>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</si>
  <si>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</si>
  <si>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</si>
  <si>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P</t>
  </si>
  <si>
    <t>L</t>
  </si>
  <si>
    <t>SLTA</t>
  </si>
  <si>
    <t>I wayan Artasa</t>
  </si>
  <si>
    <t>Kedisan, 7 April 1965</t>
  </si>
  <si>
    <t>Hindu</t>
  </si>
  <si>
    <t>Kop Arta Nusa Perdana</t>
  </si>
  <si>
    <t>Jl. Werkudara No. 5 Gianyar Provinsi Bali</t>
  </si>
  <si>
    <t>081915611208</t>
  </si>
  <si>
    <t>I Made Budiana</t>
  </si>
  <si>
    <t>Gianyar, 10 Juli 1981</t>
  </si>
  <si>
    <t>KSU "Artha Prima"</t>
  </si>
  <si>
    <t>Br. Blasinga Blahbatuh Gianyar Bali</t>
  </si>
  <si>
    <t>087861643837</t>
  </si>
  <si>
    <t>I Gusti Agung Megawati</t>
  </si>
  <si>
    <t>Gianyar, 10 Nov 1965</t>
  </si>
  <si>
    <t>KSU Mega Artha Sedana</t>
  </si>
  <si>
    <t>Br. Angkling Desa Blakbalan Gianyar Bali</t>
  </si>
  <si>
    <t>085238039529</t>
  </si>
  <si>
    <t>Dewa Ayu Kusumasari</t>
  </si>
  <si>
    <t>Gianyar, 10 Des 1990</t>
  </si>
  <si>
    <t>KSU Lebih Mandiri</t>
  </si>
  <si>
    <t>Br. Medahan Kemenuh</t>
  </si>
  <si>
    <t>085238693934</t>
  </si>
  <si>
    <t>Ni Luh Asriasih</t>
  </si>
  <si>
    <t>Gianyar 27 Nov 1988</t>
  </si>
  <si>
    <t>Jl. Raya Pering Blahbaheh Gianyar Bali</t>
  </si>
  <si>
    <t>KSP Kartika Jaya</t>
  </si>
  <si>
    <t>081033112667</t>
  </si>
  <si>
    <t>I Gusti Nyoman Dirgiayusa</t>
  </si>
  <si>
    <t xml:space="preserve">Gianyar, 13 Agustus </t>
  </si>
  <si>
    <t>Primkop Kartika Yudha Karya</t>
  </si>
  <si>
    <t>Asrama Denzipur 9/YKR Jl. Kesatrian Gianyar</t>
  </si>
  <si>
    <t>081337904360</t>
  </si>
  <si>
    <t>I Wayan Ambara</t>
  </si>
  <si>
    <t>Gianyar, 7 Juli 1976</t>
  </si>
  <si>
    <t>KSU Sila Sana</t>
  </si>
  <si>
    <t>Br. Pande Tulikup Gianyar Bali</t>
  </si>
  <si>
    <t>081337835257</t>
  </si>
  <si>
    <t>Desak Putu Sriasih</t>
  </si>
  <si>
    <t>Gianyar, 23 Des 1981</t>
  </si>
  <si>
    <t>KSU Sri Sedana</t>
  </si>
  <si>
    <t>Jl. Mangku Giweng Gang Nusa Indah Gianyar</t>
  </si>
  <si>
    <t>085792014645</t>
  </si>
  <si>
    <t>Desak Ketut Puri Adnyani</t>
  </si>
  <si>
    <t>Gianyar, 2 Okt 1967</t>
  </si>
  <si>
    <t>KSU Ayu Artha Sedana</t>
  </si>
  <si>
    <t>I Wayan Sudarsana</t>
  </si>
  <si>
    <t>Ni Wayan Lasmiani</t>
  </si>
  <si>
    <t>I Gusti Made Karya</t>
  </si>
  <si>
    <t>Gianyar, 19 Nov 1966</t>
  </si>
  <si>
    <t>Gianyar, 7 Okt 1985</t>
  </si>
  <si>
    <t>Gianyar, 31 Des 1960</t>
  </si>
  <si>
    <t>KSU Br Tegal</t>
  </si>
  <si>
    <t>KSU Balai Dana</t>
  </si>
  <si>
    <t>Kopman Tenun Karya Ayu Sedana</t>
  </si>
  <si>
    <t>Br. Tegal Tulikup Gianyar Bali</t>
  </si>
  <si>
    <t>Br. Panda Ds. Sabu Kec. Blahbatu Gianyar</t>
  </si>
  <si>
    <t>Jl. Raya Bona Blahbatu Gianyar</t>
  </si>
  <si>
    <t>085238408017</t>
  </si>
  <si>
    <t>081805673789</t>
  </si>
  <si>
    <t>081558343001</t>
  </si>
  <si>
    <t>03619945391</t>
  </si>
  <si>
    <t>Dewa Nyoman Sadiana, SE</t>
  </si>
  <si>
    <t>I Nyoman Sukartawan</t>
  </si>
  <si>
    <t>I Ketut Widastera</t>
  </si>
  <si>
    <t>Gianyar, 27 Juli 1972</t>
  </si>
  <si>
    <t>Gianyar, 13 Juni 1973</t>
  </si>
  <si>
    <t>Tabanan, 14 April 1971</t>
  </si>
  <si>
    <t>SLTP</t>
  </si>
  <si>
    <t>KSU Gianyar Sejahtera Mandiri</t>
  </si>
  <si>
    <t>KSU Artha Sedana Finance</t>
  </si>
  <si>
    <t>KSU Swarsedana</t>
  </si>
  <si>
    <t>LK Kelodkauh Abianbasw Gianyar</t>
  </si>
  <si>
    <t>Br Perangsada Pering Blahbatuh Gianyar</t>
  </si>
  <si>
    <t>Br Dinas Tojan Kanginana Perum Tojan Blahbatuh</t>
  </si>
  <si>
    <t>087862555979</t>
  </si>
  <si>
    <t>08123968669</t>
  </si>
  <si>
    <t>08174708167</t>
  </si>
  <si>
    <t>I Nyoman Gahana SS</t>
  </si>
  <si>
    <t>Ni Wayan Suci, SPd</t>
  </si>
  <si>
    <t>Gianyar, 31 Des 1965</t>
  </si>
  <si>
    <t>Karangasem, 5 Juli 1968</t>
  </si>
  <si>
    <t>I Made Kartana</t>
  </si>
  <si>
    <t>Blahbatuh 1951</t>
  </si>
  <si>
    <t>KSP Merah Putih</t>
  </si>
  <si>
    <t>Kopeg Sri Sedana SMK PGRI</t>
  </si>
  <si>
    <t>Kop Bayu Merta Sari</t>
  </si>
  <si>
    <t>Br. Dusun Tusan Blahbatuh Gianyar</t>
  </si>
  <si>
    <t>Ling Sengguan Kel Bitera Gianyar</t>
  </si>
  <si>
    <t>Br. Tojan Desa Peking Blahbatuh Gianyar</t>
  </si>
  <si>
    <t>081353001977</t>
  </si>
  <si>
    <t>085792112664</t>
  </si>
  <si>
    <t>081353304457</t>
  </si>
  <si>
    <t>I Wayan Suwartana</t>
  </si>
  <si>
    <t>Ni Komang Sutiari</t>
  </si>
  <si>
    <t>I Nyoman Sudiarna</t>
  </si>
  <si>
    <t>Tedung, 15 Feb 1978</t>
  </si>
  <si>
    <t>Blahbatuh , 20 Sep 1987</t>
  </si>
  <si>
    <t>Bnda, 1 Juli 1977</t>
  </si>
  <si>
    <t>KSU Lata Maha Sandi</t>
  </si>
  <si>
    <t>KSU Astha Kriya</t>
  </si>
  <si>
    <t>Kop. Chandra Sedana</t>
  </si>
  <si>
    <t>Br. Tedung Abianse Gianyar</t>
  </si>
  <si>
    <t>Br. Sema Banbinyu Blahbatuh Gianyar</t>
  </si>
  <si>
    <t>Br Banda Desa Saba Blahbatuh Gianyar</t>
  </si>
  <si>
    <t>0812395952</t>
  </si>
  <si>
    <t>085239045478</t>
  </si>
  <si>
    <t>087860345252</t>
  </si>
  <si>
    <t>I Nyoman Kopi</t>
  </si>
  <si>
    <t>Cokorda Istri Bintang</t>
  </si>
  <si>
    <t>Ida Bagus Nyoman Paryasa</t>
  </si>
  <si>
    <t>Gianyar</t>
  </si>
  <si>
    <t>Batungbulan Kangin 8 Sep 1986</t>
  </si>
  <si>
    <t>31 Des 1963</t>
  </si>
  <si>
    <t>KSU Eka Reksa Dana</t>
  </si>
  <si>
    <t>KSU Sari Sedana Ayu</t>
  </si>
  <si>
    <t>KSU Alinta Sedana Murti</t>
  </si>
  <si>
    <t>Br. Sasih Desa Batubulan Gianyar</t>
  </si>
  <si>
    <t>Jl. Batuyang Br Tangkeban Batubulan Gianyar</t>
  </si>
  <si>
    <t>Jl Batubayang Gang Camar Blok A No 1 Sukawati</t>
  </si>
  <si>
    <t>036129188</t>
  </si>
  <si>
    <t>085792566334</t>
  </si>
  <si>
    <t>03618550558</t>
  </si>
  <si>
    <t>I Gede Pica, SH</t>
  </si>
  <si>
    <t>I Wayan Suardana</t>
  </si>
  <si>
    <t>I Wayan Sumerta, SH</t>
  </si>
  <si>
    <t>Gianyar, 12 Januari 1968</t>
  </si>
  <si>
    <t>Abianjero, 12 Juni 1974</t>
  </si>
  <si>
    <t>KSU Chandra Sedana</t>
  </si>
  <si>
    <t>Kop Fajar Emas Sejahtera</t>
  </si>
  <si>
    <t>KSU Suar Dana</t>
  </si>
  <si>
    <t>Br. Kalah Batubulan Sukawati Gianyar</t>
  </si>
  <si>
    <t>Br. Mukti Ds. Singapadu Sukawati Gianyar</t>
  </si>
  <si>
    <t>Br. Buwitan Batubulan Gianyar</t>
  </si>
  <si>
    <t>081338994488</t>
  </si>
  <si>
    <t>081932447971</t>
  </si>
  <si>
    <t>0811393893</t>
  </si>
  <si>
    <t>I Ketut Mata, SE</t>
  </si>
  <si>
    <t>Ni Made Suryani</t>
  </si>
  <si>
    <t>Ni Wayan Yandiani, SE</t>
  </si>
  <si>
    <t>Gianyar, 27 Mei 1975</t>
  </si>
  <si>
    <t>Gianyar, 27 April 1978</t>
  </si>
  <si>
    <t>Gianyar, 28 Februari 1985</t>
  </si>
  <si>
    <t>KSU Kardira Mandiri</t>
  </si>
  <si>
    <t>KSU Sadana Juga</t>
  </si>
  <si>
    <t>KSU Sinar Terang</t>
  </si>
  <si>
    <t>BR. Jeleka Desa Bantuan Sukawati Gianyar</t>
  </si>
  <si>
    <t>BR. Blangsinga Saba Blahbatuh Gianyar</t>
  </si>
  <si>
    <t>Br. Pamesan Ketewel Sukawati Gianyar</t>
  </si>
  <si>
    <t>08124623458</t>
  </si>
  <si>
    <t>081353022355</t>
  </si>
  <si>
    <t>081933098393</t>
  </si>
  <si>
    <t>I Komang Supiana</t>
  </si>
  <si>
    <t>I Wayan Lembod</t>
  </si>
  <si>
    <t>I made Suana</t>
  </si>
  <si>
    <t>I Kadek Rojes Laksana</t>
  </si>
  <si>
    <t>I Wayan Suarta</t>
  </si>
  <si>
    <t>I Made Sutawan</t>
  </si>
  <si>
    <t>I Wayan Derek</t>
  </si>
  <si>
    <t>I Wayan Darmana</t>
  </si>
  <si>
    <t>I Made Widiyantra, S.Ag</t>
  </si>
  <si>
    <t>I Made Pasek  Wijaya Kusuma</t>
  </si>
  <si>
    <t>I Wayan Sudiatmika</t>
  </si>
  <si>
    <t>Ni Wayan Suarsi</t>
  </si>
  <si>
    <t>I Wayan Mupu</t>
  </si>
  <si>
    <t>I Wayan Adi Cipta</t>
  </si>
  <si>
    <t>I Wayan Weta</t>
  </si>
  <si>
    <t>I Wayan Sumandi</t>
  </si>
  <si>
    <t>I Made Suardina</t>
  </si>
  <si>
    <t>Sang Made Sudiarta</t>
  </si>
  <si>
    <t>I Nyoman Mudana, SE</t>
  </si>
  <si>
    <t>Dewa Gede Sudiana</t>
  </si>
  <si>
    <t>Gianyar, 5 Des 1993</t>
  </si>
  <si>
    <t>Tenggalang, 5 Jan 1970</t>
  </si>
  <si>
    <t>Br. Bayad, 4 Sept 1981</t>
  </si>
  <si>
    <t>KSU Artha Asih Sejahtera</t>
  </si>
  <si>
    <t>KSU Kuma Gawa</t>
  </si>
  <si>
    <t>KSU Sri Sedana Yoga</t>
  </si>
  <si>
    <t>Br. Buluh Guwang</t>
  </si>
  <si>
    <t>Br. Pujung Kja Tenggallang Gianyar Bali</t>
  </si>
  <si>
    <t>Br. Bayad Kedisan Tegalalang Gianyar</t>
  </si>
  <si>
    <t>085738236957</t>
  </si>
  <si>
    <t>081936206062</t>
  </si>
  <si>
    <t>0816577922</t>
  </si>
  <si>
    <t>Br Bojanka, 19 Juli 1971</t>
  </si>
  <si>
    <t>Kedisan , 30 Mei 1971</t>
  </si>
  <si>
    <t>KSU Sari Jaka Sedana</t>
  </si>
  <si>
    <t>KSU Kembang Sedana Sari</t>
  </si>
  <si>
    <t>KSU Dwi Putra Utama</t>
  </si>
  <si>
    <t>Br. Bojanka Sebatu Tegalalang, Gianyar Bali</t>
  </si>
  <si>
    <t>Br. Kedisan Kaja, Desa Kedisan Tegallalang</t>
  </si>
  <si>
    <t>Br. Cebok Kedisan Kcmtn Tegalllalang Gianyar</t>
  </si>
  <si>
    <t>08164709121</t>
  </si>
  <si>
    <t>081338386216</t>
  </si>
  <si>
    <t>085737181417</t>
  </si>
  <si>
    <t>Gianyar, 12 Mei 1983</t>
  </si>
  <si>
    <t>Jati, 18 Mei 1974</t>
  </si>
  <si>
    <t>Sebatu, 2 Mei 1984</t>
  </si>
  <si>
    <t>Tegallalang, 28 Feb 1979</t>
  </si>
  <si>
    <t>KSU Artha Kesumajati</t>
  </si>
  <si>
    <t>KSU Hghana Sari Sedana</t>
  </si>
  <si>
    <t>Kopkar elpedene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</si>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</sst>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2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8.5"/>
      <color theme="10"/>
      <name val="Tahoma"/>
      <family val="2"/>
    </font>
    <font>
      <sz val="11"/>
      <name val="Tahoma"/>
      <family val="2"/>
    </font>
    <font>
      <u/>
      <sz val="11"/>
      <color theme="10"/>
      <name val="Tahoma"/>
      <family val="2"/>
    </font>
    <font>
      <sz val="12"/>
      <color rgb="FF000000"/>
      <name val="Tahoma"/>
      <family val="2"/>
    </font>
    <font>
      <sz val="11"/>
      <color rgb="FF000000"/>
      <name val="Tahoma"/>
      <family val="2"/>
    </font>
    <font>
      <u/>
      <sz val="12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1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0" borderId="2" xfId="5" quotePrefix="1" applyBorder="1" applyAlignment="1">
      <alignment vertical="center"/>
    </xf>
    <xf numFmtId="0" fontId="3" fillId="0" borderId="2" xfId="5" quotePrefix="1" applyBorder="1" applyAlignment="1">
      <alignment vertical="center" wrapText="1"/>
    </xf>
    <xf numFmtId="0" fontId="3" fillId="0" borderId="2" xfId="5" quotePrefix="1" applyBorder="1" applyAlignment="1">
      <alignment vertical="center"/>
    </xf>
    <xf numFmtId="0" fontId="3" fillId="0" borderId="2" xfId="5" applyBorder="1" applyAlignment="1">
      <alignment vertical="center" wrapText="1"/>
    </xf>
    <xf numFmtId="0" fontId="9" fillId="0" borderId="0" xfId="0" applyFont="1" applyAlignment="1"/>
    <xf numFmtId="0" fontId="9" fillId="0" borderId="1" xfId="0" applyFont="1" applyBorder="1"/>
    <xf numFmtId="0" fontId="11" fillId="0" borderId="4" xfId="8" quotePrefix="1" applyFont="1" applyBorder="1" applyAlignment="1">
      <alignment horizontal="left"/>
    </xf>
    <xf numFmtId="0" fontId="11" fillId="0" borderId="4" xfId="8" applyFont="1" applyBorder="1" applyAlignment="1">
      <alignment horizontal="left"/>
    </xf>
    <xf numFmtId="0" fontId="15" fillId="0" borderId="2" xfId="6" applyFont="1" applyBorder="1" applyAlignment="1">
      <alignment horizontal="left"/>
    </xf>
    <xf numFmtId="0" fontId="14" fillId="0" borderId="3" xfId="8" applyFont="1" applyBorder="1" applyAlignment="1">
      <alignment horizontal="left" wrapText="1"/>
    </xf>
    <xf numFmtId="3" fontId="13" fillId="3" borderId="4" xfId="8" applyNumberFormat="1" applyFont="1" applyFill="1" applyBorder="1" applyAlignment="1">
      <alignment horizontal="left" vertical="center" wrapText="1"/>
    </xf>
    <xf numFmtId="3" fontId="13" fillId="3" borderId="2" xfId="8" applyNumberFormat="1" applyFont="1" applyFill="1" applyBorder="1" applyAlignment="1">
      <alignment horizontal="left" vertical="center" wrapText="1"/>
    </xf>
    <xf numFmtId="3" fontId="12" fillId="0" borderId="2" xfId="8" applyNumberFormat="1" applyFont="1" applyBorder="1" applyAlignment="1">
      <alignment horizontal="left" vertical="center" wrapText="1"/>
    </xf>
    <xf numFmtId="0" fontId="10" fillId="0" borderId="2" xfId="8" applyFont="1" applyBorder="1" applyAlignment="1">
      <alignment horizontal="center"/>
    </xf>
    <xf numFmtId="0" fontId="10" fillId="0" borderId="3" xfId="8" applyFont="1" applyBorder="1" applyAlignment="1">
      <alignment horizontal="center"/>
    </xf>
    <xf numFmtId="3" fontId="12" fillId="3" borderId="2" xfId="8" applyNumberFormat="1" applyFont="1" applyFill="1" applyBorder="1" applyAlignment="1">
      <alignment horizontal="left" vertical="center" wrapText="1"/>
    </xf>
    <xf numFmtId="0" fontId="12" fillId="3" borderId="3" xfId="8" applyFont="1" applyFill="1" applyBorder="1" applyAlignment="1">
      <alignment horizontal="left" vertical="center" wrapText="1"/>
    </xf>
    <xf numFmtId="0" fontId="11" fillId="0" borderId="4" xfId="8" applyFont="1" applyBorder="1" applyAlignment="1">
      <alignment horizontal="left" wrapText="1"/>
    </xf>
    <xf numFmtId="14" fontId="11" fillId="0" borderId="4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14" fontId="11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4" xfId="8" applyFont="1" applyBorder="1" applyAlignment="1">
      <alignment horizontal="center"/>
    </xf>
    <xf numFmtId="0" fontId="11" fillId="0" borderId="2" xfId="8" applyFont="1" applyBorder="1" applyAlignment="1">
      <alignment horizontal="center"/>
    </xf>
    <xf numFmtId="0" fontId="14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left"/>
    </xf>
    <xf numFmtId="0" fontId="11" fillId="0" borderId="2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2" fillId="3" borderId="2" xfId="9" applyFont="1" applyFill="1" applyBorder="1" applyAlignment="1">
      <alignment horizontal="center" vertical="center"/>
    </xf>
    <xf numFmtId="0" fontId="12" fillId="3" borderId="2" xfId="9" applyFont="1" applyFill="1" applyBorder="1" applyAlignment="1">
      <alignment horizontal="center" vertical="center" wrapText="1"/>
    </xf>
    <xf numFmtId="0" fontId="18" fillId="3" borderId="2" xfId="9" applyFont="1" applyFill="1" applyBorder="1" applyAlignment="1">
      <alignment horizontal="center" vertical="center"/>
    </xf>
    <xf numFmtId="0" fontId="18" fillId="3" borderId="4" xfId="9" applyFont="1" applyFill="1" applyBorder="1" applyAlignment="1">
      <alignment horizontal="center" vertical="center"/>
    </xf>
    <xf numFmtId="0" fontId="0" fillId="0" borderId="9" xfId="0" applyFont="1" applyBorder="1"/>
    <xf numFmtId="0" fontId="0" fillId="0" borderId="7" xfId="0" applyBorder="1"/>
    <xf numFmtId="49" fontId="19" fillId="0" borderId="5" xfId="10" applyNumberFormat="1" applyFont="1" applyBorder="1" applyAlignment="1" applyProtection="1">
      <alignment horizontal="center" vertical="center" wrapText="1"/>
    </xf>
    <xf numFmtId="49" fontId="12" fillId="0" borderId="2" xfId="0" applyNumberFormat="1" applyFont="1" applyBorder="1" applyAlignment="1">
      <alignment vertical="center" wrapText="1"/>
    </xf>
    <xf numFmtId="49" fontId="12" fillId="0" borderId="4" xfId="0" applyNumberFormat="1" applyFont="1" applyBorder="1" applyAlignment="1">
      <alignment vertical="center" wrapText="1"/>
    </xf>
    <xf numFmtId="15" fontId="12" fillId="0" borderId="2" xfId="0" applyNumberFormat="1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49" fontId="12" fillId="0" borderId="2" xfId="0" applyNumberFormat="1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49" fontId="18" fillId="0" borderId="5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2" fillId="0" borderId="8" xfId="0" applyNumberFormat="1" applyFont="1" applyBorder="1" applyAlignment="1">
      <alignment horizontal="left" vertical="center" wrapText="1"/>
    </xf>
    <xf numFmtId="49" fontId="19" fillId="0" borderId="10" xfId="10" applyNumberFormat="1" applyFont="1" applyBorder="1" applyAlignment="1" applyProtection="1">
      <alignment horizontal="center" vertical="center" wrapText="1"/>
    </xf>
    <xf numFmtId="49" fontId="19" fillId="0" borderId="5" xfId="10" applyNumberFormat="1" applyFont="1" applyBorder="1" applyAlignment="1" applyProtection="1">
      <alignment horizontal="left" vertical="center" wrapText="1"/>
    </xf>
    <xf numFmtId="49" fontId="19" fillId="0" borderId="6" xfId="10" applyNumberFormat="1" applyFont="1" applyBorder="1" applyAlignment="1" applyProtection="1">
      <alignment horizontal="left" vertical="center" wrapText="1"/>
    </xf>
    <xf numFmtId="15" fontId="12" fillId="0" borderId="8" xfId="0" applyNumberFormat="1" applyFont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12" fillId="3" borderId="8" xfId="0" applyFont="1" applyFill="1" applyBorder="1" applyAlignment="1">
      <alignment vertical="center" wrapText="1"/>
    </xf>
    <xf numFmtId="0" fontId="13" fillId="3" borderId="4" xfId="0" applyFont="1" applyFill="1" applyBorder="1" applyAlignment="1">
      <alignment vertical="center" wrapText="1"/>
    </xf>
    <xf numFmtId="49" fontId="12" fillId="0" borderId="5" xfId="10" applyNumberFormat="1" applyFont="1" applyBorder="1" applyAlignment="1" applyProtection="1">
      <alignment horizontal="center" vertical="center" wrapText="1"/>
    </xf>
    <xf numFmtId="49" fontId="20" fillId="0" borderId="5" xfId="0" applyNumberFormat="1" applyFont="1" applyBorder="1" applyAlignment="1">
      <alignment vertical="center" wrapText="1"/>
    </xf>
    <xf numFmtId="49" fontId="20" fillId="0" borderId="5" xfId="0" applyNumberFormat="1" applyFont="1" applyBorder="1" applyAlignment="1">
      <alignment horizontal="center" vertical="center" wrapText="1"/>
    </xf>
    <xf numFmtId="49" fontId="20" fillId="0" borderId="5" xfId="0" applyNumberFormat="1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13" fillId="0" borderId="5" xfId="10" applyNumberFormat="1" applyFont="1" applyBorder="1" applyAlignment="1" applyProtection="1">
      <alignment horizontal="center" vertical="center" wrapText="1"/>
    </xf>
    <xf numFmtId="49" fontId="21" fillId="0" borderId="5" xfId="10" applyNumberFormat="1" applyFont="1" applyBorder="1" applyAlignment="1" applyProtection="1">
      <alignment horizontal="center" vertical="center" wrapText="1"/>
    </xf>
    <xf numFmtId="15" fontId="12" fillId="0" borderId="8" xfId="0" applyNumberFormat="1" applyFont="1" applyBorder="1" applyAlignment="1">
      <alignment horizontal="left" vertical="center" wrapText="1"/>
    </xf>
    <xf numFmtId="15" fontId="12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15" fontId="18" fillId="0" borderId="2" xfId="0" applyNumberFormat="1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49" fontId="19" fillId="0" borderId="5" xfId="10" applyNumberFormat="1" applyFont="1" applyBorder="1" applyAlignment="1" applyProtection="1">
      <alignment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14" fontId="13" fillId="0" borderId="3" xfId="8" applyNumberFormat="1" applyFont="1" applyBorder="1" applyAlignment="1">
      <alignment horizontal="left" vertical="center" wrapText="1"/>
    </xf>
    <xf numFmtId="14" fontId="13" fillId="0" borderId="2" xfId="8" applyNumberFormat="1" applyFont="1" applyBorder="1" applyAlignment="1">
      <alignment horizontal="left" vertical="center" wrapText="1"/>
    </xf>
    <xf numFmtId="0" fontId="22" fillId="0" borderId="0" xfId="0" applyFont="1"/>
    <xf numFmtId="15" fontId="13" fillId="0" borderId="2" xfId="0" applyNumberFormat="1" applyFont="1" applyBorder="1" applyAlignment="1">
      <alignment horizontal="left" vertical="center" wrapText="1"/>
    </xf>
    <xf numFmtId="15" fontId="13" fillId="0" borderId="4" xfId="0" applyNumberFormat="1" applyFont="1" applyBorder="1" applyAlignment="1">
      <alignment horizontal="left" vertical="center" wrapText="1"/>
    </xf>
    <xf numFmtId="0" fontId="13" fillId="0" borderId="2" xfId="8" applyFont="1" applyBorder="1" applyAlignment="1">
      <alignment horizontal="left" wrapText="1"/>
    </xf>
    <xf numFmtId="0" fontId="13" fillId="0" borderId="3" xfId="8" applyFont="1" applyBorder="1" applyAlignment="1">
      <alignment horizontal="left" wrapText="1"/>
    </xf>
    <xf numFmtId="0" fontId="13" fillId="0" borderId="2" xfId="8" applyFont="1" applyBorder="1" applyAlignment="1">
      <alignment horizontal="center"/>
    </xf>
    <xf numFmtId="0" fontId="23" fillId="0" borderId="7" xfId="0" applyFont="1" applyBorder="1"/>
    <xf numFmtId="0" fontId="23" fillId="0" borderId="0" xfId="0" applyFont="1"/>
    <xf numFmtId="0" fontId="18" fillId="0" borderId="2" xfId="7" applyFont="1" applyBorder="1" applyAlignment="1">
      <alignment horizontal="center" vertical="center" wrapText="1"/>
    </xf>
    <xf numFmtId="0" fontId="13" fillId="0" borderId="2" xfId="8" applyFont="1" applyBorder="1" applyAlignment="1">
      <alignment wrapText="1"/>
    </xf>
    <xf numFmtId="0" fontId="13" fillId="0" borderId="3" xfId="8" quotePrefix="1" applyFont="1" applyBorder="1" applyAlignment="1">
      <alignment horizontal="left"/>
    </xf>
    <xf numFmtId="0" fontId="24" fillId="0" borderId="2" xfId="6" applyFont="1" applyBorder="1" applyAlignment="1">
      <alignment horizontal="left" wrapText="1"/>
    </xf>
    <xf numFmtId="0" fontId="13" fillId="0" borderId="3" xfId="8" applyFont="1" applyBorder="1" applyAlignment="1">
      <alignment horizontal="center"/>
    </xf>
    <xf numFmtId="0" fontId="13" fillId="0" borderId="3" xfId="8" applyFont="1" applyBorder="1" applyAlignment="1">
      <alignment horizontal="left"/>
    </xf>
    <xf numFmtId="0" fontId="13" fillId="0" borderId="2" xfId="8" quotePrefix="1" applyFont="1" applyBorder="1" applyAlignment="1">
      <alignment horizontal="left"/>
    </xf>
    <xf numFmtId="0" fontId="13" fillId="0" borderId="2" xfId="8" applyFont="1" applyBorder="1" applyAlignment="1">
      <alignment horizontal="left"/>
    </xf>
    <xf numFmtId="0" fontId="13" fillId="0" borderId="2" xfId="8" applyFont="1" applyBorder="1" applyAlignment="1">
      <alignment horizontal="left" vertical="center" wrapText="1"/>
    </xf>
    <xf numFmtId="0" fontId="13" fillId="0" borderId="2" xfId="8" quotePrefix="1" applyFont="1" applyBorder="1" applyAlignment="1">
      <alignment horizontal="left" vertical="center" wrapText="1"/>
    </xf>
  </cellXfs>
  <cellStyles count="11">
    <cellStyle name="Hyperlink" xfId="6" builtinId="8"/>
    <cellStyle name="Hyperlink 2" xfId="4"/>
    <cellStyle name="Hyperlink 3" xfId="10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6"/>
  <sheetViews>
    <sheetView tabSelected="1" topLeftCell="A40" zoomScale="75" zoomScaleNormal="75" workbookViewId="0">
      <selection activeCell="M52" sqref="A52:M57"/>
    </sheetView>
  </sheetViews>
  <sheetFormatPr defaultRowHeight="15.7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32.5703125" style="12" bestFit="1" customWidth="1"/>
    <col min="14" max="14" width="6.85546875" style="1" customWidth="1"/>
    <col min="15" max="15" width="35.7109375" style="12" bestFit="1" customWidth="1"/>
    <col min="16" max="16" width="12" style="1"/>
    <col min="17" max="17" width="9.7109375" style="1" customWidth="1"/>
    <col min="18" max="18" width="11.5703125" style="1"/>
    <col min="19" max="19" width="14.42578125" style="35"/>
    <col min="20" max="20" width="14.42578125" style="1" customWidth="1"/>
    <col min="21" max="21" width="28.28515625" style="1" customWidth="1"/>
    <col min="22" max="22" width="61.42578125" style="1"/>
    <col min="23" max="23" width="17.710937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3" t="s">
        <v>13</v>
      </c>
      <c r="O1" s="13" t="s">
        <v>14</v>
      </c>
      <c r="P1" s="3" t="s">
        <v>15</v>
      </c>
      <c r="Q1" s="3" t="s">
        <v>16</v>
      </c>
      <c r="R1" s="41" t="s">
        <v>17</v>
      </c>
      <c r="S1" s="36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8"/>
      <c r="M2" s="57" t="s">
        <v>30</v>
      </c>
      <c r="N2"/>
      <c r="O2" s="77" t="s">
        <v>31</v>
      </c>
      <c r="P2" s="22" t="s">
        <v>28</v>
      </c>
      <c r="Q2" s="37">
        <f>2011-1965</f>
        <v>46</v>
      </c>
      <c r="R2" s="42" t="str">
        <f t="shared" ref="R2:R31" si="0">IF(Q2&lt;21,"&lt; 21",IF(Q2&lt;=30,"21 - 30",IF(Q2&lt;=40,"31 - 40",IF(Q2&lt;=50,"41 - 50","&gt; 50" ))))</f>
        <v>41 - 50</v>
      </c>
      <c r="S2" s="55" t="s">
        <v>29</v>
      </c>
      <c r="T2" s="65" t="s">
        <v>32</v>
      </c>
      <c r="U2" s="68" t="s">
        <v>33</v>
      </c>
      <c r="V2" s="61" t="s">
        <v>34</v>
      </c>
      <c r="W2" s="58" t="s">
        <v>35</v>
      </c>
      <c r="X2" s="62"/>
      <c r="Y2" s="11"/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8"/>
      <c r="M3" s="44" t="s">
        <v>36</v>
      </c>
      <c r="N3"/>
      <c r="O3" s="78" t="s">
        <v>37</v>
      </c>
      <c r="P3" s="21" t="s">
        <v>28</v>
      </c>
      <c r="Q3" s="37">
        <f>2011-1981</f>
        <v>30</v>
      </c>
      <c r="R3" s="42" t="str">
        <f t="shared" si="0"/>
        <v>21 - 30</v>
      </c>
      <c r="S3" s="47" t="s">
        <v>29</v>
      </c>
      <c r="T3" s="46" t="s">
        <v>32</v>
      </c>
      <c r="U3" s="66" t="s">
        <v>38</v>
      </c>
      <c r="V3" s="51" t="s">
        <v>39</v>
      </c>
      <c r="W3" s="53" t="s">
        <v>40</v>
      </c>
      <c r="X3" s="70"/>
      <c r="Y3" s="11"/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8"/>
      <c r="M4" s="44" t="s">
        <v>41</v>
      </c>
      <c r="N4"/>
      <c r="O4" s="78" t="s">
        <v>42</v>
      </c>
      <c r="P4" s="21" t="s">
        <v>27</v>
      </c>
      <c r="Q4" s="37">
        <f>2011-1965</f>
        <v>46</v>
      </c>
      <c r="R4" s="42" t="str">
        <f t="shared" si="0"/>
        <v>41 - 50</v>
      </c>
      <c r="S4" s="47" t="s">
        <v>29</v>
      </c>
      <c r="T4" s="46" t="s">
        <v>32</v>
      </c>
      <c r="U4" s="66" t="s">
        <v>43</v>
      </c>
      <c r="V4" s="51" t="s">
        <v>44</v>
      </c>
      <c r="W4" s="53" t="s">
        <v>45</v>
      </c>
      <c r="X4" s="71"/>
      <c r="Y4" s="11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8"/>
      <c r="M5" s="44" t="s">
        <v>46</v>
      </c>
      <c r="N5"/>
      <c r="O5" s="78" t="s">
        <v>47</v>
      </c>
      <c r="P5" s="21" t="s">
        <v>27</v>
      </c>
      <c r="Q5" s="37">
        <f>2011-1990</f>
        <v>21</v>
      </c>
      <c r="R5" s="42" t="str">
        <f t="shared" si="0"/>
        <v>21 - 30</v>
      </c>
      <c r="S5" s="47" t="s">
        <v>29</v>
      </c>
      <c r="T5" s="46" t="s">
        <v>32</v>
      </c>
      <c r="U5" s="66" t="s">
        <v>48</v>
      </c>
      <c r="V5" s="51" t="s">
        <v>53</v>
      </c>
      <c r="W5" s="53" t="s">
        <v>55</v>
      </c>
      <c r="X5" s="72"/>
      <c r="Y5" s="11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8"/>
      <c r="M6" s="44" t="s">
        <v>51</v>
      </c>
      <c r="N6"/>
      <c r="O6" s="79" t="s">
        <v>52</v>
      </c>
      <c r="P6" s="21" t="s">
        <v>27</v>
      </c>
      <c r="Q6" s="37">
        <f>2011-1988</f>
        <v>23</v>
      </c>
      <c r="R6" s="42" t="str">
        <f t="shared" si="0"/>
        <v>21 - 30</v>
      </c>
      <c r="S6" s="47" t="s">
        <v>29</v>
      </c>
      <c r="T6" s="46" t="s">
        <v>32</v>
      </c>
      <c r="U6" s="66" t="s">
        <v>54</v>
      </c>
      <c r="V6" s="51" t="s">
        <v>49</v>
      </c>
      <c r="W6" s="53" t="s">
        <v>50</v>
      </c>
      <c r="X6" s="71"/>
      <c r="Y6" s="11"/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8"/>
      <c r="M7" s="44" t="s">
        <v>56</v>
      </c>
      <c r="N7"/>
      <c r="O7" s="79" t="s">
        <v>57</v>
      </c>
      <c r="P7" s="21" t="s">
        <v>28</v>
      </c>
      <c r="Q7" s="37">
        <v>42</v>
      </c>
      <c r="R7" s="42" t="str">
        <f t="shared" si="0"/>
        <v>41 - 50</v>
      </c>
      <c r="S7" s="47" t="s">
        <v>29</v>
      </c>
      <c r="T7" s="46" t="s">
        <v>32</v>
      </c>
      <c r="U7" s="66" t="s">
        <v>58</v>
      </c>
      <c r="V7" s="51" t="s">
        <v>59</v>
      </c>
      <c r="W7" s="53" t="s">
        <v>60</v>
      </c>
      <c r="X7" s="83"/>
      <c r="Y7" s="11"/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8"/>
      <c r="M8" s="44" t="s">
        <v>61</v>
      </c>
      <c r="N8"/>
      <c r="O8" s="78" t="s">
        <v>62</v>
      </c>
      <c r="P8" s="21" t="s">
        <v>28</v>
      </c>
      <c r="Q8" s="37">
        <f>2011-1976</f>
        <v>35</v>
      </c>
      <c r="R8" s="42" t="str">
        <f t="shared" si="0"/>
        <v>31 - 40</v>
      </c>
      <c r="S8" s="47" t="s">
        <v>29</v>
      </c>
      <c r="T8" s="46" t="s">
        <v>32</v>
      </c>
      <c r="U8" s="66" t="s">
        <v>63</v>
      </c>
      <c r="V8" s="51" t="s">
        <v>64</v>
      </c>
      <c r="W8" s="53" t="s">
        <v>65</v>
      </c>
      <c r="X8" s="83"/>
      <c r="Y8" s="11"/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8"/>
      <c r="M9" s="44" t="s">
        <v>66</v>
      </c>
      <c r="N9"/>
      <c r="O9" s="78" t="s">
        <v>67</v>
      </c>
      <c r="P9" s="21" t="s">
        <v>27</v>
      </c>
      <c r="Q9" s="37">
        <f>2011-1981</f>
        <v>30</v>
      </c>
      <c r="R9" s="42" t="str">
        <f t="shared" si="0"/>
        <v>21 - 30</v>
      </c>
      <c r="S9" s="47" t="s">
        <v>29</v>
      </c>
      <c r="T9" s="46" t="s">
        <v>32</v>
      </c>
      <c r="U9" s="66" t="s">
        <v>68</v>
      </c>
      <c r="V9" s="51" t="s">
        <v>69</v>
      </c>
      <c r="W9" s="53" t="s">
        <v>70</v>
      </c>
      <c r="X9" s="83"/>
      <c r="Y9" s="11"/>
    </row>
    <row r="10" spans="1:25" ht="16.5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8"/>
      <c r="M10" s="44" t="s">
        <v>71</v>
      </c>
      <c r="N10"/>
      <c r="O10" s="78" t="s">
        <v>72</v>
      </c>
      <c r="P10" s="21" t="s">
        <v>27</v>
      </c>
      <c r="Q10" s="37">
        <f>2011-1967</f>
        <v>44</v>
      </c>
      <c r="R10" s="42" t="str">
        <f t="shared" si="0"/>
        <v>41 - 50</v>
      </c>
      <c r="S10" s="47" t="s">
        <v>26</v>
      </c>
      <c r="T10" s="46" t="s">
        <v>32</v>
      </c>
      <c r="U10" s="66" t="s">
        <v>73</v>
      </c>
      <c r="V10" s="51" t="s">
        <v>69</v>
      </c>
      <c r="W10" s="53" t="s">
        <v>88</v>
      </c>
      <c r="X10" s="70"/>
      <c r="Y10" s="11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8"/>
      <c r="M11" s="44" t="s">
        <v>74</v>
      </c>
      <c r="N11"/>
      <c r="O11" s="79" t="s">
        <v>77</v>
      </c>
      <c r="P11" s="21" t="s">
        <v>28</v>
      </c>
      <c r="Q11" s="37">
        <f>2011-1966</f>
        <v>45</v>
      </c>
      <c r="R11" s="42" t="str">
        <f t="shared" si="0"/>
        <v>41 - 50</v>
      </c>
      <c r="S11" s="47" t="s">
        <v>29</v>
      </c>
      <c r="T11" s="46" t="s">
        <v>32</v>
      </c>
      <c r="U11" s="66" t="s">
        <v>80</v>
      </c>
      <c r="V11" s="51" t="s">
        <v>83</v>
      </c>
      <c r="W11" s="53" t="s">
        <v>89</v>
      </c>
      <c r="X11" s="43"/>
      <c r="Y11" s="11"/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8"/>
      <c r="M12" s="44" t="s">
        <v>75</v>
      </c>
      <c r="N12"/>
      <c r="O12" s="78" t="s">
        <v>78</v>
      </c>
      <c r="P12" s="21" t="s">
        <v>27</v>
      </c>
      <c r="Q12" s="37">
        <f>2011-1985</f>
        <v>26</v>
      </c>
      <c r="R12" s="42" t="str">
        <f t="shared" si="0"/>
        <v>21 - 30</v>
      </c>
      <c r="S12" s="47" t="s">
        <v>29</v>
      </c>
      <c r="T12" s="46" t="s">
        <v>32</v>
      </c>
      <c r="U12" s="66" t="s">
        <v>81</v>
      </c>
      <c r="V12" s="51" t="s">
        <v>84</v>
      </c>
      <c r="W12" s="53" t="s">
        <v>86</v>
      </c>
      <c r="X12" s="73"/>
      <c r="Y12" s="11"/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8"/>
      <c r="M13" s="44" t="s">
        <v>76</v>
      </c>
      <c r="N13"/>
      <c r="O13" s="78" t="s">
        <v>79</v>
      </c>
      <c r="P13" s="21" t="s">
        <v>28</v>
      </c>
      <c r="Q13" s="37">
        <f>2011-1960</f>
        <v>51</v>
      </c>
      <c r="R13" s="42" t="str">
        <f t="shared" si="0"/>
        <v>&gt; 50</v>
      </c>
      <c r="S13" s="47" t="s">
        <v>29</v>
      </c>
      <c r="T13" s="46" t="s">
        <v>32</v>
      </c>
      <c r="U13" s="66" t="s">
        <v>82</v>
      </c>
      <c r="V13" s="51" t="s">
        <v>85</v>
      </c>
      <c r="W13" s="53" t="s">
        <v>87</v>
      </c>
      <c r="X13" s="76"/>
      <c r="Y13" s="11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8"/>
      <c r="M14" s="44" t="s">
        <v>90</v>
      </c>
      <c r="N14"/>
      <c r="O14" s="78" t="s">
        <v>93</v>
      </c>
      <c r="P14" s="21" t="s">
        <v>28</v>
      </c>
      <c r="Q14" s="37">
        <f>2011-1972</f>
        <v>39</v>
      </c>
      <c r="R14" s="42" t="str">
        <f t="shared" si="0"/>
        <v>31 - 40</v>
      </c>
      <c r="S14" s="47" t="s">
        <v>26</v>
      </c>
      <c r="T14" s="46" t="s">
        <v>32</v>
      </c>
      <c r="U14" s="66" t="s">
        <v>97</v>
      </c>
      <c r="V14" s="51" t="s">
        <v>100</v>
      </c>
      <c r="W14" s="53" t="s">
        <v>103</v>
      </c>
      <c r="X14" s="74"/>
      <c r="Y14" s="11"/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8"/>
      <c r="M15" s="44" t="s">
        <v>91</v>
      </c>
      <c r="N15"/>
      <c r="O15" s="79" t="s">
        <v>94</v>
      </c>
      <c r="P15" s="21" t="s">
        <v>28</v>
      </c>
      <c r="Q15" s="38">
        <f>2011-1973</f>
        <v>38</v>
      </c>
      <c r="R15" s="42" t="str">
        <f t="shared" si="0"/>
        <v>31 - 40</v>
      </c>
      <c r="S15" s="48" t="s">
        <v>96</v>
      </c>
      <c r="T15" s="46" t="s">
        <v>32</v>
      </c>
      <c r="U15" s="66" t="s">
        <v>98</v>
      </c>
      <c r="V15" s="51" t="s">
        <v>101</v>
      </c>
      <c r="W15" s="53" t="s">
        <v>104</v>
      </c>
      <c r="X15" s="70"/>
      <c r="Y15" s="11"/>
    </row>
    <row r="16" spans="1:25" ht="16.899999999999999" customHeight="1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8"/>
      <c r="M16" s="44" t="s">
        <v>92</v>
      </c>
      <c r="N16"/>
      <c r="O16" s="79" t="s">
        <v>95</v>
      </c>
      <c r="P16" s="21" t="s">
        <v>28</v>
      </c>
      <c r="Q16" s="37">
        <f>2011-1971</f>
        <v>40</v>
      </c>
      <c r="R16" s="42" t="str">
        <f t="shared" si="0"/>
        <v>31 - 40</v>
      </c>
      <c r="S16" s="48" t="s">
        <v>29</v>
      </c>
      <c r="T16" s="46" t="s">
        <v>32</v>
      </c>
      <c r="U16" s="66" t="s">
        <v>99</v>
      </c>
      <c r="V16" s="51" t="s">
        <v>102</v>
      </c>
      <c r="W16" s="53" t="s">
        <v>105</v>
      </c>
      <c r="X16" s="71"/>
      <c r="Y16" s="11"/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8"/>
      <c r="M17" s="44" t="s">
        <v>106</v>
      </c>
      <c r="N17"/>
      <c r="O17" s="80" t="s">
        <v>108</v>
      </c>
      <c r="P17" s="21" t="s">
        <v>28</v>
      </c>
      <c r="Q17" s="39">
        <f>2011-1965</f>
        <v>46</v>
      </c>
      <c r="R17" s="42" t="str">
        <f t="shared" si="0"/>
        <v>41 - 50</v>
      </c>
      <c r="S17" s="59" t="s">
        <v>26</v>
      </c>
      <c r="T17" s="46" t="s">
        <v>32</v>
      </c>
      <c r="U17" s="66" t="s">
        <v>112</v>
      </c>
      <c r="V17" s="51" t="s">
        <v>115</v>
      </c>
      <c r="W17" s="53" t="s">
        <v>118</v>
      </c>
      <c r="X17" s="56"/>
      <c r="Y17" s="11"/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8"/>
      <c r="M18" s="44" t="s">
        <v>107</v>
      </c>
      <c r="N18"/>
      <c r="O18" s="79" t="s">
        <v>109</v>
      </c>
      <c r="P18" s="21" t="s">
        <v>27</v>
      </c>
      <c r="Q18" s="38">
        <f>2011-1968</f>
        <v>43</v>
      </c>
      <c r="R18" s="42" t="str">
        <f t="shared" si="0"/>
        <v>41 - 50</v>
      </c>
      <c r="S18" s="48" t="s">
        <v>26</v>
      </c>
      <c r="T18" s="46" t="s">
        <v>32</v>
      </c>
      <c r="U18" s="66" t="s">
        <v>113</v>
      </c>
      <c r="V18" s="51" t="s">
        <v>116</v>
      </c>
      <c r="W18" s="53" t="s">
        <v>119</v>
      </c>
      <c r="X18" s="43"/>
      <c r="Y18" s="11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8"/>
      <c r="M19" s="44" t="s">
        <v>110</v>
      </c>
      <c r="N19"/>
      <c r="O19" s="80" t="s">
        <v>111</v>
      </c>
      <c r="P19" s="21" t="s">
        <v>28</v>
      </c>
      <c r="Q19" s="39">
        <f>2011-1951</f>
        <v>60</v>
      </c>
      <c r="R19" s="42" t="str">
        <f t="shared" si="0"/>
        <v>&gt; 50</v>
      </c>
      <c r="S19" s="49" t="s">
        <v>29</v>
      </c>
      <c r="T19" s="46" t="s">
        <v>32</v>
      </c>
      <c r="U19" s="66" t="s">
        <v>114</v>
      </c>
      <c r="V19" s="51" t="s">
        <v>117</v>
      </c>
      <c r="W19" s="53" t="s">
        <v>120</v>
      </c>
      <c r="X19" s="43"/>
      <c r="Y19" s="11"/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8"/>
      <c r="M20" s="44" t="s">
        <v>121</v>
      </c>
      <c r="N20"/>
      <c r="O20" s="81" t="s">
        <v>124</v>
      </c>
      <c r="P20" s="21" t="s">
        <v>28</v>
      </c>
      <c r="Q20" s="39">
        <f>2011-1978</f>
        <v>33</v>
      </c>
      <c r="R20" s="42" t="str">
        <f t="shared" si="0"/>
        <v>31 - 40</v>
      </c>
      <c r="S20" s="49" t="s">
        <v>230</v>
      </c>
      <c r="T20" s="46" t="s">
        <v>32</v>
      </c>
      <c r="U20" s="67" t="s">
        <v>127</v>
      </c>
      <c r="V20" s="51" t="s">
        <v>130</v>
      </c>
      <c r="W20" s="53" t="s">
        <v>133</v>
      </c>
      <c r="X20" s="43"/>
      <c r="Y20" s="11"/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8"/>
      <c r="M21" s="44" t="s">
        <v>122</v>
      </c>
      <c r="N21"/>
      <c r="O21" s="80" t="s">
        <v>125</v>
      </c>
      <c r="P21" s="21" t="s">
        <v>27</v>
      </c>
      <c r="Q21" s="39">
        <f>2011-1987</f>
        <v>24</v>
      </c>
      <c r="R21" s="42" t="str">
        <f t="shared" si="0"/>
        <v>21 - 30</v>
      </c>
      <c r="S21" s="49" t="s">
        <v>29</v>
      </c>
      <c r="T21" s="46" t="s">
        <v>32</v>
      </c>
      <c r="U21" s="67" t="s">
        <v>128</v>
      </c>
      <c r="V21" s="51" t="s">
        <v>131</v>
      </c>
      <c r="W21" s="53" t="s">
        <v>134</v>
      </c>
      <c r="X21" s="75"/>
      <c r="Y21" s="11"/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8"/>
      <c r="M22" s="44" t="s">
        <v>123</v>
      </c>
      <c r="N22"/>
      <c r="O22" s="80" t="s">
        <v>126</v>
      </c>
      <c r="P22" s="21" t="s">
        <v>28</v>
      </c>
      <c r="Q22" s="39">
        <f>2011-1977</f>
        <v>34</v>
      </c>
      <c r="R22" s="42" t="str">
        <f t="shared" si="0"/>
        <v>31 - 40</v>
      </c>
      <c r="S22" s="49" t="s">
        <v>96</v>
      </c>
      <c r="T22" s="46" t="s">
        <v>32</v>
      </c>
      <c r="U22" s="67" t="s">
        <v>129</v>
      </c>
      <c r="V22" s="51" t="s">
        <v>132</v>
      </c>
      <c r="W22" s="53" t="s">
        <v>135</v>
      </c>
      <c r="X22" s="84"/>
      <c r="Y22" s="11"/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8"/>
      <c r="M23" s="44" t="s">
        <v>136</v>
      </c>
      <c r="N23"/>
      <c r="O23" s="80" t="s">
        <v>139</v>
      </c>
      <c r="P23" s="21" t="s">
        <v>28</v>
      </c>
      <c r="Q23" s="39">
        <f>2011-1960</f>
        <v>51</v>
      </c>
      <c r="R23" s="42" t="str">
        <f t="shared" si="0"/>
        <v>&gt; 50</v>
      </c>
      <c r="S23" s="49" t="s">
        <v>29</v>
      </c>
      <c r="T23" s="46" t="s">
        <v>32</v>
      </c>
      <c r="U23" s="67" t="s">
        <v>142</v>
      </c>
      <c r="V23" s="51" t="s">
        <v>145</v>
      </c>
      <c r="W23" s="53" t="s">
        <v>148</v>
      </c>
      <c r="X23" s="43"/>
      <c r="Y23" s="11"/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8"/>
      <c r="M24" s="44" t="s">
        <v>137</v>
      </c>
      <c r="N24"/>
      <c r="O24" s="80" t="s">
        <v>140</v>
      </c>
      <c r="P24" s="21" t="s">
        <v>27</v>
      </c>
      <c r="Q24" s="39">
        <f>2011-1986</f>
        <v>25</v>
      </c>
      <c r="R24" s="42" t="str">
        <f t="shared" si="0"/>
        <v>21 - 30</v>
      </c>
      <c r="S24" s="49" t="s">
        <v>29</v>
      </c>
      <c r="T24" s="46" t="s">
        <v>32</v>
      </c>
      <c r="U24" s="67" t="s">
        <v>143</v>
      </c>
      <c r="V24" s="51" t="s">
        <v>146</v>
      </c>
      <c r="W24" s="53" t="s">
        <v>149</v>
      </c>
      <c r="X24" s="56"/>
      <c r="Y24" s="11"/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8"/>
      <c r="M25" s="44" t="s">
        <v>138</v>
      </c>
      <c r="N25"/>
      <c r="O25" s="80" t="s">
        <v>141</v>
      </c>
      <c r="P25" s="21" t="s">
        <v>28</v>
      </c>
      <c r="Q25" s="39">
        <f>2011-1963</f>
        <v>48</v>
      </c>
      <c r="R25" s="42" t="str">
        <f t="shared" si="0"/>
        <v>41 - 50</v>
      </c>
      <c r="S25" s="60" t="s">
        <v>29</v>
      </c>
      <c r="T25" s="46" t="s">
        <v>32</v>
      </c>
      <c r="U25" s="67" t="s">
        <v>144</v>
      </c>
      <c r="V25" s="51" t="s">
        <v>147</v>
      </c>
      <c r="W25" s="53" t="s">
        <v>150</v>
      </c>
      <c r="X25" s="56"/>
      <c r="Y25" s="11"/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8"/>
      <c r="M26" s="44" t="s">
        <v>153</v>
      </c>
      <c r="N26" s="87"/>
      <c r="O26" s="80" t="s">
        <v>154</v>
      </c>
      <c r="P26" s="21" t="s">
        <v>28</v>
      </c>
      <c r="Q26" s="39">
        <f>2011-1968</f>
        <v>43</v>
      </c>
      <c r="R26" s="42" t="str">
        <f t="shared" si="0"/>
        <v>41 - 50</v>
      </c>
      <c r="S26" s="60" t="s">
        <v>26</v>
      </c>
      <c r="T26" s="46" t="s">
        <v>32</v>
      </c>
      <c r="U26" s="67" t="s">
        <v>156</v>
      </c>
      <c r="V26" s="51" t="s">
        <v>159</v>
      </c>
      <c r="W26" s="53" t="s">
        <v>162</v>
      </c>
      <c r="X26" s="56"/>
      <c r="Y26" s="11"/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8"/>
      <c r="M27" s="44" t="s">
        <v>151</v>
      </c>
      <c r="N27" s="87"/>
      <c r="O27" s="80" t="s">
        <v>155</v>
      </c>
      <c r="P27" s="21" t="s">
        <v>28</v>
      </c>
      <c r="Q27" s="39">
        <f>2011-1974</f>
        <v>37</v>
      </c>
      <c r="R27" s="42" t="str">
        <f t="shared" si="0"/>
        <v>31 - 40</v>
      </c>
      <c r="S27" s="49" t="s">
        <v>26</v>
      </c>
      <c r="T27" s="46" t="s">
        <v>32</v>
      </c>
      <c r="U27" s="67" t="s">
        <v>157</v>
      </c>
      <c r="V27" s="51" t="s">
        <v>160</v>
      </c>
      <c r="W27" s="53" t="s">
        <v>163</v>
      </c>
      <c r="X27" s="56"/>
      <c r="Y27" s="11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9"/>
      <c r="M28" s="44" t="s">
        <v>152</v>
      </c>
      <c r="N28" s="87"/>
      <c r="O28" s="88">
        <v>22249</v>
      </c>
      <c r="P28" s="21" t="s">
        <v>28</v>
      </c>
      <c r="Q28" s="39">
        <f>2011-1960</f>
        <v>51</v>
      </c>
      <c r="R28" s="42" t="str">
        <f t="shared" si="0"/>
        <v>&gt; 50</v>
      </c>
      <c r="S28" s="49" t="s">
        <v>26</v>
      </c>
      <c r="T28" s="46" t="s">
        <v>32</v>
      </c>
      <c r="U28" s="67" t="s">
        <v>158</v>
      </c>
      <c r="V28" s="51" t="s">
        <v>161</v>
      </c>
      <c r="W28" s="53" t="s">
        <v>164</v>
      </c>
      <c r="X28" s="56"/>
      <c r="Y28" s="11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9"/>
      <c r="M29" s="44" t="s">
        <v>165</v>
      </c>
      <c r="N29" s="87"/>
      <c r="O29" s="80" t="s">
        <v>168</v>
      </c>
      <c r="P29" s="92" t="s">
        <v>28</v>
      </c>
      <c r="Q29" s="39">
        <f>2011-1975</f>
        <v>36</v>
      </c>
      <c r="R29" s="93" t="str">
        <f t="shared" si="0"/>
        <v>31 - 40</v>
      </c>
      <c r="S29" s="49" t="s">
        <v>26</v>
      </c>
      <c r="T29" s="46" t="s">
        <v>32</v>
      </c>
      <c r="U29" s="67" t="s">
        <v>171</v>
      </c>
      <c r="V29" s="51" t="s">
        <v>174</v>
      </c>
      <c r="W29" s="53" t="s">
        <v>177</v>
      </c>
      <c r="X29" s="63"/>
      <c r="Y29" s="11"/>
    </row>
    <row r="30" spans="1:25" ht="16.5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9"/>
      <c r="M30" s="44" t="s">
        <v>166</v>
      </c>
      <c r="N30" s="87"/>
      <c r="O30" s="80" t="s">
        <v>169</v>
      </c>
      <c r="P30" s="92" t="s">
        <v>27</v>
      </c>
      <c r="Q30" s="39">
        <f>2011-1978</f>
        <v>33</v>
      </c>
      <c r="R30" s="93" t="str">
        <f t="shared" si="0"/>
        <v>31 - 40</v>
      </c>
      <c r="S30" s="49" t="s">
        <v>26</v>
      </c>
      <c r="T30" s="46" t="s">
        <v>32</v>
      </c>
      <c r="U30" s="67" t="s">
        <v>172</v>
      </c>
      <c r="V30" s="51" t="s">
        <v>175</v>
      </c>
      <c r="W30" s="53" t="s">
        <v>178</v>
      </c>
      <c r="X30" s="63"/>
      <c r="Y30" s="11"/>
    </row>
    <row r="31" spans="1:25" ht="16.5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9"/>
      <c r="M31" s="45" t="s">
        <v>167</v>
      </c>
      <c r="N31" s="87"/>
      <c r="O31" s="89" t="s">
        <v>170</v>
      </c>
      <c r="P31" s="92" t="s">
        <v>27</v>
      </c>
      <c r="Q31" s="40">
        <f>2011-1985</f>
        <v>26</v>
      </c>
      <c r="R31" s="93" t="str">
        <f t="shared" si="0"/>
        <v>21 - 30</v>
      </c>
      <c r="S31" s="50" t="s">
        <v>26</v>
      </c>
      <c r="T31" s="82" t="s">
        <v>32</v>
      </c>
      <c r="U31" s="69" t="s">
        <v>173</v>
      </c>
      <c r="V31" s="52" t="s">
        <v>176</v>
      </c>
      <c r="W31" s="54" t="s">
        <v>179</v>
      </c>
      <c r="X31" s="64"/>
      <c r="Y31" s="11"/>
    </row>
    <row r="32" spans="1:25" ht="16.899999999999999" customHeight="1" x14ac:dyDescent="0.25">
      <c r="A32" s="7"/>
      <c r="B32" s="7"/>
      <c r="C32" s="3">
        <v>0</v>
      </c>
      <c r="D32" s="7"/>
      <c r="E32" s="7"/>
      <c r="F32" s="7"/>
      <c r="G32" s="3" t="s">
        <v>25</v>
      </c>
      <c r="H32" s="7"/>
      <c r="I32" s="3" t="s">
        <v>25</v>
      </c>
      <c r="J32" s="7"/>
      <c r="K32" s="7"/>
      <c r="L32" s="8"/>
      <c r="M32" s="19" t="s">
        <v>180</v>
      </c>
      <c r="N32" s="87"/>
      <c r="O32" s="103" t="s">
        <v>200</v>
      </c>
      <c r="P32" s="92" t="s">
        <v>28</v>
      </c>
      <c r="Q32" s="6">
        <f>2016-1993</f>
        <v>23</v>
      </c>
      <c r="R32" s="94" t="str">
        <f t="shared" ref="R32:R40" si="1">IF(Q32&lt;21,"&lt; 21",IF(Q32&lt;=30,"21 - 30",IF(Q32&lt;=40,"31 - 40",IF(Q32&lt;=50,"41 - 50","&gt; 50" ))))</f>
        <v>21 - 30</v>
      </c>
      <c r="S32" s="95" t="s">
        <v>29</v>
      </c>
      <c r="T32" s="46" t="s">
        <v>32</v>
      </c>
      <c r="U32" s="90" t="s">
        <v>203</v>
      </c>
      <c r="V32" s="96" t="s">
        <v>206</v>
      </c>
      <c r="W32" s="97" t="s">
        <v>209</v>
      </c>
      <c r="X32" s="90"/>
      <c r="Y32" s="11"/>
    </row>
    <row r="33" spans="1:25" ht="16.899999999999999" customHeight="1" x14ac:dyDescent="0.25">
      <c r="A33" s="7"/>
      <c r="B33" s="7"/>
      <c r="C33" s="3">
        <v>0</v>
      </c>
      <c r="D33" s="7"/>
      <c r="E33" s="7"/>
      <c r="F33" s="7"/>
      <c r="G33" s="3" t="s">
        <v>25</v>
      </c>
      <c r="H33" s="7"/>
      <c r="I33" s="3" t="s">
        <v>25</v>
      </c>
      <c r="J33" s="7"/>
      <c r="K33" s="7"/>
      <c r="L33" s="8"/>
      <c r="M33" s="20" t="s">
        <v>181</v>
      </c>
      <c r="N33" s="87"/>
      <c r="O33" s="103" t="s">
        <v>201</v>
      </c>
      <c r="P33" s="92" t="s">
        <v>28</v>
      </c>
      <c r="Q33" s="6">
        <f xml:space="preserve"> 2011-1970</f>
        <v>41</v>
      </c>
      <c r="R33" s="94" t="str">
        <f t="shared" si="1"/>
        <v>41 - 50</v>
      </c>
      <c r="S33" s="95" t="s">
        <v>29</v>
      </c>
      <c r="T33" s="46" t="s">
        <v>32</v>
      </c>
      <c r="U33" s="90" t="s">
        <v>204</v>
      </c>
      <c r="V33" s="96" t="s">
        <v>207</v>
      </c>
      <c r="W33" s="97" t="s">
        <v>210</v>
      </c>
      <c r="X33" s="90"/>
      <c r="Y33" s="11"/>
    </row>
    <row r="34" spans="1:25" ht="16.899999999999999" customHeight="1" x14ac:dyDescent="0.25">
      <c r="A34" s="7"/>
      <c r="B34" s="7"/>
      <c r="C34" s="3">
        <v>0</v>
      </c>
      <c r="D34" s="7"/>
      <c r="E34" s="7"/>
      <c r="F34" s="7"/>
      <c r="G34" s="3" t="s">
        <v>25</v>
      </c>
      <c r="H34" s="7"/>
      <c r="I34" s="3" t="s">
        <v>25</v>
      </c>
      <c r="J34" s="7"/>
      <c r="K34" s="7"/>
      <c r="L34" s="8"/>
      <c r="M34" s="19" t="s">
        <v>182</v>
      </c>
      <c r="N34" s="87"/>
      <c r="O34" s="86" t="s">
        <v>202</v>
      </c>
      <c r="P34" s="92" t="s">
        <v>28</v>
      </c>
      <c r="Q34" s="6">
        <f xml:space="preserve"> 2011-1981</f>
        <v>30</v>
      </c>
      <c r="R34" s="94" t="str">
        <f t="shared" si="1"/>
        <v>21 - 30</v>
      </c>
      <c r="S34" s="95" t="s">
        <v>29</v>
      </c>
      <c r="T34" s="46" t="s">
        <v>32</v>
      </c>
      <c r="U34" s="90" t="s">
        <v>205</v>
      </c>
      <c r="V34" s="96" t="s">
        <v>208</v>
      </c>
      <c r="W34" s="97" t="s">
        <v>211</v>
      </c>
      <c r="X34" s="90"/>
      <c r="Y34" s="11"/>
    </row>
    <row r="35" spans="1:25" ht="16.899999999999999" customHeight="1" x14ac:dyDescent="0.25">
      <c r="A35" s="7"/>
      <c r="B35" s="7"/>
      <c r="C35" s="3">
        <v>0</v>
      </c>
      <c r="D35" s="7"/>
      <c r="E35" s="7"/>
      <c r="F35" s="7"/>
      <c r="G35" s="3" t="s">
        <v>25</v>
      </c>
      <c r="H35" s="7"/>
      <c r="I35" s="3" t="s">
        <v>25</v>
      </c>
      <c r="J35" s="7"/>
      <c r="K35" s="7"/>
      <c r="L35" s="8"/>
      <c r="M35" s="19" t="s">
        <v>183</v>
      </c>
      <c r="N35" s="87"/>
      <c r="O35" s="103" t="s">
        <v>212</v>
      </c>
      <c r="P35" s="92" t="s">
        <v>28</v>
      </c>
      <c r="Q35" s="6">
        <f xml:space="preserve"> 2011-1971</f>
        <v>40</v>
      </c>
      <c r="R35" s="94" t="str">
        <f t="shared" si="1"/>
        <v>31 - 40</v>
      </c>
      <c r="S35" s="95" t="s">
        <v>29</v>
      </c>
      <c r="T35" s="92" t="s">
        <v>32</v>
      </c>
      <c r="U35" s="90" t="s">
        <v>214</v>
      </c>
      <c r="V35" s="96" t="s">
        <v>217</v>
      </c>
      <c r="W35" s="97" t="s">
        <v>220</v>
      </c>
      <c r="X35" s="90"/>
      <c r="Y35" s="11"/>
    </row>
    <row r="36" spans="1:25" ht="16.899999999999999" customHeight="1" x14ac:dyDescent="0.25">
      <c r="A36" s="7"/>
      <c r="B36" s="7"/>
      <c r="C36" s="3">
        <v>0</v>
      </c>
      <c r="D36" s="7"/>
      <c r="E36" s="7"/>
      <c r="F36" s="7"/>
      <c r="G36" s="3" t="s">
        <v>25</v>
      </c>
      <c r="H36" s="7"/>
      <c r="I36" s="3" t="s">
        <v>25</v>
      </c>
      <c r="J36" s="7"/>
      <c r="K36" s="7"/>
      <c r="L36" s="8"/>
      <c r="M36" s="19" t="s">
        <v>184</v>
      </c>
      <c r="N36" s="87"/>
      <c r="O36" s="103" t="s">
        <v>213</v>
      </c>
      <c r="P36" s="92" t="s">
        <v>28</v>
      </c>
      <c r="Q36" s="6">
        <f xml:space="preserve"> 2011-1971</f>
        <v>40</v>
      </c>
      <c r="R36" s="94" t="str">
        <f t="shared" si="1"/>
        <v>31 - 40</v>
      </c>
      <c r="S36" s="95" t="s">
        <v>29</v>
      </c>
      <c r="T36" s="92" t="s">
        <v>32</v>
      </c>
      <c r="U36" s="90" t="s">
        <v>215</v>
      </c>
      <c r="V36" s="96" t="s">
        <v>218</v>
      </c>
      <c r="W36" s="97" t="s">
        <v>221</v>
      </c>
      <c r="X36" s="90"/>
      <c r="Y36" s="11"/>
    </row>
    <row r="37" spans="1:25" ht="16.899999999999999" customHeight="1" x14ac:dyDescent="0.25">
      <c r="A37" s="7"/>
      <c r="B37" s="7"/>
      <c r="C37" s="3">
        <v>0</v>
      </c>
      <c r="D37" s="7"/>
      <c r="E37" s="7"/>
      <c r="F37" s="7"/>
      <c r="G37" s="3" t="s">
        <v>25</v>
      </c>
      <c r="H37" s="7"/>
      <c r="I37" s="3" t="s">
        <v>25</v>
      </c>
      <c r="J37" s="7"/>
      <c r="K37" s="7"/>
      <c r="L37" s="8"/>
      <c r="M37" s="19" t="s">
        <v>185</v>
      </c>
      <c r="N37" s="87"/>
      <c r="O37" s="103" t="s">
        <v>223</v>
      </c>
      <c r="P37" s="92" t="s">
        <v>28</v>
      </c>
      <c r="Q37" s="6">
        <f xml:space="preserve"> 2011-1983</f>
        <v>28</v>
      </c>
      <c r="R37" s="94" t="str">
        <f t="shared" si="1"/>
        <v>21 - 30</v>
      </c>
      <c r="S37" s="95" t="s">
        <v>29</v>
      </c>
      <c r="T37" s="92" t="s">
        <v>32</v>
      </c>
      <c r="U37" s="90" t="s">
        <v>216</v>
      </c>
      <c r="V37" s="96" t="s">
        <v>219</v>
      </c>
      <c r="W37" s="97" t="s">
        <v>222</v>
      </c>
      <c r="X37" s="98"/>
      <c r="Y37" s="11"/>
    </row>
    <row r="38" spans="1:25" ht="16.899999999999999" customHeight="1" x14ac:dyDescent="0.25">
      <c r="A38" s="7"/>
      <c r="B38" s="7"/>
      <c r="C38" s="3">
        <v>0</v>
      </c>
      <c r="D38" s="7"/>
      <c r="E38" s="7"/>
      <c r="F38" s="7"/>
      <c r="G38" s="3" t="s">
        <v>25</v>
      </c>
      <c r="H38" s="7"/>
      <c r="I38" s="3" t="s">
        <v>25</v>
      </c>
      <c r="J38" s="7"/>
      <c r="K38" s="7"/>
      <c r="L38" s="8"/>
      <c r="M38" s="19" t="s">
        <v>186</v>
      </c>
      <c r="N38" s="87"/>
      <c r="O38" s="86" t="s">
        <v>224</v>
      </c>
      <c r="P38" s="92" t="s">
        <v>28</v>
      </c>
      <c r="Q38" s="6">
        <f xml:space="preserve"> 2011-1974</f>
        <v>37</v>
      </c>
      <c r="R38" s="94" t="str">
        <f t="shared" si="1"/>
        <v>31 - 40</v>
      </c>
      <c r="S38" s="95" t="s">
        <v>29</v>
      </c>
      <c r="T38" s="92" t="s">
        <v>32</v>
      </c>
      <c r="U38" s="90" t="s">
        <v>227</v>
      </c>
      <c r="V38" s="96"/>
      <c r="W38" s="97"/>
      <c r="X38" s="90"/>
      <c r="Y38" s="11"/>
    </row>
    <row r="39" spans="1:25" ht="16.899999999999999" customHeight="1" x14ac:dyDescent="0.25">
      <c r="A39" s="7"/>
      <c r="B39" s="7"/>
      <c r="C39" s="3">
        <v>0</v>
      </c>
      <c r="D39" s="7"/>
      <c r="E39" s="7"/>
      <c r="F39" s="7"/>
      <c r="G39" s="3" t="s">
        <v>25</v>
      </c>
      <c r="H39" s="7"/>
      <c r="I39" s="3" t="s">
        <v>25</v>
      </c>
      <c r="J39" s="7"/>
      <c r="K39" s="7"/>
      <c r="L39" s="8"/>
      <c r="M39" s="19" t="s">
        <v>187</v>
      </c>
      <c r="N39" s="87"/>
      <c r="O39" s="103" t="s">
        <v>225</v>
      </c>
      <c r="P39" s="92" t="s">
        <v>28</v>
      </c>
      <c r="Q39" s="6">
        <f>2016-1984</f>
        <v>32</v>
      </c>
      <c r="R39" s="94" t="str">
        <f t="shared" si="1"/>
        <v>31 - 40</v>
      </c>
      <c r="S39" s="95" t="s">
        <v>29</v>
      </c>
      <c r="T39" s="92" t="s">
        <v>32</v>
      </c>
      <c r="U39" s="90" t="s">
        <v>228</v>
      </c>
      <c r="V39" s="96"/>
      <c r="W39" s="97"/>
      <c r="X39" s="90"/>
      <c r="Y39" s="11"/>
    </row>
    <row r="40" spans="1:25" ht="16.899999999999999" customHeight="1" x14ac:dyDescent="0.25">
      <c r="A40" s="7"/>
      <c r="B40" s="7"/>
      <c r="C40" s="3">
        <v>0</v>
      </c>
      <c r="D40" s="7"/>
      <c r="E40" s="7"/>
      <c r="F40" s="7"/>
      <c r="G40" s="3" t="s">
        <v>25</v>
      </c>
      <c r="H40" s="7"/>
      <c r="I40" s="3" t="s">
        <v>25</v>
      </c>
      <c r="J40" s="7"/>
      <c r="K40" s="7"/>
      <c r="L40" s="8"/>
      <c r="M40" s="19" t="s">
        <v>188</v>
      </c>
      <c r="N40" s="87"/>
      <c r="O40" s="103" t="s">
        <v>226</v>
      </c>
      <c r="P40" s="92" t="s">
        <v>28</v>
      </c>
      <c r="Q40" s="6">
        <f>2016-1979</f>
        <v>37</v>
      </c>
      <c r="R40" s="94" t="str">
        <f t="shared" si="1"/>
        <v>31 - 40</v>
      </c>
      <c r="S40" s="95" t="s">
        <v>29</v>
      </c>
      <c r="T40" s="92" t="s">
        <v>32</v>
      </c>
      <c r="U40" s="90" t="s">
        <v>229</v>
      </c>
      <c r="V40" s="96"/>
      <c r="W40" s="97"/>
      <c r="X40" s="90"/>
      <c r="Y40" s="11"/>
    </row>
    <row r="41" spans="1:25" ht="16.899999999999999" customHeight="1" x14ac:dyDescent="0.25">
      <c r="A41" s="7"/>
      <c r="B41" s="7"/>
      <c r="C41" s="3">
        <v>0</v>
      </c>
      <c r="D41" s="7"/>
      <c r="E41" s="7"/>
      <c r="F41" s="7"/>
      <c r="G41" s="3" t="s">
        <v>25</v>
      </c>
      <c r="H41" s="7"/>
      <c r="I41" s="3" t="s">
        <v>25</v>
      </c>
      <c r="J41" s="7"/>
      <c r="K41" s="7"/>
      <c r="L41" s="8"/>
      <c r="M41" s="19" t="s">
        <v>189</v>
      </c>
      <c r="N41" s="87"/>
      <c r="O41" s="103"/>
      <c r="P41" s="92"/>
      <c r="Q41" s="6"/>
      <c r="R41" s="94"/>
      <c r="S41" s="95"/>
      <c r="T41" s="92"/>
      <c r="U41" s="90"/>
      <c r="V41" s="96"/>
      <c r="W41" s="97"/>
      <c r="X41" s="90"/>
      <c r="Y41" s="11"/>
    </row>
    <row r="42" spans="1:25" ht="16.899999999999999" customHeight="1" x14ac:dyDescent="0.25">
      <c r="A42" s="7"/>
      <c r="B42" s="7"/>
      <c r="C42" s="3">
        <v>0</v>
      </c>
      <c r="D42" s="7"/>
      <c r="E42" s="7"/>
      <c r="F42" s="7"/>
      <c r="G42" s="3" t="s">
        <v>25</v>
      </c>
      <c r="H42" s="7"/>
      <c r="I42" s="3" t="s">
        <v>25</v>
      </c>
      <c r="J42" s="7"/>
      <c r="K42" s="7"/>
      <c r="L42" s="8"/>
      <c r="M42" s="19" t="s">
        <v>190</v>
      </c>
      <c r="N42" s="87"/>
      <c r="O42" s="103"/>
      <c r="P42" s="92"/>
      <c r="Q42" s="6"/>
      <c r="R42" s="94"/>
      <c r="S42" s="95"/>
      <c r="T42" s="92"/>
      <c r="U42" s="90"/>
      <c r="V42" s="96"/>
      <c r="W42" s="97"/>
      <c r="X42" s="90"/>
      <c r="Y42" s="11"/>
    </row>
    <row r="43" spans="1:25" ht="16.899999999999999" customHeight="1" x14ac:dyDescent="0.25">
      <c r="A43" s="7"/>
      <c r="B43" s="7"/>
      <c r="C43" s="3">
        <v>0</v>
      </c>
      <c r="D43" s="7"/>
      <c r="E43" s="7"/>
      <c r="F43" s="7"/>
      <c r="G43" s="3" t="s">
        <v>25</v>
      </c>
      <c r="H43" s="7"/>
      <c r="I43" s="3" t="s">
        <v>25</v>
      </c>
      <c r="J43" s="7"/>
      <c r="K43" s="7"/>
      <c r="L43" s="8"/>
      <c r="M43" s="19" t="s">
        <v>191</v>
      </c>
      <c r="N43" s="87"/>
      <c r="O43" s="103"/>
      <c r="P43" s="92"/>
      <c r="Q43" s="6"/>
      <c r="R43" s="94"/>
      <c r="S43" s="95"/>
      <c r="T43" s="92"/>
      <c r="U43" s="90"/>
      <c r="V43" s="96"/>
      <c r="W43" s="97"/>
      <c r="X43" s="90"/>
      <c r="Y43" s="11"/>
    </row>
    <row r="44" spans="1:25" ht="16.899999999999999" customHeight="1" x14ac:dyDescent="0.25">
      <c r="A44" s="7"/>
      <c r="B44" s="7"/>
      <c r="C44" s="3">
        <v>0</v>
      </c>
      <c r="D44" s="7"/>
      <c r="E44" s="7"/>
      <c r="F44" s="7"/>
      <c r="G44" s="3" t="s">
        <v>25</v>
      </c>
      <c r="H44" s="7"/>
      <c r="I44" s="3" t="s">
        <v>25</v>
      </c>
      <c r="J44" s="7"/>
      <c r="K44" s="7"/>
      <c r="L44" s="8"/>
      <c r="M44" s="19" t="s">
        <v>192</v>
      </c>
      <c r="N44" s="87"/>
      <c r="O44" s="104"/>
      <c r="P44" s="92"/>
      <c r="Q44" s="6"/>
      <c r="R44" s="94"/>
      <c r="S44" s="95"/>
      <c r="T44" s="92"/>
      <c r="U44" s="90"/>
      <c r="V44" s="96"/>
      <c r="W44" s="97"/>
      <c r="X44" s="90"/>
      <c r="Y44" s="11"/>
    </row>
    <row r="45" spans="1:25" ht="16.899999999999999" customHeight="1" x14ac:dyDescent="0.25">
      <c r="A45" s="7"/>
      <c r="B45" s="7"/>
      <c r="C45" s="3">
        <v>0</v>
      </c>
      <c r="D45" s="7"/>
      <c r="E45" s="7"/>
      <c r="F45" s="7"/>
      <c r="G45" s="3" t="s">
        <v>25</v>
      </c>
      <c r="H45" s="7"/>
      <c r="I45" s="3" t="s">
        <v>25</v>
      </c>
      <c r="J45" s="7"/>
      <c r="K45" s="7"/>
      <c r="L45" s="8"/>
      <c r="M45" s="19" t="s">
        <v>193</v>
      </c>
      <c r="N45" s="87"/>
      <c r="O45" s="103"/>
      <c r="P45" s="92"/>
      <c r="Q45" s="6"/>
      <c r="R45" s="94"/>
      <c r="S45" s="95"/>
      <c r="T45" s="92"/>
      <c r="U45" s="90"/>
      <c r="V45" s="96"/>
      <c r="W45" s="97"/>
      <c r="X45" s="90"/>
      <c r="Y45" s="11"/>
    </row>
    <row r="46" spans="1:25" ht="16.899999999999999" customHeight="1" x14ac:dyDescent="0.25">
      <c r="A46" s="7"/>
      <c r="B46" s="7"/>
      <c r="C46" s="3">
        <v>0</v>
      </c>
      <c r="D46" s="7"/>
      <c r="E46" s="7"/>
      <c r="F46" s="7"/>
      <c r="G46" s="3" t="s">
        <v>25</v>
      </c>
      <c r="H46" s="7"/>
      <c r="I46" s="3" t="s">
        <v>25</v>
      </c>
      <c r="J46" s="7"/>
      <c r="K46" s="7"/>
      <c r="L46" s="8"/>
      <c r="M46" s="19" t="s">
        <v>194</v>
      </c>
      <c r="N46" s="87"/>
      <c r="O46" s="103"/>
      <c r="P46" s="92"/>
      <c r="Q46" s="6"/>
      <c r="R46" s="94"/>
      <c r="S46" s="95"/>
      <c r="T46" s="92"/>
      <c r="U46" s="90"/>
      <c r="V46" s="96"/>
      <c r="W46" s="97"/>
      <c r="X46" s="90"/>
      <c r="Y46" s="11"/>
    </row>
    <row r="47" spans="1:25" ht="16.899999999999999" customHeight="1" x14ac:dyDescent="0.25">
      <c r="A47" s="7"/>
      <c r="B47" s="7"/>
      <c r="C47" s="3">
        <v>0</v>
      </c>
      <c r="D47" s="7"/>
      <c r="E47" s="7"/>
      <c r="F47" s="7"/>
      <c r="G47" s="3" t="s">
        <v>25</v>
      </c>
      <c r="H47" s="7"/>
      <c r="I47" s="3" t="s">
        <v>25</v>
      </c>
      <c r="J47" s="7"/>
      <c r="K47" s="7"/>
      <c r="L47" s="9"/>
      <c r="M47" s="19" t="s">
        <v>195</v>
      </c>
      <c r="N47" s="87"/>
      <c r="O47" s="103"/>
      <c r="P47" s="92"/>
      <c r="Q47" s="6"/>
      <c r="R47" s="94"/>
      <c r="S47" s="95"/>
      <c r="T47" s="92"/>
      <c r="U47" s="90"/>
      <c r="V47" s="96"/>
      <c r="W47" s="97"/>
      <c r="X47" s="90"/>
      <c r="Y47" s="11"/>
    </row>
    <row r="48" spans="1:25" ht="16.899999999999999" customHeight="1" x14ac:dyDescent="0.25">
      <c r="A48" s="7"/>
      <c r="B48" s="7"/>
      <c r="C48" s="3">
        <v>0</v>
      </c>
      <c r="D48" s="7"/>
      <c r="E48" s="7"/>
      <c r="F48" s="7"/>
      <c r="G48" s="3" t="s">
        <v>25</v>
      </c>
      <c r="H48" s="7"/>
      <c r="I48" s="3" t="s">
        <v>25</v>
      </c>
      <c r="J48" s="7"/>
      <c r="K48" s="7"/>
      <c r="L48" s="8"/>
      <c r="M48" s="19" t="s">
        <v>196</v>
      </c>
      <c r="N48" s="87"/>
      <c r="O48" s="103"/>
      <c r="P48" s="92"/>
      <c r="Q48" s="6"/>
      <c r="R48" s="94"/>
      <c r="S48" s="95"/>
      <c r="T48" s="92"/>
      <c r="U48" s="90"/>
      <c r="V48" s="96"/>
      <c r="W48" s="97"/>
      <c r="X48" s="90"/>
      <c r="Y48" s="11"/>
    </row>
    <row r="49" spans="1:25" ht="16.899999999999999" customHeight="1" x14ac:dyDescent="0.25">
      <c r="A49" s="7"/>
      <c r="B49" s="7"/>
      <c r="C49" s="3">
        <v>0</v>
      </c>
      <c r="D49" s="7"/>
      <c r="E49" s="7"/>
      <c r="F49" s="7"/>
      <c r="G49" s="3" t="s">
        <v>25</v>
      </c>
      <c r="H49" s="7"/>
      <c r="I49" s="3" t="s">
        <v>25</v>
      </c>
      <c r="J49" s="7"/>
      <c r="K49" s="7"/>
      <c r="L49" s="8"/>
      <c r="M49" s="19" t="s">
        <v>197</v>
      </c>
      <c r="N49" s="87"/>
      <c r="O49" s="103"/>
      <c r="P49" s="92"/>
      <c r="Q49" s="6"/>
      <c r="R49" s="94"/>
      <c r="S49" s="95"/>
      <c r="T49" s="92"/>
      <c r="U49" s="90"/>
      <c r="V49" s="96"/>
      <c r="W49" s="97"/>
      <c r="X49" s="90"/>
      <c r="Y49" s="11"/>
    </row>
    <row r="50" spans="1:25" ht="16.899999999999999" customHeight="1" x14ac:dyDescent="0.25">
      <c r="A50" s="7"/>
      <c r="B50" s="7"/>
      <c r="C50" s="3">
        <v>0</v>
      </c>
      <c r="D50" s="7"/>
      <c r="E50" s="7"/>
      <c r="F50" s="7"/>
      <c r="G50" s="3" t="s">
        <v>25</v>
      </c>
      <c r="H50" s="7"/>
      <c r="I50" s="3" t="s">
        <v>25</v>
      </c>
      <c r="J50" s="7"/>
      <c r="K50" s="7"/>
      <c r="L50" s="8"/>
      <c r="M50" s="24" t="s">
        <v>198</v>
      </c>
      <c r="N50" s="87"/>
      <c r="O50" s="85"/>
      <c r="P50" s="99"/>
      <c r="Q50" s="6"/>
      <c r="R50" s="94"/>
      <c r="S50" s="99"/>
      <c r="T50" s="99"/>
      <c r="U50" s="91"/>
      <c r="V50" s="91"/>
      <c r="W50" s="97"/>
      <c r="X50" s="100"/>
      <c r="Y50" s="11"/>
    </row>
    <row r="51" spans="1:25" ht="16.899999999999999" customHeight="1" x14ac:dyDescent="0.25">
      <c r="A51" s="7"/>
      <c r="B51" s="7"/>
      <c r="C51" s="3">
        <v>0</v>
      </c>
      <c r="D51" s="7"/>
      <c r="E51" s="7"/>
      <c r="F51" s="7"/>
      <c r="G51" s="3" t="s">
        <v>25</v>
      </c>
      <c r="H51" s="7"/>
      <c r="I51" s="3" t="s">
        <v>25</v>
      </c>
      <c r="J51" s="7"/>
      <c r="K51" s="7"/>
      <c r="L51" s="8"/>
      <c r="M51" s="23" t="s">
        <v>199</v>
      </c>
      <c r="N51" s="87"/>
      <c r="O51" s="86"/>
      <c r="P51" s="92"/>
      <c r="Q51" s="6"/>
      <c r="R51" s="94"/>
      <c r="S51" s="92"/>
      <c r="T51" s="92"/>
      <c r="U51" s="90"/>
      <c r="V51" s="90"/>
      <c r="W51" s="101"/>
      <c r="X51" s="102"/>
      <c r="Y51" s="11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8"/>
      <c r="M52" s="20"/>
      <c r="N52" s="87"/>
      <c r="O52" s="86"/>
      <c r="P52" s="92"/>
      <c r="Q52" s="6"/>
      <c r="R52" s="94"/>
      <c r="S52" s="92"/>
      <c r="T52" s="92"/>
      <c r="U52" s="90"/>
      <c r="V52" s="90"/>
      <c r="W52" s="101"/>
      <c r="X52" s="102"/>
      <c r="Y52" s="11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8"/>
      <c r="M53" s="23"/>
      <c r="N53" s="87"/>
      <c r="O53" s="86"/>
      <c r="P53" s="92"/>
      <c r="Q53" s="6"/>
      <c r="R53" s="94"/>
      <c r="S53" s="92"/>
      <c r="T53" s="92"/>
      <c r="U53" s="90"/>
      <c r="V53" s="90"/>
      <c r="W53" s="101"/>
      <c r="X53" s="102"/>
      <c r="Y53" s="11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8"/>
      <c r="M54" s="23"/>
      <c r="N54" s="87"/>
      <c r="O54" s="86"/>
      <c r="P54" s="92"/>
      <c r="Q54" s="6"/>
      <c r="R54" s="94"/>
      <c r="S54" s="92"/>
      <c r="T54" s="92"/>
      <c r="U54" s="90"/>
      <c r="V54" s="90"/>
      <c r="W54" s="101"/>
      <c r="X54" s="102"/>
      <c r="Y54" s="11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8"/>
      <c r="M55" s="19"/>
      <c r="N55" s="87"/>
      <c r="O55" s="86"/>
      <c r="P55" s="92"/>
      <c r="Q55" s="6"/>
      <c r="R55" s="94"/>
      <c r="S55" s="92"/>
      <c r="T55" s="92"/>
      <c r="U55" s="90"/>
      <c r="V55" s="90"/>
      <c r="W55" s="101"/>
      <c r="X55" s="90"/>
      <c r="Y55" s="11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8"/>
      <c r="M56" s="23"/>
      <c r="N56" s="87"/>
      <c r="O56" s="86"/>
      <c r="P56" s="92"/>
      <c r="Q56" s="6"/>
      <c r="R56" s="94"/>
      <c r="S56" s="92"/>
      <c r="T56" s="92"/>
      <c r="U56" s="90"/>
      <c r="V56" s="90"/>
      <c r="W56" s="101"/>
      <c r="X56" s="90"/>
      <c r="Y56" s="11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8"/>
      <c r="M57" s="23"/>
      <c r="N57" s="87"/>
      <c r="O57" s="86"/>
      <c r="P57" s="92"/>
      <c r="Q57" s="6"/>
      <c r="R57" s="94"/>
      <c r="S57" s="92"/>
      <c r="T57" s="92"/>
      <c r="U57" s="90"/>
      <c r="V57" s="90"/>
      <c r="W57" s="101"/>
      <c r="X57" s="90"/>
      <c r="Y57" s="11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8"/>
      <c r="M58" s="23"/>
      <c r="N58" s="87"/>
      <c r="O58" s="86"/>
      <c r="P58" s="31"/>
      <c r="Q58" s="6"/>
      <c r="R58" s="2"/>
      <c r="S58" s="31"/>
      <c r="T58" s="31"/>
      <c r="U58" s="90"/>
      <c r="V58" s="29"/>
      <c r="W58" s="34"/>
      <c r="X58" s="29"/>
      <c r="Y58" s="11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8"/>
      <c r="M59" s="23"/>
      <c r="N59" s="87"/>
      <c r="O59" s="86"/>
      <c r="P59" s="31"/>
      <c r="Q59" s="6"/>
      <c r="R59" s="2"/>
      <c r="S59" s="31"/>
      <c r="T59" s="31"/>
      <c r="U59" s="90"/>
      <c r="V59" s="29"/>
      <c r="W59" s="34"/>
      <c r="X59" s="29"/>
      <c r="Y59" s="11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8"/>
      <c r="M60" s="23"/>
      <c r="N60"/>
      <c r="O60" s="28"/>
      <c r="P60" s="31"/>
      <c r="Q60" s="6"/>
      <c r="R60" s="2"/>
      <c r="S60" s="31"/>
      <c r="T60" s="31"/>
      <c r="U60" s="90"/>
      <c r="V60" s="29"/>
      <c r="W60" s="34"/>
      <c r="X60" s="29"/>
      <c r="Y60" s="11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8"/>
      <c r="M61" s="23"/>
      <c r="N61"/>
      <c r="O61" s="28"/>
      <c r="P61" s="31"/>
      <c r="Q61" s="6"/>
      <c r="R61" s="2"/>
      <c r="S61" s="31"/>
      <c r="T61" s="31"/>
      <c r="U61" s="29"/>
      <c r="V61" s="29"/>
      <c r="W61" s="34"/>
      <c r="X61" s="29"/>
      <c r="Y61" s="11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8"/>
      <c r="M62" s="23"/>
      <c r="O62" s="28"/>
      <c r="P62" s="31"/>
      <c r="Q62" s="6"/>
      <c r="R62" s="2"/>
      <c r="S62" s="31"/>
      <c r="T62" s="31"/>
      <c r="U62" s="29"/>
      <c r="V62" s="29"/>
      <c r="W62" s="34"/>
      <c r="X62" s="29"/>
      <c r="Y62" s="11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8"/>
      <c r="M63" s="23"/>
      <c r="O63" s="28"/>
      <c r="P63" s="31"/>
      <c r="Q63" s="6"/>
      <c r="R63" s="2"/>
      <c r="S63" s="31"/>
      <c r="T63" s="31"/>
      <c r="U63" s="29"/>
      <c r="V63" s="29"/>
      <c r="W63" s="34"/>
      <c r="X63" s="29"/>
      <c r="Y63" s="11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8"/>
      <c r="M64" s="23"/>
      <c r="O64" s="28"/>
      <c r="P64" s="31"/>
      <c r="Q64" s="6"/>
      <c r="R64" s="2"/>
      <c r="S64" s="31"/>
      <c r="T64" s="31"/>
      <c r="U64" s="29"/>
      <c r="V64" s="29"/>
      <c r="W64" s="34"/>
      <c r="X64" s="29"/>
      <c r="Y64" s="11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8"/>
      <c r="M65" s="23"/>
      <c r="O65" s="27"/>
      <c r="P65" s="31"/>
      <c r="Q65" s="6"/>
      <c r="R65" s="2"/>
      <c r="S65" s="31"/>
      <c r="T65" s="31"/>
      <c r="U65" s="29"/>
      <c r="V65" s="29"/>
      <c r="W65" s="34"/>
      <c r="X65" s="33"/>
      <c r="Y65" s="11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8"/>
      <c r="M66" s="23"/>
      <c r="O66" s="28"/>
      <c r="P66" s="31"/>
      <c r="Q66" s="6"/>
      <c r="R66" s="2"/>
      <c r="S66" s="31"/>
      <c r="T66" s="31"/>
      <c r="U66" s="29"/>
      <c r="V66" s="29"/>
      <c r="W66" s="34"/>
      <c r="X66" s="33"/>
      <c r="Y66" s="11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8"/>
      <c r="M67" s="23"/>
      <c r="O67" s="28"/>
      <c r="P67" s="31"/>
      <c r="Q67" s="6"/>
      <c r="R67" s="2"/>
      <c r="S67" s="31"/>
      <c r="T67" s="31"/>
      <c r="U67" s="29"/>
      <c r="V67" s="29"/>
      <c r="W67" s="34"/>
      <c r="X67" s="33"/>
      <c r="Y67" s="11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8"/>
      <c r="M68" s="23"/>
      <c r="O68" s="28"/>
      <c r="P68" s="31"/>
      <c r="Q68" s="6"/>
      <c r="R68" s="2"/>
      <c r="S68" s="31"/>
      <c r="T68" s="31"/>
      <c r="U68" s="29"/>
      <c r="V68" s="29"/>
      <c r="W68" s="34"/>
      <c r="X68" s="32"/>
      <c r="Y68" s="11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8"/>
      <c r="M69" s="20"/>
      <c r="O69" s="28"/>
      <c r="P69" s="31"/>
      <c r="Q69" s="6"/>
      <c r="R69" s="2"/>
      <c r="S69" s="31"/>
      <c r="T69" s="31"/>
      <c r="U69" s="29"/>
      <c r="V69" s="29"/>
      <c r="W69" s="34"/>
      <c r="X69" s="17"/>
      <c r="Y69" s="11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8"/>
      <c r="M70" s="20"/>
      <c r="O70" s="28"/>
      <c r="P70" s="31"/>
      <c r="Q70" s="6"/>
      <c r="R70" s="2"/>
      <c r="S70" s="31"/>
      <c r="T70" s="31"/>
      <c r="U70" s="29"/>
      <c r="V70" s="29"/>
      <c r="W70" s="34"/>
      <c r="X70" s="17"/>
      <c r="Y70" s="11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8"/>
      <c r="M71" s="20"/>
      <c r="O71" s="28"/>
      <c r="P71" s="31"/>
      <c r="Q71" s="6"/>
      <c r="R71" s="2"/>
      <c r="S71" s="31"/>
      <c r="T71" s="31"/>
      <c r="U71" s="29"/>
      <c r="V71" s="29"/>
      <c r="W71" s="34"/>
      <c r="X71" s="17"/>
      <c r="Y71" s="11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8"/>
      <c r="M72" s="20"/>
      <c r="O72" s="28"/>
      <c r="P72" s="31"/>
      <c r="Q72" s="6"/>
      <c r="R72" s="2"/>
      <c r="S72" s="31"/>
      <c r="T72" s="31"/>
      <c r="U72" s="29"/>
      <c r="V72" s="29"/>
      <c r="W72" s="34"/>
      <c r="X72" s="17"/>
      <c r="Y72" s="11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8"/>
      <c r="M73" s="20"/>
      <c r="O73" s="28"/>
      <c r="P73" s="31"/>
      <c r="Q73" s="6"/>
      <c r="R73" s="2"/>
      <c r="S73" s="31"/>
      <c r="T73" s="31"/>
      <c r="U73" s="29"/>
      <c r="V73" s="33"/>
      <c r="W73" s="34"/>
      <c r="X73" s="17"/>
      <c r="Y73" s="11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8"/>
      <c r="M74" s="20"/>
      <c r="O74" s="28"/>
      <c r="P74" s="31"/>
      <c r="Q74" s="6"/>
      <c r="R74" s="2"/>
      <c r="S74" s="31"/>
      <c r="T74" s="31"/>
      <c r="U74" s="29"/>
      <c r="V74" s="33"/>
      <c r="W74" s="34"/>
      <c r="X74" s="33"/>
      <c r="Y74" s="11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8"/>
      <c r="M75" s="23"/>
      <c r="O75" s="28"/>
      <c r="P75" s="31"/>
      <c r="Q75" s="6"/>
      <c r="R75" s="2"/>
      <c r="S75" s="31"/>
      <c r="T75" s="31"/>
      <c r="U75" s="29"/>
      <c r="V75" s="29"/>
      <c r="W75" s="34"/>
      <c r="X75" s="33"/>
      <c r="Y75" s="11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8"/>
      <c r="M76" s="20"/>
      <c r="O76" s="28"/>
      <c r="P76" s="31"/>
      <c r="Q76" s="6"/>
      <c r="R76" s="2"/>
      <c r="S76" s="31"/>
      <c r="T76" s="31"/>
      <c r="U76" s="29"/>
      <c r="V76" s="33"/>
      <c r="W76" s="34"/>
      <c r="X76" s="33"/>
      <c r="Y76" s="11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8"/>
      <c r="M77" s="20"/>
      <c r="O77" s="28"/>
      <c r="P77" s="31"/>
      <c r="Q77" s="6"/>
      <c r="R77" s="2"/>
      <c r="S77" s="31"/>
      <c r="T77" s="31"/>
      <c r="U77" s="29"/>
      <c r="V77" s="33"/>
      <c r="W77" s="34"/>
      <c r="X77" s="29"/>
      <c r="Y77" s="11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8"/>
      <c r="M78" s="20"/>
      <c r="O78" s="28"/>
      <c r="P78" s="31"/>
      <c r="Q78" s="6"/>
      <c r="R78" s="2"/>
      <c r="S78" s="31"/>
      <c r="T78" s="31"/>
      <c r="U78" s="29"/>
      <c r="V78" s="33"/>
      <c r="W78" s="34"/>
      <c r="X78" s="33"/>
      <c r="Y78" s="11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8"/>
      <c r="M79" s="20"/>
      <c r="O79" s="28"/>
      <c r="P79" s="31"/>
      <c r="Q79" s="6"/>
      <c r="R79" s="2"/>
      <c r="S79" s="31"/>
      <c r="T79" s="31"/>
      <c r="U79" s="29"/>
      <c r="V79" s="33"/>
      <c r="W79" s="34"/>
      <c r="X79" s="29"/>
      <c r="Y79" s="11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8"/>
      <c r="M80" s="19"/>
      <c r="O80" s="27"/>
      <c r="P80" s="31"/>
      <c r="Q80" s="6"/>
      <c r="R80" s="2"/>
      <c r="S80" s="31"/>
      <c r="T80" s="31"/>
      <c r="U80" s="29"/>
      <c r="V80" s="29"/>
      <c r="W80" s="34"/>
      <c r="X80" s="33"/>
      <c r="Y80" s="11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8"/>
      <c r="M81" s="20"/>
      <c r="O81" s="27"/>
      <c r="P81" s="31"/>
      <c r="Q81" s="6"/>
      <c r="R81" s="2"/>
      <c r="S81" s="31"/>
      <c r="T81" s="31"/>
      <c r="U81" s="29"/>
      <c r="V81" s="29"/>
      <c r="W81" s="34"/>
      <c r="X81" s="33"/>
      <c r="Y81" s="11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10"/>
      <c r="M82" s="19"/>
      <c r="N82" s="2"/>
      <c r="O82" s="28"/>
      <c r="P82" s="31"/>
      <c r="Q82" s="6"/>
      <c r="R82" s="2"/>
      <c r="S82" s="31"/>
      <c r="T82" s="31"/>
      <c r="U82" s="29"/>
      <c r="V82" s="29"/>
      <c r="W82" s="34"/>
      <c r="X82" s="33"/>
      <c r="Y82" s="11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10"/>
      <c r="M83" s="19"/>
      <c r="N83" s="2"/>
      <c r="O83" s="27"/>
      <c r="P83" s="31"/>
      <c r="Q83" s="6"/>
      <c r="R83" s="2"/>
      <c r="S83" s="31"/>
      <c r="T83" s="31"/>
      <c r="U83" s="29"/>
      <c r="V83" s="33"/>
      <c r="W83" s="34"/>
      <c r="X83" s="33"/>
      <c r="Y83" s="11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10"/>
      <c r="M84" s="19"/>
      <c r="N84" s="2"/>
      <c r="O84" s="28"/>
      <c r="P84" s="31"/>
      <c r="Q84" s="6"/>
      <c r="R84" s="2"/>
      <c r="S84" s="31"/>
      <c r="T84" s="31"/>
      <c r="U84" s="29"/>
      <c r="V84" s="29"/>
      <c r="W84" s="34"/>
      <c r="X84" s="33"/>
      <c r="Y84" s="11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10"/>
      <c r="M85" s="19"/>
      <c r="N85" s="2"/>
      <c r="O85" s="28"/>
      <c r="P85" s="31"/>
      <c r="Q85" s="6"/>
      <c r="R85" s="2"/>
      <c r="S85" s="31"/>
      <c r="T85" s="31"/>
      <c r="U85" s="29"/>
      <c r="V85" s="33"/>
      <c r="W85" s="34"/>
      <c r="X85" s="16"/>
      <c r="Y85" s="11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10"/>
      <c r="M86" s="18"/>
      <c r="N86" s="2"/>
      <c r="O86" s="26"/>
      <c r="P86" s="30"/>
      <c r="Q86" s="6"/>
      <c r="R86" s="2"/>
      <c r="S86" s="30"/>
      <c r="T86" s="30"/>
      <c r="U86" s="25"/>
      <c r="V86" s="15"/>
      <c r="W86" s="14"/>
      <c r="X86" s="15"/>
      <c r="Y86" s="11"/>
    </row>
  </sheetData>
  <pageMargins left="0.7" right="0.7" top="0.3" bottom="0.3" header="0.3" footer="0.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2016-10-07T09:54:39Z</dcterms:modified>
  <dc:language>en-US</dc:language>
</cp:coreProperties>
</file>