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<sst xmlns="http://schemas.openxmlformats.org/spreadsheetml/2006/main" count="338" uniqueCount="134">
  <si>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</si>
  <si>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</si>
  <si>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</si>
  <si>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</si>
  <si>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</si>
  <si>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</si>
  <si>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</si>
  <si>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</si>
  <si>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</si>
  <si>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</si>
  <si>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</si>
  <si>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</si>
  <si>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</si>
  <si>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</si>
  <si>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</si>
  <si>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</si>
  <si>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</si>
  <si>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</si>
  <si>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</si>
  <si>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</si>
  <si>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</si>
  <si>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</si>
  <si>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</si>
  <si>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</si>
  <si>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</si>
  <si>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</si>
  <si>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</si>
  <si>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S1</t>
  </si>
  <si>
    <t>L</t>
  </si>
  <si>
    <t>SLTA</t>
  </si>
  <si>
    <t>-</t>
  </si>
  <si>
    <t>DIII</t>
  </si>
  <si>
    <t xml:space="preserve">Khairun Nisa </t>
  </si>
  <si>
    <t>Medan, 25 Mei 1975</t>
  </si>
  <si>
    <t>Sri Mulyani</t>
  </si>
  <si>
    <t>Padang, 02 Agustus 1955</t>
  </si>
  <si>
    <t>Samsiar</t>
  </si>
  <si>
    <t>Padang, 05 Januari 1965</t>
  </si>
  <si>
    <t>Ice Sukmawati</t>
  </si>
  <si>
    <t>Koto Baru, 28 April 1989</t>
  </si>
  <si>
    <t>Maita</t>
  </si>
  <si>
    <t>Pandai Sikek, 01 Mei 1972</t>
  </si>
  <si>
    <t>Awida</t>
  </si>
  <si>
    <t>Pandai Sikek, 12 November 1987</t>
  </si>
  <si>
    <t>Ade Indra Sofia Ningsih</t>
  </si>
  <si>
    <t>Pandai Sikek, 22 Juli 1993</t>
  </si>
  <si>
    <t>Syamsuar</t>
  </si>
  <si>
    <t>Pandai Sikek, 17 Oktober 1979</t>
  </si>
  <si>
    <t>Yulina Syafrida</t>
  </si>
  <si>
    <t>Pandai Sikek, 09 Juli 1971</t>
  </si>
  <si>
    <t>Rahmi Azizah</t>
  </si>
  <si>
    <t>Pandai Sikek, 26 Maret 1981</t>
  </si>
  <si>
    <t>Yunita Fitriyana</t>
  </si>
  <si>
    <t>Koto Baru, 10 Juni 1986</t>
  </si>
  <si>
    <t>Pelmi DT Sail Mahadirajo</t>
  </si>
  <si>
    <t>Padang, 17 Mei 1973</t>
  </si>
  <si>
    <t>Zulfri</t>
  </si>
  <si>
    <t>Padang, 06 Desember 1972</t>
  </si>
  <si>
    <t>Drs. Damsik DT Maharadjo</t>
  </si>
  <si>
    <t>Pandai Sikek, 25 Oktober 1966</t>
  </si>
  <si>
    <t>Yasmi</t>
  </si>
  <si>
    <t>Koto Tinggi, 20 Agustus 1972</t>
  </si>
  <si>
    <t>Bethmida Zein</t>
  </si>
  <si>
    <t>Sei Penuh, 26 Oktober 1955</t>
  </si>
  <si>
    <t xml:space="preserve">Kartika Sari </t>
  </si>
  <si>
    <t>Sibolga, 05 Januari 1979</t>
  </si>
  <si>
    <t>Anisma R</t>
  </si>
  <si>
    <t>Koto Tinggi, 31 Desember 1953</t>
  </si>
  <si>
    <t>Deli Febriani</t>
  </si>
  <si>
    <t>Padang Lawas, 15 Februari 1989</t>
  </si>
  <si>
    <t>Widia Warneli</t>
  </si>
  <si>
    <t>Koto Baru, 04 Oktober 1974</t>
  </si>
  <si>
    <t>Leni Oktavia</t>
  </si>
  <si>
    <t>Koto Baru, 30 Oktober 1974</t>
  </si>
  <si>
    <t xml:space="preserve">Fatma Dewi Yanti </t>
  </si>
  <si>
    <t>Koto Baru, 15 September 1992</t>
  </si>
  <si>
    <t>Wahyu Ilhamni</t>
  </si>
  <si>
    <t>Koto Baru, 10 Oktober 1991</t>
  </si>
  <si>
    <t>Riska Fianti</t>
  </si>
  <si>
    <t>Koto Baru, 19 Juli 1989</t>
  </si>
  <si>
    <t>Suhandi</t>
  </si>
  <si>
    <t>Selat Panjang, 23 Januari 1969</t>
  </si>
  <si>
    <t>Zuherman, Amd</t>
  </si>
  <si>
    <t>Pandai Sikek, 06 Juli 1968</t>
  </si>
  <si>
    <t>Yeni Melisa Putri</t>
  </si>
  <si>
    <t>Koto Baru, 29 Mei 1990</t>
  </si>
  <si>
    <t>Morent Inggawati, Amd</t>
  </si>
  <si>
    <t>Padang, 30 Januari 1990</t>
  </si>
  <si>
    <t>Muhammad Abrar</t>
  </si>
  <si>
    <t>Padang Panjang, 27 Februari 1988</t>
  </si>
  <si>
    <t>David Andri</t>
  </si>
  <si>
    <t>Padang Panjang, 06 Januari 1987</t>
  </si>
  <si>
    <t>Koperasi Tenun Pandai Sikek</t>
  </si>
  <si>
    <t>Koto Tinggi Pandai Sikek, Tanah Datar, Sumbar</t>
  </si>
  <si>
    <t>082170660142</t>
  </si>
  <si>
    <t>Tenun</t>
  </si>
  <si>
    <t>081374727450</t>
  </si>
  <si>
    <t xml:space="preserve">Jorong Koto Tinggi, Pandai Sikek, Tanah Datar </t>
  </si>
  <si>
    <t>085363471443</t>
  </si>
  <si>
    <t>Baruah, Pandai Sikek, Tanah Datar</t>
  </si>
  <si>
    <t>081363216093</t>
  </si>
  <si>
    <t>Pagu-Pagu Pandai Sikek, Tanah Datar</t>
  </si>
  <si>
    <t>085265277183</t>
  </si>
  <si>
    <t>Kopingkra</t>
  </si>
  <si>
    <t>Tanjung Pandai Sikek, Tanah Datar</t>
  </si>
  <si>
    <t>081266725116</t>
  </si>
  <si>
    <t>Koperasi Nagari Pandai Sikek</t>
  </si>
  <si>
    <t>081266308796</t>
  </si>
  <si>
    <t>0813218626</t>
  </si>
  <si>
    <t>Pandai Sikek, Tanah Datar</t>
  </si>
  <si>
    <t>085375455410</t>
  </si>
  <si>
    <t>Baruah Nagari, Pandai Sikek, Tanah Datar</t>
  </si>
  <si>
    <t>081363305864</t>
  </si>
  <si>
    <t>085263330354</t>
  </si>
  <si>
    <t>085355674822</t>
  </si>
  <si>
    <t>085276661088</t>
  </si>
  <si>
    <t>081266930498</t>
  </si>
  <si>
    <t>085274326389</t>
  </si>
  <si>
    <t>096766507339</t>
  </si>
  <si>
    <t>deli.21204@yahoo.com</t>
  </si>
  <si>
    <t>085272928286</t>
  </si>
  <si>
    <t>widiawarneli@ymail.com</t>
  </si>
  <si>
    <t>Luhung Tanjung, Pandai Sikek, Tanah Datar</t>
  </si>
  <si>
    <t>08126742542</t>
  </si>
  <si>
    <t>Tanjuang, Pandai Sikek, Tanah Datar</t>
  </si>
  <si>
    <t>Kopingkra Pandai Sikek</t>
  </si>
  <si>
    <t>Pandai Sikek, Kecamatan X Koto, Tanah Datar</t>
  </si>
  <si>
    <t>082171777785</t>
  </si>
  <si>
    <t>Koto Tinggi Pandai Sikek, Tanah Datar</t>
  </si>
  <si>
    <t>Tanjuang Pandai Sikek, Tanah Datar</t>
  </si>
  <si>
    <t>085669106882</t>
  </si>
  <si>
    <t>085669166185</t>
  </si>
  <si>
    <t>Baruah Pandai Sikek, Tanah Datar</t>
  </si>
  <si>
    <t>081266024578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</si>
</sst>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h:mm\ AM/PM"/>
  </numFmts>
  <fonts count="12" x14ac:knownFonts="1">
    <font>
      <sz val="11"/>
      <color rgb="FF000000"/>
      <name val="Calibri"/>
      <family val="2"/>
    </font>
    <font>
      <sz val="9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sz val="9"/>
      <color theme="1"/>
      <name val="Tahoma"/>
      <family val="2"/>
    </font>
    <font>
      <u/>
      <sz val="9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7" fillId="0" borderId="0" xfId="0" applyFo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center"/>
    </xf>
    <xf numFmtId="0" fontId="7" fillId="0" borderId="1" xfId="0" applyFont="1" applyBorder="1"/>
    <xf numFmtId="176" fontId="7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4" fillId="0" borderId="1" xfId="6" applyBorder="1" applyAlignment="1">
      <alignment vertical="center"/>
    </xf>
    <xf numFmtId="0" fontId="0" fillId="0" borderId="1" xfId="0" applyBorder="1"/>
    <xf numFmtId="0" fontId="9" fillId="0" borderId="1" xfId="0" applyFont="1" applyBorder="1" applyAlignment="1">
      <alignment horizontal="center" vertical="top" wrapText="1"/>
    </xf>
    <xf numFmtId="0" fontId="4" fillId="0" borderId="1" xfId="6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 applyAlignment="1"/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15" fontId="1" fillId="2" borderId="4" xfId="0" applyNumberFormat="1" applyFont="1" applyFill="1" applyBorder="1" applyAlignment="1">
      <alignment horizontal="left" vertical="center" wrapText="1"/>
    </xf>
    <xf numFmtId="3" fontId="10" fillId="2" borderId="3" xfId="0" applyNumberFormat="1" applyFont="1" applyFill="1" applyBorder="1" applyAlignment="1">
      <alignment horizontal="left" vertical="center" wrapText="1"/>
    </xf>
    <xf numFmtId="3" fontId="10" fillId="2" borderId="5" xfId="0" applyNumberFormat="1" applyFont="1" applyFill="1" applyBorder="1" applyAlignment="1">
      <alignment horizontal="left" vertical="center" wrapText="1"/>
    </xf>
    <xf numFmtId="0" fontId="1" fillId="2" borderId="4" xfId="0" quotePrefix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9" fontId="1" fillId="2" borderId="4" xfId="0" quotePrefix="1" applyNumberFormat="1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 applyProtection="1">
      <alignment horizontal="center" vertical="center" wrapText="1"/>
    </xf>
    <xf numFmtId="0" fontId="11" fillId="2" borderId="4" xfId="1" applyFont="1" applyFill="1" applyBorder="1" applyAlignment="1" applyProtection="1">
      <alignment horizontal="center" vertical="center" wrapText="1"/>
    </xf>
    <xf numFmtId="0" fontId="10" fillId="2" borderId="4" xfId="0" quotePrefix="1" applyFont="1" applyFill="1" applyBorder="1" applyAlignment="1">
      <alignment horizontal="center" vertical="center" wrapText="1"/>
    </xf>
    <xf numFmtId="0" fontId="10" fillId="2" borderId="8" xfId="0" quotePrefix="1" applyFont="1" applyFill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center" vertical="center" wrapText="1"/>
    </xf>
    <xf numFmtId="0" fontId="1" fillId="2" borderId="10" xfId="0" quotePrefix="1" applyFont="1" applyFill="1" applyBorder="1" applyAlignment="1">
      <alignment horizontal="center" vertical="center" wrapText="1"/>
    </xf>
    <xf numFmtId="49" fontId="1" fillId="2" borderId="10" xfId="0" quotePrefix="1" applyNumberFormat="1" applyFont="1" applyFill="1" applyBorder="1" applyAlignment="1">
      <alignment horizontal="center" vertical="center" wrapText="1"/>
    </xf>
    <xf numFmtId="0" fontId="5" fillId="2" borderId="4" xfId="1" quotePrefix="1" applyFill="1" applyBorder="1" applyAlignment="1" applyProtection="1">
      <alignment horizontal="center" vertical="center" wrapText="1"/>
    </xf>
    <xf numFmtId="0" fontId="5" fillId="2" borderId="4" xfId="1" applyFill="1" applyBorder="1" applyAlignment="1" applyProtection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11" xfId="0" quotePrefix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</cellXfs>
  <cellStyles count="11">
    <cellStyle name="Hyperlink" xfId="1" builtinId="8"/>
    <cellStyle name="Hyperlink 2" xfId="2"/>
    <cellStyle name="Hyperlink 3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TableStyleLight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idiawarneli@ymail.com" TargetMode="External"/><Relationship Id="rId1" Type="http://schemas.openxmlformats.org/officeDocument/2006/relationships/hyperlink" Target="mailto:deli.2120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G1" zoomScale="75" zoomScaleSheetLayoutView="100" workbookViewId="0">
      <pane activePane="bottomRight" state="frozen"/>
      <selection activeCell="R2" sqref="R2:R31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2.42578125" style="3" customWidth="1"/>
    <col min="14" max="14" width="9" style="2" customWidth="1"/>
    <col min="15" max="15" width="29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" style="2" customWidth="1"/>
    <col min="21" max="21" width="27.140625" style="2" bestFit="1" customWidth="1"/>
    <col min="22" max="22" width="58.42578125" style="2" bestFit="1" customWidth="1"/>
    <col min="23" max="23" width="17.42578125" style="2" bestFit="1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14" t="s">
        <v>24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16.899999999999999" customHeight="1" thickTop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6" t="s">
        <v>32</v>
      </c>
      <c r="O2" s="17" t="s">
        <v>33</v>
      </c>
      <c r="P2" s="11" t="s">
        <v>26</v>
      </c>
      <c r="Q2" s="18">
        <f>2013-1975</f>
        <v>38</v>
      </c>
      <c r="R2" s="10" t="str">
        <f>IF(Q2&lt;21,"&lt; 21",IF(Q2&lt;=30,"21 - 30",IF(Q2&lt;=40,"31 - 40",IF(Q2&lt;=50,"41 - 50","&gt; 50" ))))</f>
        <v>31 - 40</v>
      </c>
      <c r="S2" s="11" t="s">
        <v>29</v>
      </c>
      <c r="T2" s="11"/>
      <c r="U2" s="23" t="s">
        <v>92</v>
      </c>
      <c r="V2" s="24" t="s">
        <v>93</v>
      </c>
      <c r="W2" s="25" t="s">
        <v>94</v>
      </c>
      <c r="X2" s="27" t="s">
        <v>30</v>
      </c>
      <c r="Y2" s="26" t="s">
        <v>95</v>
      </c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9" t="s">
        <v>34</v>
      </c>
      <c r="O3" s="20" t="s">
        <v>35</v>
      </c>
      <c r="P3" s="11" t="s">
        <v>26</v>
      </c>
      <c r="Q3" s="18">
        <f>2013-1955</f>
        <v>58</v>
      </c>
      <c r="R3" s="10" t="str">
        <f t="shared" ref="R3:R31" si="0">IF(Q3&lt;21,"&lt; 21",IF(Q3&lt;=30,"21 - 30",IF(Q3&lt;=40,"31 - 40",IF(Q3&lt;=50,"41 - 50","&gt; 50" ))))</f>
        <v>&gt; 50</v>
      </c>
      <c r="S3" s="11" t="s">
        <v>29</v>
      </c>
      <c r="T3" s="11"/>
      <c r="U3" s="23" t="s">
        <v>92</v>
      </c>
      <c r="V3" s="24" t="s">
        <v>93</v>
      </c>
      <c r="W3" s="28" t="s">
        <v>96</v>
      </c>
      <c r="X3" s="29"/>
      <c r="Y3" s="23" t="s">
        <v>95</v>
      </c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9" t="s">
        <v>36</v>
      </c>
      <c r="O4" s="20" t="s">
        <v>37</v>
      </c>
      <c r="P4" s="11" t="s">
        <v>28</v>
      </c>
      <c r="Q4" s="18">
        <f>2013-1965</f>
        <v>48</v>
      </c>
      <c r="R4" s="10" t="str">
        <f t="shared" si="0"/>
        <v>41 - 50</v>
      </c>
      <c r="S4" s="11" t="s">
        <v>29</v>
      </c>
      <c r="T4" s="11"/>
      <c r="U4" s="23" t="s">
        <v>92</v>
      </c>
      <c r="V4" s="24" t="s">
        <v>93</v>
      </c>
      <c r="W4" s="28" t="s">
        <v>94</v>
      </c>
      <c r="X4" s="30"/>
      <c r="Y4" s="23" t="s">
        <v>95</v>
      </c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9" t="s">
        <v>38</v>
      </c>
      <c r="O5" s="17" t="s">
        <v>39</v>
      </c>
      <c r="P5" s="11" t="s">
        <v>26</v>
      </c>
      <c r="Q5" s="18">
        <f>2013-1989</f>
        <v>24</v>
      </c>
      <c r="R5" s="10" t="str">
        <f t="shared" si="0"/>
        <v>21 - 30</v>
      </c>
      <c r="S5" s="11" t="s">
        <v>29</v>
      </c>
      <c r="T5" s="11"/>
      <c r="U5" s="23" t="s">
        <v>92</v>
      </c>
      <c r="V5" s="24" t="s">
        <v>97</v>
      </c>
      <c r="W5" s="28" t="s">
        <v>98</v>
      </c>
      <c r="X5" s="31" t="s">
        <v>30</v>
      </c>
      <c r="Y5" s="23" t="s">
        <v>95</v>
      </c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9" t="s">
        <v>40</v>
      </c>
      <c r="O6" s="20" t="s">
        <v>41</v>
      </c>
      <c r="P6" s="11" t="s">
        <v>26</v>
      </c>
      <c r="Q6" s="18">
        <f>2013-1972</f>
        <v>41</v>
      </c>
      <c r="R6" s="10" t="str">
        <f t="shared" si="0"/>
        <v>41 - 50</v>
      </c>
      <c r="S6" s="11" t="s">
        <v>27</v>
      </c>
      <c r="T6" s="11"/>
      <c r="U6" s="23" t="s">
        <v>30</v>
      </c>
      <c r="V6" s="24" t="s">
        <v>99</v>
      </c>
      <c r="W6" s="28" t="s">
        <v>100</v>
      </c>
      <c r="X6" s="31" t="s">
        <v>30</v>
      </c>
      <c r="Y6" s="23" t="s">
        <v>30</v>
      </c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9" t="s">
        <v>42</v>
      </c>
      <c r="O7" s="17" t="s">
        <v>43</v>
      </c>
      <c r="P7" s="11" t="s">
        <v>26</v>
      </c>
      <c r="Q7" s="18">
        <f>2013-1987</f>
        <v>26</v>
      </c>
      <c r="R7" s="10" t="str">
        <f t="shared" si="0"/>
        <v>21 - 30</v>
      </c>
      <c r="S7" s="11" t="s">
        <v>29</v>
      </c>
      <c r="T7" s="11"/>
      <c r="U7" s="23" t="s">
        <v>30</v>
      </c>
      <c r="V7" s="24" t="s">
        <v>93</v>
      </c>
      <c r="W7" s="23" t="s">
        <v>30</v>
      </c>
      <c r="X7" s="31" t="s">
        <v>30</v>
      </c>
      <c r="Y7" s="23" t="s">
        <v>30</v>
      </c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9" t="s">
        <v>44</v>
      </c>
      <c r="O8" s="17" t="s">
        <v>45</v>
      </c>
      <c r="P8" s="11" t="s">
        <v>26</v>
      </c>
      <c r="Q8" s="18">
        <f>2013-1993</f>
        <v>20</v>
      </c>
      <c r="R8" s="10" t="str">
        <f t="shared" si="0"/>
        <v>&lt; 21</v>
      </c>
      <c r="S8" s="11" t="s">
        <v>29</v>
      </c>
      <c r="T8" s="11"/>
      <c r="U8" s="23" t="s">
        <v>30</v>
      </c>
      <c r="V8" s="24" t="s">
        <v>101</v>
      </c>
      <c r="W8" s="28" t="s">
        <v>102</v>
      </c>
      <c r="X8" s="31"/>
      <c r="Y8" s="23" t="s">
        <v>30</v>
      </c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9" t="s">
        <v>46</v>
      </c>
      <c r="O9" s="17" t="s">
        <v>47</v>
      </c>
      <c r="P9" s="11" t="s">
        <v>28</v>
      </c>
      <c r="Q9" s="18">
        <f>2013-1979</f>
        <v>34</v>
      </c>
      <c r="R9" s="10" t="str">
        <f t="shared" si="0"/>
        <v>31 - 40</v>
      </c>
      <c r="S9" s="11" t="s">
        <v>29</v>
      </c>
      <c r="T9" s="11"/>
      <c r="U9" s="23" t="s">
        <v>103</v>
      </c>
      <c r="V9" s="24" t="s">
        <v>104</v>
      </c>
      <c r="W9" s="28" t="s">
        <v>105</v>
      </c>
      <c r="X9" s="32" t="s">
        <v>30</v>
      </c>
      <c r="Y9" s="23" t="s">
        <v>30</v>
      </c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9" t="s">
        <v>48</v>
      </c>
      <c r="O10" s="17" t="s">
        <v>49</v>
      </c>
      <c r="P10" s="11" t="s">
        <v>26</v>
      </c>
      <c r="Q10" s="18">
        <f>2013-1971</f>
        <v>42</v>
      </c>
      <c r="R10" s="10" t="str">
        <f t="shared" si="0"/>
        <v>41 - 50</v>
      </c>
      <c r="S10" s="11" t="s">
        <v>27</v>
      </c>
      <c r="T10" s="11"/>
      <c r="U10" s="23" t="s">
        <v>106</v>
      </c>
      <c r="V10" s="24" t="s">
        <v>104</v>
      </c>
      <c r="W10" s="28" t="s">
        <v>107</v>
      </c>
      <c r="X10" s="31" t="s">
        <v>30</v>
      </c>
      <c r="Y10" s="23" t="s">
        <v>30</v>
      </c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9" t="s">
        <v>50</v>
      </c>
      <c r="O11" s="17" t="s">
        <v>51</v>
      </c>
      <c r="P11" s="11" t="s">
        <v>26</v>
      </c>
      <c r="Q11" s="18">
        <f>2013-1981</f>
        <v>32</v>
      </c>
      <c r="R11" s="10" t="str">
        <f t="shared" si="0"/>
        <v>31 - 40</v>
      </c>
      <c r="S11" s="11" t="s">
        <v>29</v>
      </c>
      <c r="T11" s="11"/>
      <c r="U11" s="23" t="s">
        <v>106</v>
      </c>
      <c r="V11" s="33" t="s">
        <v>99</v>
      </c>
      <c r="W11" s="28" t="s">
        <v>108</v>
      </c>
      <c r="X11" s="29"/>
      <c r="Y11" s="34" t="s">
        <v>30</v>
      </c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9" t="s">
        <v>52</v>
      </c>
      <c r="O12" s="20" t="s">
        <v>53</v>
      </c>
      <c r="P12" s="11" t="s">
        <v>26</v>
      </c>
      <c r="Q12" s="18">
        <f>2013-1986</f>
        <v>27</v>
      </c>
      <c r="R12" s="10" t="str">
        <f t="shared" si="0"/>
        <v>21 - 30</v>
      </c>
      <c r="S12" s="11" t="s">
        <v>29</v>
      </c>
      <c r="T12" s="11"/>
      <c r="U12" s="23" t="s">
        <v>30</v>
      </c>
      <c r="V12" s="24" t="s">
        <v>109</v>
      </c>
      <c r="W12" s="35" t="s">
        <v>110</v>
      </c>
      <c r="X12" s="30"/>
      <c r="Y12" s="23" t="s">
        <v>30</v>
      </c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9" t="s">
        <v>54</v>
      </c>
      <c r="O13" s="17" t="s">
        <v>55</v>
      </c>
      <c r="P13" s="11" t="s">
        <v>28</v>
      </c>
      <c r="Q13" s="18">
        <f>2013-1973</f>
        <v>40</v>
      </c>
      <c r="R13" s="10" t="str">
        <f t="shared" si="0"/>
        <v>31 - 40</v>
      </c>
      <c r="S13" s="11" t="s">
        <v>29</v>
      </c>
      <c r="T13" s="11"/>
      <c r="U13" s="23" t="s">
        <v>106</v>
      </c>
      <c r="V13" s="24" t="s">
        <v>111</v>
      </c>
      <c r="W13" s="28" t="s">
        <v>112</v>
      </c>
      <c r="X13" s="31" t="s">
        <v>30</v>
      </c>
      <c r="Y13" s="23" t="s">
        <v>30</v>
      </c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9" t="s">
        <v>56</v>
      </c>
      <c r="O14" s="17" t="s">
        <v>57</v>
      </c>
      <c r="P14" s="11" t="s">
        <v>28</v>
      </c>
      <c r="Q14" s="18">
        <f>2013-1972</f>
        <v>41</v>
      </c>
      <c r="R14" s="10" t="str">
        <f t="shared" si="0"/>
        <v>41 - 50</v>
      </c>
      <c r="S14" s="11" t="s">
        <v>29</v>
      </c>
      <c r="T14" s="11"/>
      <c r="U14" s="23" t="s">
        <v>30</v>
      </c>
      <c r="V14" s="24" t="s">
        <v>93</v>
      </c>
      <c r="W14" s="28" t="s">
        <v>113</v>
      </c>
      <c r="X14" s="30"/>
      <c r="Y14" s="23" t="s">
        <v>30</v>
      </c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9" t="s">
        <v>58</v>
      </c>
      <c r="O15" s="20" t="s">
        <v>59</v>
      </c>
      <c r="P15" s="11" t="s">
        <v>28</v>
      </c>
      <c r="Q15" s="18">
        <f>2013-1966</f>
        <v>47</v>
      </c>
      <c r="R15" s="10" t="str">
        <f t="shared" si="0"/>
        <v>41 - 50</v>
      </c>
      <c r="S15" s="11" t="s">
        <v>27</v>
      </c>
      <c r="T15" s="11"/>
      <c r="U15" s="23" t="s">
        <v>106</v>
      </c>
      <c r="V15" s="24" t="s">
        <v>109</v>
      </c>
      <c r="W15" s="28" t="s">
        <v>114</v>
      </c>
      <c r="X15" s="27"/>
      <c r="Y15" s="23" t="s">
        <v>30</v>
      </c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9" t="s">
        <v>60</v>
      </c>
      <c r="O16" s="17" t="s">
        <v>61</v>
      </c>
      <c r="P16" s="11" t="s">
        <v>26</v>
      </c>
      <c r="Q16" s="18">
        <f>2013-1972</f>
        <v>41</v>
      </c>
      <c r="R16" s="10" t="str">
        <f t="shared" si="0"/>
        <v>41 - 50</v>
      </c>
      <c r="S16" s="11" t="s">
        <v>29</v>
      </c>
      <c r="T16" s="11"/>
      <c r="U16" s="18" t="s">
        <v>92</v>
      </c>
      <c r="V16" s="24" t="s">
        <v>93</v>
      </c>
      <c r="W16" s="28" t="s">
        <v>94</v>
      </c>
      <c r="X16" s="27"/>
      <c r="Y16" s="23" t="s">
        <v>95</v>
      </c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9" t="s">
        <v>62</v>
      </c>
      <c r="O17" s="17" t="s">
        <v>63</v>
      </c>
      <c r="P17" s="11" t="s">
        <v>26</v>
      </c>
      <c r="Q17" s="18">
        <f>2013-1955</f>
        <v>58</v>
      </c>
      <c r="R17" s="10" t="str">
        <f t="shared" si="0"/>
        <v>&gt; 50</v>
      </c>
      <c r="S17" s="11" t="s">
        <v>29</v>
      </c>
      <c r="T17" s="11"/>
      <c r="U17" s="18" t="s">
        <v>92</v>
      </c>
      <c r="V17" s="24" t="s">
        <v>104</v>
      </c>
      <c r="W17" s="28" t="s">
        <v>115</v>
      </c>
      <c r="X17" s="30"/>
      <c r="Y17" s="23" t="s">
        <v>95</v>
      </c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9" t="s">
        <v>64</v>
      </c>
      <c r="O18" s="17" t="s">
        <v>65</v>
      </c>
      <c r="P18" s="11" t="s">
        <v>26</v>
      </c>
      <c r="Q18" s="18">
        <f>2013-1979</f>
        <v>34</v>
      </c>
      <c r="R18" s="10" t="str">
        <f t="shared" si="0"/>
        <v>31 - 40</v>
      </c>
      <c r="S18" s="11" t="s">
        <v>29</v>
      </c>
      <c r="T18" s="11"/>
      <c r="U18" s="18" t="s">
        <v>92</v>
      </c>
      <c r="V18" s="24" t="s">
        <v>93</v>
      </c>
      <c r="W18" s="28" t="s">
        <v>116</v>
      </c>
      <c r="X18" s="31" t="s">
        <v>30</v>
      </c>
      <c r="Y18" s="23" t="s">
        <v>95</v>
      </c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21" t="s">
        <v>66</v>
      </c>
      <c r="O19" s="17" t="s">
        <v>67</v>
      </c>
      <c r="P19" s="11" t="s">
        <v>26</v>
      </c>
      <c r="Q19" s="18">
        <f>2013-1953</f>
        <v>60</v>
      </c>
      <c r="R19" s="10" t="str">
        <f t="shared" si="0"/>
        <v>&gt; 50</v>
      </c>
      <c r="S19" s="11" t="s">
        <v>27</v>
      </c>
      <c r="T19" s="11"/>
      <c r="U19" s="18" t="s">
        <v>92</v>
      </c>
      <c r="V19" s="24" t="s">
        <v>93</v>
      </c>
      <c r="W19" s="28" t="s">
        <v>117</v>
      </c>
      <c r="X19" s="31" t="s">
        <v>30</v>
      </c>
      <c r="Y19" s="23" t="s">
        <v>95</v>
      </c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21" t="s">
        <v>68</v>
      </c>
      <c r="O20" s="17" t="s">
        <v>69</v>
      </c>
      <c r="P20" s="11" t="s">
        <v>26</v>
      </c>
      <c r="Q20" s="18">
        <f>2013-1989</f>
        <v>24</v>
      </c>
      <c r="R20" s="10" t="str">
        <f t="shared" si="0"/>
        <v>21 - 30</v>
      </c>
      <c r="S20" s="11" t="s">
        <v>29</v>
      </c>
      <c r="T20" s="11"/>
      <c r="U20" s="18" t="s">
        <v>92</v>
      </c>
      <c r="V20" s="24" t="s">
        <v>93</v>
      </c>
      <c r="W20" s="28" t="s">
        <v>118</v>
      </c>
      <c r="X20" s="36" t="s">
        <v>119</v>
      </c>
      <c r="Y20" s="23" t="s">
        <v>95</v>
      </c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21" t="s">
        <v>70</v>
      </c>
      <c r="O21" s="17" t="s">
        <v>71</v>
      </c>
      <c r="P21" s="11" t="s">
        <v>26</v>
      </c>
      <c r="Q21" s="18">
        <f>2013-1974</f>
        <v>39</v>
      </c>
      <c r="R21" s="10" t="str">
        <f t="shared" si="0"/>
        <v>31 - 40</v>
      </c>
      <c r="S21" s="11" t="s">
        <v>27</v>
      </c>
      <c r="T21" s="11"/>
      <c r="U21" s="23" t="s">
        <v>103</v>
      </c>
      <c r="V21" s="24" t="s">
        <v>101</v>
      </c>
      <c r="W21" s="28" t="s">
        <v>120</v>
      </c>
      <c r="X21" s="37" t="s">
        <v>121</v>
      </c>
      <c r="Y21" s="34" t="s">
        <v>30</v>
      </c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21" t="s">
        <v>72</v>
      </c>
      <c r="O22" s="17" t="s">
        <v>73</v>
      </c>
      <c r="P22" s="11" t="s">
        <v>26</v>
      </c>
      <c r="Q22" s="18">
        <f>2013-1974</f>
        <v>39</v>
      </c>
      <c r="R22" s="10" t="str">
        <f t="shared" si="0"/>
        <v>31 - 40</v>
      </c>
      <c r="S22" s="11" t="s">
        <v>29</v>
      </c>
      <c r="T22" s="11"/>
      <c r="U22" s="23" t="s">
        <v>92</v>
      </c>
      <c r="V22" s="24" t="s">
        <v>122</v>
      </c>
      <c r="W22" s="28" t="s">
        <v>123</v>
      </c>
      <c r="X22" s="30"/>
      <c r="Y22" s="23" t="s">
        <v>95</v>
      </c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21" t="s">
        <v>74</v>
      </c>
      <c r="O23" s="17" t="s">
        <v>75</v>
      </c>
      <c r="P23" s="11" t="s">
        <v>26</v>
      </c>
      <c r="Q23" s="18">
        <f>2013-1992</f>
        <v>21</v>
      </c>
      <c r="R23" s="10" t="str">
        <f t="shared" si="0"/>
        <v>21 - 30</v>
      </c>
      <c r="S23" s="11" t="s">
        <v>29</v>
      </c>
      <c r="T23" s="11"/>
      <c r="U23" s="23" t="s">
        <v>30</v>
      </c>
      <c r="V23" s="24" t="s">
        <v>124</v>
      </c>
      <c r="W23" s="23" t="s">
        <v>30</v>
      </c>
      <c r="X23" s="30"/>
      <c r="Y23" s="23" t="s">
        <v>30</v>
      </c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21" t="s">
        <v>76</v>
      </c>
      <c r="O24" s="17" t="s">
        <v>77</v>
      </c>
      <c r="P24" s="11" t="s">
        <v>26</v>
      </c>
      <c r="Q24" s="18">
        <f>2013-1991</f>
        <v>22</v>
      </c>
      <c r="R24" s="10" t="str">
        <f t="shared" si="0"/>
        <v>21 - 30</v>
      </c>
      <c r="S24" s="11" t="s">
        <v>29</v>
      </c>
      <c r="T24" s="11"/>
      <c r="U24" s="23" t="s">
        <v>30</v>
      </c>
      <c r="V24" s="24" t="s">
        <v>109</v>
      </c>
      <c r="W24" s="23" t="s">
        <v>30</v>
      </c>
      <c r="X24" s="30"/>
      <c r="Y24" s="23" t="s">
        <v>30</v>
      </c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21" t="s">
        <v>78</v>
      </c>
      <c r="O25" s="17" t="s">
        <v>79</v>
      </c>
      <c r="P25" s="11" t="s">
        <v>26</v>
      </c>
      <c r="Q25" s="18">
        <f>2013-1989</f>
        <v>24</v>
      </c>
      <c r="R25" s="10" t="str">
        <f t="shared" si="0"/>
        <v>21 - 30</v>
      </c>
      <c r="S25" s="11" t="s">
        <v>29</v>
      </c>
      <c r="T25" s="11"/>
      <c r="U25" s="23" t="s">
        <v>30</v>
      </c>
      <c r="V25" s="24" t="s">
        <v>109</v>
      </c>
      <c r="W25" s="23" t="s">
        <v>30</v>
      </c>
      <c r="X25" s="31" t="s">
        <v>30</v>
      </c>
      <c r="Y25" s="23" t="s">
        <v>30</v>
      </c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21" t="s">
        <v>80</v>
      </c>
      <c r="O26" s="17" t="s">
        <v>81</v>
      </c>
      <c r="P26" s="11" t="s">
        <v>28</v>
      </c>
      <c r="Q26" s="18">
        <f>2013-1969</f>
        <v>44</v>
      </c>
      <c r="R26" s="10" t="str">
        <f t="shared" si="0"/>
        <v>41 - 50</v>
      </c>
      <c r="S26" s="11" t="s">
        <v>29</v>
      </c>
      <c r="T26" s="11"/>
      <c r="U26" s="23" t="s">
        <v>125</v>
      </c>
      <c r="V26" s="24" t="s">
        <v>126</v>
      </c>
      <c r="W26" s="28" t="s">
        <v>127</v>
      </c>
      <c r="X26" s="31" t="s">
        <v>30</v>
      </c>
      <c r="Y26" s="23" t="s">
        <v>30</v>
      </c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21" t="s">
        <v>82</v>
      </c>
      <c r="O27" s="17" t="s">
        <v>83</v>
      </c>
      <c r="P27" s="11" t="s">
        <v>28</v>
      </c>
      <c r="Q27" s="18">
        <f>2013-1968</f>
        <v>45</v>
      </c>
      <c r="R27" s="10" t="str">
        <f t="shared" si="0"/>
        <v>41 - 50</v>
      </c>
      <c r="S27" s="11" t="s">
        <v>31</v>
      </c>
      <c r="T27" s="11"/>
      <c r="U27" s="23" t="s">
        <v>125</v>
      </c>
      <c r="V27" s="24" t="s">
        <v>128</v>
      </c>
      <c r="W27" s="38">
        <v>85272616737</v>
      </c>
      <c r="X27" s="31" t="s">
        <v>30</v>
      </c>
      <c r="Y27" s="23" t="s">
        <v>30</v>
      </c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2"/>
      <c r="M28" s="22" t="s">
        <v>84</v>
      </c>
      <c r="O28" s="20" t="s">
        <v>85</v>
      </c>
      <c r="P28" s="11" t="s">
        <v>26</v>
      </c>
      <c r="Q28" s="18">
        <f>2013-1990</f>
        <v>23</v>
      </c>
      <c r="R28" s="10" t="str">
        <f t="shared" si="0"/>
        <v>21 - 30</v>
      </c>
      <c r="S28" s="11" t="s">
        <v>29</v>
      </c>
      <c r="T28" s="11"/>
      <c r="U28" s="23" t="s">
        <v>106</v>
      </c>
      <c r="V28" s="24" t="s">
        <v>129</v>
      </c>
      <c r="W28" s="28" t="s">
        <v>130</v>
      </c>
      <c r="X28" s="31" t="s">
        <v>30</v>
      </c>
      <c r="Y28" s="23" t="s">
        <v>30</v>
      </c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2"/>
      <c r="M29" s="22" t="s">
        <v>86</v>
      </c>
      <c r="O29" s="17" t="s">
        <v>87</v>
      </c>
      <c r="P29" s="11" t="s">
        <v>26</v>
      </c>
      <c r="Q29" s="18">
        <f>2013-1990</f>
        <v>23</v>
      </c>
      <c r="R29" s="10" t="str">
        <f t="shared" si="0"/>
        <v>21 - 30</v>
      </c>
      <c r="S29" s="11" t="s">
        <v>31</v>
      </c>
      <c r="T29" s="11"/>
      <c r="U29" s="23" t="s">
        <v>92</v>
      </c>
      <c r="V29" s="24" t="s">
        <v>97</v>
      </c>
      <c r="W29" s="28" t="s">
        <v>131</v>
      </c>
      <c r="X29" s="27"/>
      <c r="Y29" s="23" t="s">
        <v>95</v>
      </c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2"/>
      <c r="M30" s="21" t="s">
        <v>88</v>
      </c>
      <c r="O30" s="17" t="s">
        <v>89</v>
      </c>
      <c r="P30" s="11" t="s">
        <v>28</v>
      </c>
      <c r="Q30" s="18">
        <f>2013-1988</f>
        <v>25</v>
      </c>
      <c r="R30" s="10" t="str">
        <f t="shared" si="0"/>
        <v>21 - 30</v>
      </c>
      <c r="S30" s="11" t="s">
        <v>29</v>
      </c>
      <c r="T30" s="11"/>
      <c r="U30" s="23" t="s">
        <v>92</v>
      </c>
      <c r="V30" s="24" t="s">
        <v>132</v>
      </c>
      <c r="W30" s="28" t="s">
        <v>133</v>
      </c>
      <c r="X30" s="40"/>
      <c r="Y30" s="39" t="s">
        <v>30</v>
      </c>
    </row>
    <row r="31" spans="1:25" ht="16.5" customHeight="1" thickBot="1" x14ac:dyDescent="0.3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2"/>
      <c r="M31" s="21" t="s">
        <v>90</v>
      </c>
      <c r="O31" s="17" t="s">
        <v>91</v>
      </c>
      <c r="P31" s="11" t="s">
        <v>28</v>
      </c>
      <c r="Q31" s="18">
        <f>2013-1987</f>
        <v>26</v>
      </c>
      <c r="R31" s="10" t="str">
        <f t="shared" si="0"/>
        <v>21 - 30</v>
      </c>
      <c r="S31" s="11" t="s">
        <v>29</v>
      </c>
      <c r="T31" s="11"/>
      <c r="U31" s="23" t="s">
        <v>106</v>
      </c>
      <c r="V31" s="24" t="s">
        <v>129</v>
      </c>
      <c r="W31" s="38">
        <v>81311402277</v>
      </c>
      <c r="X31" s="41"/>
      <c r="Y31" s="38" t="s">
        <v>30</v>
      </c>
    </row>
  </sheetData>
  <hyperlinks>
    <hyperlink ref="X20" r:id="rId1"/>
    <hyperlink ref="X21" r:id="rId2"/>
  </hyperlinks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2016-10-09T12:06:33Z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