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ngkwon\Desktop\"/>
    </mc:Choice>
  </mc:AlternateContent>
  <bookViews>
    <workbookView xWindow="120" yWindow="75" windowWidth="19020" windowHeight="11760"/>
  </bookViews>
  <sheets>
    <sheet name="2012" sheetId="1" r:id="rId1"/>
    <sheet name="2013" sheetId="5" r:id="rId2"/>
    <sheet name="2014" sheetId="6" r:id="rId3"/>
    <sheet name="2015" sheetId="7" r:id="rId4"/>
    <sheet name="Non P6 2014" sheetId="8" r:id="rId5"/>
    <sheet name="Non P6 2015" sheetId="9" r:id="rId6"/>
    <sheet name="144 2013" sheetId="10" r:id="rId7"/>
    <sheet name="144 2014" sheetId="11" r:id="rId8"/>
    <sheet name="144 2015" sheetId="12" r:id="rId9"/>
  </sheets>
  <definedNames>
    <definedName name="_xlnm._FilterDatabase" localSheetId="0" hidden="1">'2012'!$A$1:$AY$52</definedName>
    <definedName name="_xlnm._FilterDatabase" localSheetId="1" hidden="1">'2013'!$A$1:$AP$42</definedName>
    <definedName name="_xlnm._FilterDatabase" localSheetId="2" hidden="1">'2014'!$A$1:$AP$59</definedName>
    <definedName name="_xlnm._FilterDatabase" localSheetId="3" hidden="1">'2015'!$A$1:$AP$52</definedName>
  </definedNames>
  <calcPr calcId="152511"/>
</workbook>
</file>

<file path=xl/calcChain.xml><?xml version="1.0" encoding="utf-8"?>
<calcChain xmlns="http://schemas.openxmlformats.org/spreadsheetml/2006/main">
  <c r="AA3" i="12" l="1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" i="12"/>
  <c r="AA2" i="11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2" i="10"/>
  <c r="AL4" i="7" l="1"/>
  <c r="AF4" i="7" s="1"/>
  <c r="AL5" i="7"/>
  <c r="AL8" i="7"/>
  <c r="AL9" i="7"/>
  <c r="AF9" i="7" s="1"/>
  <c r="AL12" i="7"/>
  <c r="AF12" i="7" s="1"/>
  <c r="AL13" i="7"/>
  <c r="AL16" i="7"/>
  <c r="AL17" i="7"/>
  <c r="AF17" i="7" s="1"/>
  <c r="AL20" i="7"/>
  <c r="AF20" i="7" s="1"/>
  <c r="AL21" i="7"/>
  <c r="AL24" i="7"/>
  <c r="AL25" i="7"/>
  <c r="AF25" i="7" s="1"/>
  <c r="AL28" i="7"/>
  <c r="AF28" i="7" s="1"/>
  <c r="AL29" i="7"/>
  <c r="AL32" i="7"/>
  <c r="AL33" i="7"/>
  <c r="AF33" i="7" s="1"/>
  <c r="AL36" i="7"/>
  <c r="AF36" i="7" s="1"/>
  <c r="AL37" i="7"/>
  <c r="AL40" i="7"/>
  <c r="AL41" i="7"/>
  <c r="AF41" i="7" s="1"/>
  <c r="AL44" i="7"/>
  <c r="AL45" i="7"/>
  <c r="AF45" i="7" s="1"/>
  <c r="AL48" i="7"/>
  <c r="AF48" i="7" s="1"/>
  <c r="AL49" i="7"/>
  <c r="AL52" i="7"/>
  <c r="AF52" i="7" s="1"/>
  <c r="AL53" i="7"/>
  <c r="AL2" i="7"/>
  <c r="AK3" i="7"/>
  <c r="AL3" i="7" s="1"/>
  <c r="AF3" i="7" s="1"/>
  <c r="AK4" i="7"/>
  <c r="AK5" i="7"/>
  <c r="AK6" i="7"/>
  <c r="AL6" i="7" s="1"/>
  <c r="AF6" i="7" s="1"/>
  <c r="AK7" i="7"/>
  <c r="AL7" i="7" s="1"/>
  <c r="AF7" i="7" s="1"/>
  <c r="AK8" i="7"/>
  <c r="AK9" i="7"/>
  <c r="AK10" i="7"/>
  <c r="AL10" i="7" s="1"/>
  <c r="AF10" i="7" s="1"/>
  <c r="AK11" i="7"/>
  <c r="AL11" i="7" s="1"/>
  <c r="AF11" i="7" s="1"/>
  <c r="AK12" i="7"/>
  <c r="AK13" i="7"/>
  <c r="AK14" i="7"/>
  <c r="AL14" i="7" s="1"/>
  <c r="AF14" i="7" s="1"/>
  <c r="AK15" i="7"/>
  <c r="AL15" i="7" s="1"/>
  <c r="AF15" i="7" s="1"/>
  <c r="AK16" i="7"/>
  <c r="AK17" i="7"/>
  <c r="AK18" i="7"/>
  <c r="AL18" i="7" s="1"/>
  <c r="AF18" i="7" s="1"/>
  <c r="AK19" i="7"/>
  <c r="AL19" i="7" s="1"/>
  <c r="AF19" i="7" s="1"/>
  <c r="AK20" i="7"/>
  <c r="AK21" i="7"/>
  <c r="AK22" i="7"/>
  <c r="AL22" i="7" s="1"/>
  <c r="AF22" i="7" s="1"/>
  <c r="AK23" i="7"/>
  <c r="AL23" i="7" s="1"/>
  <c r="AF23" i="7" s="1"/>
  <c r="AK24" i="7"/>
  <c r="AK25" i="7"/>
  <c r="AK26" i="7"/>
  <c r="AL26" i="7" s="1"/>
  <c r="AF26" i="7" s="1"/>
  <c r="AK27" i="7"/>
  <c r="AL27" i="7" s="1"/>
  <c r="AF27" i="7" s="1"/>
  <c r="AK28" i="7"/>
  <c r="AK29" i="7"/>
  <c r="AK30" i="7"/>
  <c r="AL30" i="7" s="1"/>
  <c r="AF30" i="7" s="1"/>
  <c r="AK31" i="7"/>
  <c r="AL31" i="7" s="1"/>
  <c r="AF31" i="7" s="1"/>
  <c r="AK32" i="7"/>
  <c r="AK33" i="7"/>
  <c r="AK34" i="7"/>
  <c r="AL34" i="7" s="1"/>
  <c r="AF34" i="7" s="1"/>
  <c r="AK35" i="7"/>
  <c r="AL35" i="7" s="1"/>
  <c r="AF35" i="7" s="1"/>
  <c r="AK36" i="7"/>
  <c r="AK37" i="7"/>
  <c r="AK38" i="7"/>
  <c r="AL38" i="7" s="1"/>
  <c r="AF38" i="7" s="1"/>
  <c r="AK39" i="7"/>
  <c r="AL39" i="7" s="1"/>
  <c r="AF39" i="7" s="1"/>
  <c r="AK40" i="7"/>
  <c r="AK41" i="7"/>
  <c r="AK42" i="7"/>
  <c r="AL42" i="7" s="1"/>
  <c r="AF42" i="7" s="1"/>
  <c r="AK43" i="7"/>
  <c r="AL43" i="7" s="1"/>
  <c r="AF43" i="7" s="1"/>
  <c r="AK44" i="7"/>
  <c r="AK45" i="7"/>
  <c r="AK46" i="7"/>
  <c r="AL46" i="7" s="1"/>
  <c r="AF46" i="7" s="1"/>
  <c r="AK47" i="7"/>
  <c r="AL47" i="7" s="1"/>
  <c r="AF47" i="7" s="1"/>
  <c r="AK48" i="7"/>
  <c r="AK49" i="7"/>
  <c r="AK50" i="7"/>
  <c r="AL50" i="7" s="1"/>
  <c r="AF50" i="7" s="1"/>
  <c r="AK51" i="7"/>
  <c r="AL51" i="7" s="1"/>
  <c r="AF51" i="7" s="1"/>
  <c r="AK52" i="7"/>
  <c r="AK53" i="7"/>
  <c r="AK54" i="7"/>
  <c r="AL54" i="7" s="1"/>
  <c r="AF54" i="7" s="1"/>
  <c r="AK55" i="7"/>
  <c r="AL55" i="7" s="1"/>
  <c r="AF55" i="7" s="1"/>
  <c r="AK2" i="7"/>
  <c r="AG2" i="7"/>
  <c r="AF2" i="7"/>
  <c r="AE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2" i="7"/>
  <c r="AG47" i="7"/>
  <c r="AG46" i="7"/>
  <c r="AG43" i="7"/>
  <c r="AE3" i="7"/>
  <c r="AG3" i="7"/>
  <c r="AE4" i="7"/>
  <c r="AG4" i="7"/>
  <c r="AE5" i="7"/>
  <c r="AF5" i="7"/>
  <c r="AG5" i="7"/>
  <c r="AE6" i="7"/>
  <c r="AG6" i="7"/>
  <c r="AE7" i="7"/>
  <c r="AG7" i="7"/>
  <c r="AE8" i="7"/>
  <c r="AF8" i="7"/>
  <c r="AG8" i="7"/>
  <c r="AE9" i="7"/>
  <c r="AG9" i="7"/>
  <c r="AE10" i="7"/>
  <c r="AG10" i="7"/>
  <c r="AE11" i="7"/>
  <c r="AG11" i="7"/>
  <c r="AE12" i="7"/>
  <c r="AG12" i="7"/>
  <c r="AE13" i="7"/>
  <c r="AF13" i="7"/>
  <c r="AG13" i="7"/>
  <c r="AE14" i="7"/>
  <c r="AG14" i="7"/>
  <c r="AE15" i="7"/>
  <c r="AG15" i="7"/>
  <c r="AE16" i="7"/>
  <c r="AF16" i="7"/>
  <c r="AG16" i="7"/>
  <c r="AE17" i="7"/>
  <c r="AG17" i="7"/>
  <c r="AE18" i="7"/>
  <c r="AG18" i="7"/>
  <c r="AE19" i="7"/>
  <c r="AG19" i="7"/>
  <c r="AE20" i="7"/>
  <c r="AG20" i="7"/>
  <c r="AE21" i="7"/>
  <c r="AF21" i="7"/>
  <c r="AG21" i="7"/>
  <c r="AE22" i="7"/>
  <c r="AG22" i="7"/>
  <c r="AE23" i="7"/>
  <c r="AG23" i="7"/>
  <c r="AE24" i="7"/>
  <c r="AF24" i="7"/>
  <c r="AG24" i="7"/>
  <c r="AE25" i="7"/>
  <c r="AG25" i="7"/>
  <c r="AE26" i="7"/>
  <c r="AG26" i="7"/>
  <c r="AE27" i="7"/>
  <c r="AG27" i="7"/>
  <c r="AE28" i="7"/>
  <c r="AG28" i="7"/>
  <c r="AE29" i="7"/>
  <c r="AF29" i="7"/>
  <c r="AG29" i="7"/>
  <c r="AE30" i="7"/>
  <c r="AG30" i="7"/>
  <c r="AE31" i="7"/>
  <c r="AG31" i="7"/>
  <c r="AE32" i="7"/>
  <c r="AF32" i="7"/>
  <c r="AG32" i="7"/>
  <c r="AE33" i="7"/>
  <c r="AG33" i="7"/>
  <c r="AE34" i="7"/>
  <c r="AG34" i="7"/>
  <c r="AE35" i="7"/>
  <c r="AG35" i="7"/>
  <c r="AE36" i="7"/>
  <c r="AG36" i="7"/>
  <c r="AE37" i="7"/>
  <c r="AF37" i="7"/>
  <c r="AG37" i="7"/>
  <c r="AE38" i="7"/>
  <c r="AG38" i="7"/>
  <c r="AE39" i="7"/>
  <c r="AG39" i="7"/>
  <c r="AE40" i="7"/>
  <c r="AF40" i="7"/>
  <c r="AG40" i="7"/>
  <c r="AE41" i="7"/>
  <c r="AG41" i="7"/>
  <c r="AE42" i="7"/>
  <c r="AG42" i="7"/>
  <c r="AE43" i="7"/>
  <c r="AE44" i="7"/>
  <c r="AF44" i="7"/>
  <c r="AG44" i="7"/>
  <c r="AE45" i="7"/>
  <c r="AG45" i="7"/>
  <c r="AE46" i="7"/>
  <c r="AE47" i="7"/>
  <c r="AE48" i="7"/>
  <c r="AG48" i="7"/>
  <c r="AE49" i="7"/>
  <c r="AF49" i="7"/>
  <c r="AG49" i="7"/>
  <c r="AE50" i="7"/>
  <c r="AG50" i="7"/>
  <c r="AE51" i="7"/>
  <c r="AG51" i="7"/>
  <c r="AE52" i="7"/>
  <c r="AG52" i="7"/>
  <c r="AE53" i="7"/>
  <c r="AF53" i="7"/>
  <c r="AE54" i="7"/>
  <c r="AE55" i="7"/>
  <c r="AF56" i="7" l="1"/>
  <c r="AK3" i="6"/>
  <c r="AL3" i="6" s="1"/>
  <c r="AF3" i="6" s="1"/>
  <c r="AK4" i="6"/>
  <c r="AL4" i="6" s="1"/>
  <c r="AF4" i="6" s="1"/>
  <c r="AK5" i="6"/>
  <c r="AL5" i="6" s="1"/>
  <c r="AF5" i="6" s="1"/>
  <c r="AK6" i="6"/>
  <c r="AL6" i="6" s="1"/>
  <c r="AF6" i="6" s="1"/>
  <c r="AK7" i="6"/>
  <c r="AL7" i="6"/>
  <c r="AF7" i="6" s="1"/>
  <c r="AK8" i="6"/>
  <c r="AL8" i="6" s="1"/>
  <c r="AF8" i="6" s="1"/>
  <c r="AK9" i="6"/>
  <c r="AL9" i="6" s="1"/>
  <c r="AF9" i="6" s="1"/>
  <c r="AK10" i="6"/>
  <c r="AL10" i="6" s="1"/>
  <c r="AF10" i="6" s="1"/>
  <c r="AK11" i="6"/>
  <c r="AL11" i="6" s="1"/>
  <c r="AF11" i="6" s="1"/>
  <c r="AK12" i="6"/>
  <c r="AL12" i="6" s="1"/>
  <c r="AF12" i="6" s="1"/>
  <c r="AK13" i="6"/>
  <c r="AL13" i="6" s="1"/>
  <c r="AF13" i="6" s="1"/>
  <c r="AK14" i="6"/>
  <c r="AL14" i="6" s="1"/>
  <c r="AF14" i="6" s="1"/>
  <c r="AK15" i="6"/>
  <c r="AL15" i="6"/>
  <c r="AF15" i="6" s="1"/>
  <c r="AK16" i="6"/>
  <c r="AL16" i="6" s="1"/>
  <c r="AF16" i="6" s="1"/>
  <c r="AK17" i="6"/>
  <c r="AL17" i="6" s="1"/>
  <c r="AF17" i="6" s="1"/>
  <c r="AK18" i="6"/>
  <c r="AL18" i="6" s="1"/>
  <c r="AF18" i="6" s="1"/>
  <c r="AK19" i="6"/>
  <c r="AL19" i="6" s="1"/>
  <c r="AF19" i="6" s="1"/>
  <c r="AK20" i="6"/>
  <c r="AL20" i="6"/>
  <c r="AK21" i="6"/>
  <c r="AL21" i="6" s="1"/>
  <c r="AF21" i="6" s="1"/>
  <c r="AK22" i="6"/>
  <c r="AL22" i="6" s="1"/>
  <c r="AF22" i="6" s="1"/>
  <c r="AK23" i="6"/>
  <c r="AL23" i="6" s="1"/>
  <c r="AF23" i="6" s="1"/>
  <c r="AK24" i="6"/>
  <c r="AL24" i="6" s="1"/>
  <c r="AF24" i="6" s="1"/>
  <c r="AK25" i="6"/>
  <c r="AL25" i="6" s="1"/>
  <c r="AF25" i="6" s="1"/>
  <c r="AK26" i="6"/>
  <c r="AL26" i="6" s="1"/>
  <c r="AF26" i="6" s="1"/>
  <c r="AK27" i="6"/>
  <c r="AL27" i="6" s="1"/>
  <c r="AF27" i="6" s="1"/>
  <c r="AK28" i="6"/>
  <c r="AL28" i="6" s="1"/>
  <c r="AF28" i="6" s="1"/>
  <c r="AK29" i="6"/>
  <c r="AL29" i="6" s="1"/>
  <c r="AF29" i="6" s="1"/>
  <c r="AK30" i="6"/>
  <c r="AL30" i="6" s="1"/>
  <c r="AF30" i="6" s="1"/>
  <c r="AK31" i="6"/>
  <c r="AL31" i="6" s="1"/>
  <c r="AF31" i="6" s="1"/>
  <c r="AK32" i="6"/>
  <c r="AL32" i="6" s="1"/>
  <c r="AF32" i="6" s="1"/>
  <c r="AK33" i="6"/>
  <c r="AL33" i="6" s="1"/>
  <c r="AF33" i="6" s="1"/>
  <c r="AK34" i="6"/>
  <c r="AL34" i="6" s="1"/>
  <c r="AF34" i="6" s="1"/>
  <c r="AK35" i="6"/>
  <c r="AL35" i="6" s="1"/>
  <c r="AF35" i="6" s="1"/>
  <c r="AK36" i="6"/>
  <c r="AL36" i="6" s="1"/>
  <c r="AF36" i="6" s="1"/>
  <c r="AK37" i="6"/>
  <c r="AL37" i="6" s="1"/>
  <c r="AF37" i="6" s="1"/>
  <c r="AK38" i="6"/>
  <c r="AL38" i="6"/>
  <c r="AF38" i="6" s="1"/>
  <c r="AK39" i="6"/>
  <c r="AL39" i="6" s="1"/>
  <c r="AF39" i="6" s="1"/>
  <c r="AK40" i="6"/>
  <c r="AL40" i="6"/>
  <c r="AF40" i="6" s="1"/>
  <c r="AK41" i="6"/>
  <c r="AL41" i="6" s="1"/>
  <c r="AF41" i="6" s="1"/>
  <c r="AK42" i="6"/>
  <c r="AL42" i="6" s="1"/>
  <c r="AF42" i="6" s="1"/>
  <c r="AK43" i="6"/>
  <c r="AL43" i="6"/>
  <c r="AF43" i="6" s="1"/>
  <c r="AK44" i="6"/>
  <c r="AL44" i="6" s="1"/>
  <c r="AF44" i="6" s="1"/>
  <c r="AK45" i="6"/>
  <c r="AL45" i="6" s="1"/>
  <c r="AF45" i="6" s="1"/>
  <c r="AK46" i="6"/>
  <c r="AL46" i="6"/>
  <c r="AF46" i="6" s="1"/>
  <c r="AK47" i="6"/>
  <c r="AL47" i="6" s="1"/>
  <c r="AF47" i="6" s="1"/>
  <c r="AK48" i="6"/>
  <c r="AL48" i="6"/>
  <c r="AF48" i="6" s="1"/>
  <c r="AK49" i="6"/>
  <c r="AL49" i="6" s="1"/>
  <c r="AF49" i="6" s="1"/>
  <c r="AK50" i="6"/>
  <c r="AL50" i="6" s="1"/>
  <c r="AF50" i="6" s="1"/>
  <c r="AK51" i="6"/>
  <c r="AL51" i="6" s="1"/>
  <c r="AF51" i="6" s="1"/>
  <c r="AK52" i="6"/>
  <c r="AL52" i="6"/>
  <c r="AF52" i="6" s="1"/>
  <c r="AK53" i="6"/>
  <c r="AL53" i="6" s="1"/>
  <c r="AF53" i="6" s="1"/>
  <c r="AK54" i="6"/>
  <c r="AL54" i="6" s="1"/>
  <c r="AF54" i="6" s="1"/>
  <c r="AK55" i="6"/>
  <c r="AL55" i="6" s="1"/>
  <c r="AF55" i="6" s="1"/>
  <c r="AK56" i="6"/>
  <c r="AL56" i="6" s="1"/>
  <c r="AF56" i="6" s="1"/>
  <c r="AK57" i="6"/>
  <c r="AL57" i="6" s="1"/>
  <c r="AF57" i="6" s="1"/>
  <c r="AK58" i="6"/>
  <c r="AL58" i="6" s="1"/>
  <c r="AF58" i="6" s="1"/>
  <c r="AK59" i="6"/>
  <c r="AL59" i="6" s="1"/>
  <c r="AF59" i="6" s="1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G39" i="6"/>
  <c r="AG37" i="6"/>
  <c r="AG38" i="6"/>
  <c r="AE37" i="6"/>
  <c r="AE38" i="6"/>
  <c r="AF20" i="6"/>
  <c r="AK2" i="6"/>
  <c r="AL2" i="6" s="1"/>
  <c r="AF2" i="6" s="1"/>
  <c r="AI2" i="6"/>
  <c r="AG47" i="6"/>
  <c r="AE59" i="6"/>
  <c r="AE58" i="6"/>
  <c r="AG57" i="6"/>
  <c r="AE57" i="6"/>
  <c r="AG56" i="6"/>
  <c r="AE56" i="6"/>
  <c r="AG55" i="6"/>
  <c r="AE55" i="6"/>
  <c r="AG54" i="6"/>
  <c r="AE54" i="6"/>
  <c r="AG53" i="6"/>
  <c r="AE53" i="6"/>
  <c r="AG52" i="6"/>
  <c r="AE52" i="6"/>
  <c r="AG51" i="6"/>
  <c r="AE51" i="6"/>
  <c r="AG50" i="6"/>
  <c r="AE50" i="6"/>
  <c r="AG49" i="6"/>
  <c r="AE49" i="6"/>
  <c r="AG48" i="6"/>
  <c r="AE48" i="6"/>
  <c r="AE47" i="6"/>
  <c r="AG46" i="6"/>
  <c r="AE46" i="6"/>
  <c r="AG45" i="6"/>
  <c r="AE45" i="6"/>
  <c r="AG44" i="6"/>
  <c r="AE44" i="6"/>
  <c r="AG43" i="6"/>
  <c r="AE43" i="6"/>
  <c r="AG42" i="6"/>
  <c r="AE42" i="6"/>
  <c r="AG41" i="6"/>
  <c r="AE41" i="6"/>
  <c r="AG40" i="6"/>
  <c r="AE40" i="6"/>
  <c r="AE39" i="6"/>
  <c r="AG36" i="6"/>
  <c r="AE36" i="6"/>
  <c r="AG35" i="6"/>
  <c r="AE35" i="6"/>
  <c r="AG34" i="6"/>
  <c r="AE34" i="6"/>
  <c r="AG33" i="6"/>
  <c r="AE33" i="6"/>
  <c r="AG32" i="6"/>
  <c r="AE32" i="6"/>
  <c r="AG31" i="6"/>
  <c r="AE31" i="6"/>
  <c r="AG30" i="6"/>
  <c r="AE30" i="6"/>
  <c r="AG29" i="6"/>
  <c r="AE29" i="6"/>
  <c r="AG28" i="6"/>
  <c r="AE28" i="6"/>
  <c r="AG27" i="6"/>
  <c r="AE27" i="6"/>
  <c r="AG26" i="6"/>
  <c r="AE26" i="6"/>
  <c r="AG25" i="6"/>
  <c r="AE25" i="6"/>
  <c r="AG24" i="6"/>
  <c r="AE24" i="6"/>
  <c r="AG23" i="6"/>
  <c r="AE23" i="6"/>
  <c r="AG22" i="6"/>
  <c r="AE22" i="6"/>
  <c r="AG21" i="6"/>
  <c r="AE21" i="6"/>
  <c r="AG20" i="6"/>
  <c r="AE20" i="6"/>
  <c r="AG19" i="6"/>
  <c r="AE19" i="6"/>
  <c r="AG18" i="6"/>
  <c r="AE18" i="6"/>
  <c r="AG17" i="6"/>
  <c r="AE17" i="6"/>
  <c r="AG16" i="6"/>
  <c r="AE16" i="6"/>
  <c r="AG15" i="6"/>
  <c r="AE15" i="6"/>
  <c r="AG14" i="6"/>
  <c r="AE14" i="6"/>
  <c r="AG13" i="6"/>
  <c r="AE13" i="6"/>
  <c r="AG12" i="6"/>
  <c r="AE12" i="6"/>
  <c r="AG11" i="6"/>
  <c r="AE11" i="6"/>
  <c r="AG10" i="6"/>
  <c r="AE10" i="6"/>
  <c r="AG9" i="6"/>
  <c r="AE9" i="6"/>
  <c r="AG8" i="6"/>
  <c r="AE8" i="6"/>
  <c r="AG7" i="6"/>
  <c r="AE7" i="6"/>
  <c r="AG6" i="6"/>
  <c r="AE6" i="6"/>
  <c r="AG5" i="6"/>
  <c r="AE5" i="6"/>
  <c r="AG4" i="6"/>
  <c r="AE4" i="6"/>
  <c r="AG3" i="6"/>
  <c r="AE3" i="6"/>
  <c r="AG2" i="6"/>
  <c r="AE2" i="6"/>
  <c r="AG38" i="5"/>
  <c r="AG23" i="5"/>
  <c r="AG22" i="5"/>
  <c r="AK3" i="5"/>
  <c r="AL3" i="5" s="1"/>
  <c r="AF3" i="5" s="1"/>
  <c r="AK4" i="5"/>
  <c r="AL4" i="5" s="1"/>
  <c r="AF4" i="5" s="1"/>
  <c r="AK5" i="5"/>
  <c r="AL5" i="5" s="1"/>
  <c r="AF5" i="5" s="1"/>
  <c r="AK6" i="5"/>
  <c r="AL6" i="5" s="1"/>
  <c r="AF6" i="5" s="1"/>
  <c r="AK7" i="5"/>
  <c r="AL7" i="5" s="1"/>
  <c r="AF7" i="5" s="1"/>
  <c r="AK8" i="5"/>
  <c r="AL8" i="5" s="1"/>
  <c r="AF8" i="5" s="1"/>
  <c r="AK9" i="5"/>
  <c r="AL9" i="5" s="1"/>
  <c r="AF9" i="5" s="1"/>
  <c r="AK10" i="5"/>
  <c r="AL10" i="5" s="1"/>
  <c r="AF10" i="5" s="1"/>
  <c r="AK11" i="5"/>
  <c r="AL11" i="5" s="1"/>
  <c r="AF11" i="5" s="1"/>
  <c r="AK12" i="5"/>
  <c r="AL12" i="5" s="1"/>
  <c r="AF12" i="5" s="1"/>
  <c r="AK13" i="5"/>
  <c r="AL13" i="5" s="1"/>
  <c r="AF13" i="5" s="1"/>
  <c r="AK14" i="5"/>
  <c r="AL14" i="5" s="1"/>
  <c r="AF14" i="5" s="1"/>
  <c r="AK15" i="5"/>
  <c r="AL15" i="5" s="1"/>
  <c r="AF15" i="5" s="1"/>
  <c r="AK16" i="5"/>
  <c r="AL16" i="5" s="1"/>
  <c r="AF16" i="5" s="1"/>
  <c r="AK17" i="5"/>
  <c r="AL17" i="5" s="1"/>
  <c r="AF17" i="5" s="1"/>
  <c r="AK18" i="5"/>
  <c r="AL18" i="5" s="1"/>
  <c r="AF18" i="5" s="1"/>
  <c r="AK19" i="5"/>
  <c r="AL19" i="5" s="1"/>
  <c r="AF19" i="5" s="1"/>
  <c r="AK20" i="5"/>
  <c r="AL20" i="5" s="1"/>
  <c r="AF20" i="5" s="1"/>
  <c r="AK21" i="5"/>
  <c r="AL21" i="5" s="1"/>
  <c r="AF21" i="5" s="1"/>
  <c r="AK22" i="5"/>
  <c r="AL22" i="5" s="1"/>
  <c r="AF22" i="5" s="1"/>
  <c r="AK23" i="5"/>
  <c r="AL23" i="5" s="1"/>
  <c r="AF23" i="5" s="1"/>
  <c r="AK24" i="5"/>
  <c r="AL24" i="5" s="1"/>
  <c r="AF24" i="5" s="1"/>
  <c r="AK25" i="5"/>
  <c r="AL25" i="5" s="1"/>
  <c r="AF25" i="5" s="1"/>
  <c r="AK26" i="5"/>
  <c r="AL26" i="5" s="1"/>
  <c r="AF26" i="5" s="1"/>
  <c r="AK27" i="5"/>
  <c r="AL27" i="5" s="1"/>
  <c r="AF27" i="5" s="1"/>
  <c r="AK28" i="5"/>
  <c r="AL28" i="5" s="1"/>
  <c r="AF28" i="5" s="1"/>
  <c r="AK29" i="5"/>
  <c r="AL29" i="5" s="1"/>
  <c r="AF29" i="5" s="1"/>
  <c r="AK30" i="5"/>
  <c r="AL30" i="5" s="1"/>
  <c r="AF30" i="5" s="1"/>
  <c r="AK31" i="5"/>
  <c r="AL31" i="5" s="1"/>
  <c r="AF31" i="5" s="1"/>
  <c r="AK32" i="5"/>
  <c r="AL32" i="5" s="1"/>
  <c r="AF32" i="5" s="1"/>
  <c r="AK33" i="5"/>
  <c r="AL33" i="5" s="1"/>
  <c r="AF33" i="5" s="1"/>
  <c r="AK34" i="5"/>
  <c r="AL34" i="5" s="1"/>
  <c r="AF34" i="5" s="1"/>
  <c r="AK35" i="5"/>
  <c r="AL35" i="5" s="1"/>
  <c r="AF35" i="5" s="1"/>
  <c r="AK36" i="5"/>
  <c r="AL36" i="5" s="1"/>
  <c r="AF36" i="5" s="1"/>
  <c r="AK37" i="5"/>
  <c r="AL37" i="5" s="1"/>
  <c r="AF37" i="5" s="1"/>
  <c r="AK38" i="5"/>
  <c r="AL38" i="5" s="1"/>
  <c r="AF38" i="5" s="1"/>
  <c r="AK39" i="5"/>
  <c r="AL39" i="5" s="1"/>
  <c r="AF39" i="5" s="1"/>
  <c r="AK40" i="5"/>
  <c r="AL40" i="5" s="1"/>
  <c r="AF40" i="5" s="1"/>
  <c r="AK41" i="5"/>
  <c r="AL41" i="5" s="1"/>
  <c r="AF41" i="5" s="1"/>
  <c r="AK42" i="5"/>
  <c r="AL42" i="5" s="1"/>
  <c r="AF42" i="5" s="1"/>
  <c r="AK2" i="5"/>
  <c r="AL2" i="5" s="1"/>
  <c r="AF2" i="5" s="1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9" i="5"/>
  <c r="AG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2" i="5"/>
  <c r="AF60" i="6" l="1"/>
  <c r="AF43" i="5"/>
  <c r="AK6" i="1"/>
  <c r="AK51" i="1" l="1"/>
  <c r="AK48" i="1"/>
  <c r="AK2" i="1"/>
  <c r="AK28" i="1"/>
  <c r="AK30" i="1"/>
  <c r="AK31" i="1"/>
  <c r="AK7" i="1"/>
  <c r="AK49" i="1"/>
  <c r="AK32" i="1"/>
  <c r="AK33" i="1"/>
  <c r="AK40" i="1"/>
  <c r="AK41" i="1"/>
  <c r="AK42" i="1"/>
  <c r="AK43" i="1"/>
  <c r="AK44" i="1"/>
  <c r="AK45" i="1"/>
  <c r="AK46" i="1"/>
  <c r="AK37" i="1"/>
  <c r="AK38" i="1"/>
  <c r="AK39" i="1"/>
  <c r="AK50" i="1"/>
  <c r="AK8" i="1"/>
  <c r="AK34" i="1"/>
  <c r="AK4" i="1"/>
  <c r="AK9" i="1"/>
  <c r="AK35" i="1"/>
  <c r="AK36" i="1"/>
  <c r="AK5" i="1"/>
  <c r="AK3" i="1"/>
  <c r="AK25" i="1"/>
  <c r="AK22" i="1"/>
  <c r="AK19" i="1"/>
  <c r="AK17" i="1"/>
  <c r="AK26" i="1"/>
  <c r="AK18" i="1"/>
  <c r="AK20" i="1"/>
  <c r="AK21" i="1"/>
  <c r="AK10" i="1"/>
  <c r="AK11" i="1"/>
  <c r="AK12" i="1"/>
  <c r="AK13" i="1"/>
  <c r="AK27" i="1"/>
  <c r="AK15" i="1"/>
  <c r="AK14" i="1"/>
  <c r="AK16" i="1"/>
  <c r="AK52" i="1"/>
  <c r="AK29" i="1"/>
  <c r="AK23" i="1"/>
  <c r="AK24" i="1"/>
  <c r="AK47" i="1"/>
  <c r="AG32" i="1"/>
  <c r="AG48" i="1"/>
  <c r="AW51" i="1"/>
  <c r="AX51" i="1"/>
  <c r="AW52" i="1"/>
  <c r="AX52" i="1"/>
  <c r="AI48" i="1" l="1"/>
  <c r="AL48" i="1" s="1"/>
  <c r="AF48" i="1" s="1"/>
  <c r="AI2" i="1"/>
  <c r="AL2" i="1" s="1"/>
  <c r="AF2" i="1" s="1"/>
  <c r="AI28" i="1"/>
  <c r="AL28" i="1" s="1"/>
  <c r="AF28" i="1" s="1"/>
  <c r="AI30" i="1"/>
  <c r="AL30" i="1" s="1"/>
  <c r="AF30" i="1" s="1"/>
  <c r="AI31" i="1"/>
  <c r="AL31" i="1" s="1"/>
  <c r="AF31" i="1" s="1"/>
  <c r="AI7" i="1"/>
  <c r="AL7" i="1" s="1"/>
  <c r="AF7" i="1" s="1"/>
  <c r="AI49" i="1"/>
  <c r="AL49" i="1" s="1"/>
  <c r="AF49" i="1" s="1"/>
  <c r="AI32" i="1"/>
  <c r="AI33" i="1"/>
  <c r="AL33" i="1" s="1"/>
  <c r="AF33" i="1" s="1"/>
  <c r="AI40" i="1"/>
  <c r="AL40" i="1" s="1"/>
  <c r="AF40" i="1" s="1"/>
  <c r="AI41" i="1"/>
  <c r="AL41" i="1" s="1"/>
  <c r="AF41" i="1" s="1"/>
  <c r="AI42" i="1"/>
  <c r="AL42" i="1" s="1"/>
  <c r="AF42" i="1" s="1"/>
  <c r="AI43" i="1"/>
  <c r="AL43" i="1" s="1"/>
  <c r="AF43" i="1" s="1"/>
  <c r="AI44" i="1"/>
  <c r="AL44" i="1" s="1"/>
  <c r="AF44" i="1" s="1"/>
  <c r="AI45" i="1"/>
  <c r="AL45" i="1" s="1"/>
  <c r="AF45" i="1" s="1"/>
  <c r="AI46" i="1"/>
  <c r="AL46" i="1" s="1"/>
  <c r="AF46" i="1" s="1"/>
  <c r="AI37" i="1"/>
  <c r="AL37" i="1" s="1"/>
  <c r="AF37" i="1" s="1"/>
  <c r="AI38" i="1"/>
  <c r="AL38" i="1" s="1"/>
  <c r="AF38" i="1" s="1"/>
  <c r="AI39" i="1"/>
  <c r="AL39" i="1" s="1"/>
  <c r="AF39" i="1" s="1"/>
  <c r="AI50" i="1"/>
  <c r="AL50" i="1" s="1"/>
  <c r="AF50" i="1" s="1"/>
  <c r="AI8" i="1"/>
  <c r="AL8" i="1" s="1"/>
  <c r="AF8" i="1" s="1"/>
  <c r="AI34" i="1"/>
  <c r="AL34" i="1" s="1"/>
  <c r="AF34" i="1" s="1"/>
  <c r="AI4" i="1"/>
  <c r="AL4" i="1" s="1"/>
  <c r="AF4" i="1" s="1"/>
  <c r="AI9" i="1"/>
  <c r="AL9" i="1" s="1"/>
  <c r="AF9" i="1" s="1"/>
  <c r="AI35" i="1"/>
  <c r="AL35" i="1" s="1"/>
  <c r="AF35" i="1" s="1"/>
  <c r="AI36" i="1"/>
  <c r="AL36" i="1" s="1"/>
  <c r="AF36" i="1" s="1"/>
  <c r="AI5" i="1"/>
  <c r="AL5" i="1" s="1"/>
  <c r="AF5" i="1" s="1"/>
  <c r="AI6" i="1"/>
  <c r="AL6" i="1" s="1"/>
  <c r="AF6" i="1" s="1"/>
  <c r="AI3" i="1"/>
  <c r="AL3" i="1" s="1"/>
  <c r="AF3" i="1" s="1"/>
  <c r="AI25" i="1"/>
  <c r="AL25" i="1" s="1"/>
  <c r="AF25" i="1" s="1"/>
  <c r="AI22" i="1"/>
  <c r="AL22" i="1" s="1"/>
  <c r="AF22" i="1" s="1"/>
  <c r="AI19" i="1"/>
  <c r="AL19" i="1" s="1"/>
  <c r="AF19" i="1" s="1"/>
  <c r="AI17" i="1"/>
  <c r="AL17" i="1" s="1"/>
  <c r="AF17" i="1" s="1"/>
  <c r="AI26" i="1"/>
  <c r="AL26" i="1" s="1"/>
  <c r="AF26" i="1" s="1"/>
  <c r="AI18" i="1"/>
  <c r="AL18" i="1" s="1"/>
  <c r="AF18" i="1" s="1"/>
  <c r="AI20" i="1"/>
  <c r="AL20" i="1" s="1"/>
  <c r="AF20" i="1" s="1"/>
  <c r="AI21" i="1"/>
  <c r="AL21" i="1" s="1"/>
  <c r="AF21" i="1" s="1"/>
  <c r="AI10" i="1"/>
  <c r="AL10" i="1" s="1"/>
  <c r="AF10" i="1" s="1"/>
  <c r="AI11" i="1"/>
  <c r="AL11" i="1" s="1"/>
  <c r="AF11" i="1" s="1"/>
  <c r="AI12" i="1"/>
  <c r="AL12" i="1" s="1"/>
  <c r="AF12" i="1" s="1"/>
  <c r="AI13" i="1"/>
  <c r="AL13" i="1" s="1"/>
  <c r="AF13" i="1" s="1"/>
  <c r="AI27" i="1"/>
  <c r="AL27" i="1" s="1"/>
  <c r="AF27" i="1" s="1"/>
  <c r="AI15" i="1"/>
  <c r="AL15" i="1" s="1"/>
  <c r="AF15" i="1" s="1"/>
  <c r="AI14" i="1"/>
  <c r="AL14" i="1" s="1"/>
  <c r="AF14" i="1" s="1"/>
  <c r="AI16" i="1"/>
  <c r="AL16" i="1" s="1"/>
  <c r="AF16" i="1" s="1"/>
  <c r="AI51" i="1"/>
  <c r="AI52" i="1"/>
  <c r="AI29" i="1"/>
  <c r="AI23" i="1"/>
  <c r="AI24" i="1"/>
  <c r="AI47" i="1"/>
  <c r="AL47" i="1" s="1"/>
  <c r="AF47" i="1" s="1"/>
  <c r="AL29" i="1" l="1"/>
  <c r="AF29" i="1" s="1"/>
  <c r="AL32" i="1"/>
  <c r="AF32" i="1" s="1"/>
  <c r="AL52" i="1"/>
  <c r="AF52" i="1" s="1"/>
  <c r="AU48" i="1"/>
  <c r="AL51" i="1"/>
  <c r="AF51" i="1" s="1"/>
  <c r="AL24" i="1"/>
  <c r="AF24" i="1" s="1"/>
  <c r="AU52" i="1"/>
  <c r="AL23" i="1"/>
  <c r="AF23" i="1" s="1"/>
  <c r="AF53" i="1" s="1"/>
  <c r="AU51" i="1"/>
  <c r="AG21" i="1"/>
  <c r="AG20" i="1"/>
  <c r="AG28" i="1"/>
  <c r="AG47" i="1"/>
  <c r="AG2" i="1"/>
  <c r="AG30" i="1"/>
  <c r="AG31" i="1"/>
  <c r="AG7" i="1"/>
  <c r="AG49" i="1"/>
  <c r="AG33" i="1"/>
  <c r="AG40" i="1"/>
  <c r="AG41" i="1"/>
  <c r="AG42" i="1"/>
  <c r="AG43" i="1"/>
  <c r="AG44" i="1"/>
  <c r="AG45" i="1"/>
  <c r="AG46" i="1"/>
  <c r="AG37" i="1"/>
  <c r="AG38" i="1"/>
  <c r="AG39" i="1"/>
  <c r="AG50" i="1"/>
  <c r="AG8" i="1"/>
  <c r="AU23" i="1" s="1"/>
  <c r="AG34" i="1"/>
  <c r="AU24" i="1" s="1"/>
  <c r="AG4" i="1"/>
  <c r="AG9" i="1"/>
  <c r="AG35" i="1"/>
  <c r="AG36" i="1"/>
  <c r="AU28" i="1" s="1"/>
  <c r="AG5" i="1"/>
  <c r="AU29" i="1" s="1"/>
  <c r="AG6" i="1"/>
  <c r="AG3" i="1"/>
  <c r="AG25" i="1"/>
  <c r="AU32" i="1" s="1"/>
  <c r="AG22" i="1"/>
  <c r="AG19" i="1"/>
  <c r="AG17" i="1"/>
  <c r="AU35" i="1" s="1"/>
  <c r="AG26" i="1"/>
  <c r="AG18" i="1"/>
  <c r="AG10" i="1"/>
  <c r="AU10" i="1" s="1"/>
  <c r="AG11" i="1"/>
  <c r="AG12" i="1"/>
  <c r="AG13" i="1"/>
  <c r="AG27" i="1"/>
  <c r="AG15" i="1"/>
  <c r="AG14" i="1"/>
  <c r="AG16" i="1"/>
  <c r="AU47" i="1" s="1"/>
  <c r="AE48" i="1"/>
  <c r="AE2" i="1"/>
  <c r="AE28" i="1"/>
  <c r="AE30" i="1"/>
  <c r="AE31" i="1"/>
  <c r="AE7" i="1"/>
  <c r="AE49" i="1"/>
  <c r="AE32" i="1"/>
  <c r="AE33" i="1"/>
  <c r="AE40" i="1"/>
  <c r="AE41" i="1"/>
  <c r="AE42" i="1"/>
  <c r="AE43" i="1"/>
  <c r="AE44" i="1"/>
  <c r="AE45" i="1"/>
  <c r="AE46" i="1"/>
  <c r="AE37" i="1"/>
  <c r="AE38" i="1"/>
  <c r="AE39" i="1"/>
  <c r="AE50" i="1"/>
  <c r="AE8" i="1"/>
  <c r="AE34" i="1"/>
  <c r="AE4" i="1"/>
  <c r="AE9" i="1"/>
  <c r="AE35" i="1"/>
  <c r="AE36" i="1"/>
  <c r="AE5" i="1"/>
  <c r="AE6" i="1"/>
  <c r="AE3" i="1"/>
  <c r="AE25" i="1"/>
  <c r="AE22" i="1"/>
  <c r="AE19" i="1"/>
  <c r="AE17" i="1"/>
  <c r="AE26" i="1"/>
  <c r="AE18" i="1"/>
  <c r="AE20" i="1"/>
  <c r="AE21" i="1"/>
  <c r="AE10" i="1"/>
  <c r="AE11" i="1"/>
  <c r="AE12" i="1"/>
  <c r="AE13" i="1"/>
  <c r="AE27" i="1"/>
  <c r="AE15" i="1"/>
  <c r="AE14" i="1"/>
  <c r="AE16" i="1"/>
  <c r="AE47" i="1"/>
  <c r="AU20" i="1" l="1"/>
  <c r="AU21" i="1"/>
  <c r="AY21" i="1" s="1"/>
  <c r="AU46" i="1"/>
  <c r="AV46" i="1" s="1"/>
  <c r="AU27" i="1"/>
  <c r="AV27" i="1" s="1"/>
  <c r="AU19" i="1"/>
  <c r="AV19" i="1" s="1"/>
  <c r="AV47" i="1"/>
  <c r="AU37" i="1"/>
  <c r="AV37" i="1" s="1"/>
  <c r="AU36" i="1"/>
  <c r="AV36" i="1" s="1"/>
  <c r="AU42" i="1"/>
  <c r="AV42" i="1" s="1"/>
  <c r="AU13" i="1"/>
  <c r="AV13" i="1" s="1"/>
  <c r="AU45" i="1"/>
  <c r="AV45" i="1" s="1"/>
  <c r="AU30" i="1"/>
  <c r="AX30" i="1" s="1"/>
  <c r="AU2" i="1"/>
  <c r="AX2" i="1" s="1"/>
  <c r="AU12" i="1"/>
  <c r="AV12" i="1" s="1"/>
  <c r="AV48" i="1"/>
  <c r="AU11" i="1"/>
  <c r="AV11" i="1" s="1"/>
  <c r="AU44" i="1"/>
  <c r="AV44" i="1" s="1"/>
  <c r="AU34" i="1"/>
  <c r="AY34" i="1" s="1"/>
  <c r="AU43" i="1"/>
  <c r="AV43" i="1" s="1"/>
  <c r="AU25" i="1"/>
  <c r="AV25" i="1" s="1"/>
  <c r="AU8" i="1"/>
  <c r="AV8" i="1" s="1"/>
  <c r="AU5" i="1"/>
  <c r="AY5" i="1" s="1"/>
  <c r="AU9" i="1"/>
  <c r="AV9" i="1" s="1"/>
  <c r="AU39" i="1"/>
  <c r="AV39" i="1" s="1"/>
  <c r="AU49" i="1"/>
  <c r="AV49" i="1" s="1"/>
  <c r="AU26" i="1"/>
  <c r="AV26" i="1" s="1"/>
  <c r="AU33" i="1"/>
  <c r="AV33" i="1" s="1"/>
  <c r="AU17" i="1"/>
  <c r="AV17" i="1" s="1"/>
  <c r="AY51" i="1"/>
  <c r="AV51" i="1"/>
  <c r="AU18" i="1"/>
  <c r="AV18" i="1" s="1"/>
  <c r="AX50" i="1"/>
  <c r="AW50" i="1"/>
  <c r="AY50" i="1"/>
  <c r="AU16" i="1"/>
  <c r="AV16" i="1" s="1"/>
  <c r="AU7" i="1"/>
  <c r="AX7" i="1" s="1"/>
  <c r="AU41" i="1"/>
  <c r="AV41" i="1" s="1"/>
  <c r="AU31" i="1"/>
  <c r="AX31" i="1" s="1"/>
  <c r="AU3" i="1"/>
  <c r="AV3" i="1" s="1"/>
  <c r="AU15" i="1"/>
  <c r="AX15" i="1" s="1"/>
  <c r="AU6" i="1"/>
  <c r="AV6" i="1" s="1"/>
  <c r="AY52" i="1"/>
  <c r="AV52" i="1"/>
  <c r="AW49" i="1"/>
  <c r="AX49" i="1"/>
  <c r="AY49" i="1"/>
  <c r="AU38" i="1"/>
  <c r="AV38" i="1" s="1"/>
  <c r="AW48" i="1"/>
  <c r="AY48" i="1"/>
  <c r="AX48" i="1"/>
  <c r="AU40" i="1"/>
  <c r="AV40" i="1" s="1"/>
  <c r="AU22" i="1"/>
  <c r="AU14" i="1"/>
  <c r="AV14" i="1" s="1"/>
  <c r="AU4" i="1"/>
  <c r="AV4" i="1" s="1"/>
  <c r="AU50" i="1"/>
  <c r="AV50" i="1" s="1"/>
  <c r="AV32" i="1"/>
  <c r="AY24" i="1"/>
  <c r="AX40" i="1"/>
  <c r="AV30" i="1"/>
  <c r="AV22" i="1"/>
  <c r="AV10" i="1"/>
  <c r="AV31" i="1"/>
  <c r="AV23" i="1"/>
  <c r="AV15" i="1"/>
  <c r="AX6" i="1"/>
  <c r="AY45" i="1"/>
  <c r="AW45" i="1"/>
  <c r="AW21" i="1"/>
  <c r="AX21" i="1"/>
  <c r="AW44" i="1"/>
  <c r="AY44" i="1"/>
  <c r="AX44" i="1"/>
  <c r="AW27" i="1"/>
  <c r="AY27" i="1"/>
  <c r="AX27" i="1"/>
  <c r="AW3" i="1"/>
  <c r="AX3" i="1"/>
  <c r="AY3" i="1"/>
  <c r="AX18" i="1"/>
  <c r="AY18" i="1"/>
  <c r="AW18" i="1"/>
  <c r="AY29" i="1"/>
  <c r="AV21" i="1"/>
  <c r="AW41" i="1"/>
  <c r="AX41" i="1"/>
  <c r="AY41" i="1"/>
  <c r="AX33" i="1"/>
  <c r="AY33" i="1"/>
  <c r="AW33" i="1"/>
  <c r="AY25" i="1"/>
  <c r="AW25" i="1"/>
  <c r="AX25" i="1"/>
  <c r="AX17" i="1"/>
  <c r="AY17" i="1"/>
  <c r="AW17" i="1"/>
  <c r="AX9" i="1"/>
  <c r="AW9" i="1"/>
  <c r="AY9" i="1"/>
  <c r="AV28" i="1"/>
  <c r="AV20" i="1"/>
  <c r="AY37" i="1"/>
  <c r="AW37" i="1"/>
  <c r="AX37" i="1"/>
  <c r="AV5" i="1"/>
  <c r="AW5" i="1"/>
  <c r="AX5" i="1"/>
  <c r="AX28" i="1"/>
  <c r="AW28" i="1"/>
  <c r="AY28" i="1"/>
  <c r="AW4" i="1"/>
  <c r="AY4" i="1"/>
  <c r="AW35" i="1"/>
  <c r="AX35" i="1"/>
  <c r="AY35" i="1"/>
  <c r="AW11" i="1"/>
  <c r="AX11" i="1"/>
  <c r="AY11" i="1"/>
  <c r="AX4" i="1"/>
  <c r="AW34" i="1"/>
  <c r="AX34" i="1"/>
  <c r="AW10" i="1"/>
  <c r="AX10" i="1"/>
  <c r="AY10" i="1"/>
  <c r="AW40" i="1"/>
  <c r="AY40" i="1"/>
  <c r="AW24" i="1"/>
  <c r="AX24" i="1"/>
  <c r="AV24" i="1"/>
  <c r="AW8" i="1"/>
  <c r="AY8" i="1"/>
  <c r="AX8" i="1"/>
  <c r="AV35" i="1"/>
  <c r="AW47" i="1"/>
  <c r="AX47" i="1"/>
  <c r="AY47" i="1"/>
  <c r="AX39" i="1"/>
  <c r="AW39" i="1"/>
  <c r="AY31" i="1"/>
  <c r="AW31" i="1"/>
  <c r="AY23" i="1"/>
  <c r="AW23" i="1"/>
  <c r="AX23" i="1"/>
  <c r="AY15" i="1"/>
  <c r="AW15" i="1"/>
  <c r="AY7" i="1"/>
  <c r="AW7" i="1"/>
  <c r="AV34" i="1"/>
  <c r="AY39" i="1"/>
  <c r="AX29" i="1"/>
  <c r="AV29" i="1"/>
  <c r="AW29" i="1"/>
  <c r="AW13" i="1"/>
  <c r="AX13" i="1"/>
  <c r="AY13" i="1"/>
  <c r="AY36" i="1"/>
  <c r="AW36" i="1"/>
  <c r="AX36" i="1"/>
  <c r="AW12" i="1"/>
  <c r="AX12" i="1"/>
  <c r="AY12" i="1"/>
  <c r="AY43" i="1"/>
  <c r="AW43" i="1"/>
  <c r="AX43" i="1"/>
  <c r="AY19" i="1"/>
  <c r="AW19" i="1"/>
  <c r="AX19" i="1"/>
  <c r="AY42" i="1"/>
  <c r="AW42" i="1"/>
  <c r="AX42" i="1"/>
  <c r="AY26" i="1"/>
  <c r="AW26" i="1"/>
  <c r="AX26" i="1"/>
  <c r="AW2" i="1"/>
  <c r="AY2" i="1"/>
  <c r="AV2" i="1"/>
  <c r="AX32" i="1"/>
  <c r="AY32" i="1"/>
  <c r="AW32" i="1"/>
  <c r="AW16" i="1"/>
  <c r="AY16" i="1"/>
  <c r="AX16" i="1"/>
  <c r="AX45" i="1"/>
  <c r="AY46" i="1"/>
  <c r="AW46" i="1"/>
  <c r="AX46" i="1"/>
  <c r="AW38" i="1"/>
  <c r="AY38" i="1"/>
  <c r="AX38" i="1"/>
  <c r="AW30" i="1"/>
  <c r="AY30" i="1"/>
  <c r="AY22" i="1"/>
  <c r="AW22" i="1"/>
  <c r="AX22" i="1"/>
  <c r="AY14" i="1"/>
  <c r="AX14" i="1"/>
  <c r="AW14" i="1"/>
  <c r="AW6" i="1"/>
  <c r="AY6" i="1"/>
  <c r="AW20" i="1"/>
  <c r="AX20" i="1"/>
  <c r="AY20" i="1"/>
  <c r="AV7" i="1" l="1"/>
  <c r="AV53" i="1" s="1"/>
  <c r="AX54" i="1"/>
  <c r="AY53" i="1"/>
  <c r="AX55" i="1"/>
  <c r="AY54" i="1"/>
  <c r="AX53" i="1"/>
  <c r="AY55" i="1"/>
  <c r="AV54" i="1" l="1"/>
  <c r="AV55" i="1"/>
</calcChain>
</file>

<file path=xl/sharedStrings.xml><?xml version="1.0" encoding="utf-8"?>
<sst xmlns="http://schemas.openxmlformats.org/spreadsheetml/2006/main" count="4199" uniqueCount="958">
  <si>
    <t>YEAR</t>
  </si>
  <si>
    <t>DISTRICT</t>
  </si>
  <si>
    <t>CNTY</t>
  </si>
  <si>
    <t>Let Region</t>
  </si>
  <si>
    <t>Project Id/CSJ</t>
  </si>
  <si>
    <t>Let District</t>
  </si>
  <si>
    <t>Highway Number</t>
  </si>
  <si>
    <t>Limit From</t>
  </si>
  <si>
    <t>TRM From</t>
  </si>
  <si>
    <t>TRM From Displ</t>
  </si>
  <si>
    <t>TRM From DFO</t>
  </si>
  <si>
    <t>To</t>
  </si>
  <si>
    <t>TRM To</t>
  </si>
  <si>
    <t>TRM To Displ</t>
  </si>
  <si>
    <t>TRM To DFO</t>
  </si>
  <si>
    <t>Layman's Description</t>
  </si>
  <si>
    <t>WWWTB</t>
  </si>
  <si>
    <t>At Completion Expense Cost</t>
  </si>
  <si>
    <t>Dist Est Let Date (DCIS)</t>
  </si>
  <si>
    <t>FY RTL Date (YYMM)</t>
  </si>
  <si>
    <t>Pavement Mgmt Plan</t>
  </si>
  <si>
    <t>Roadbed</t>
  </si>
  <si>
    <t>Direction</t>
  </si>
  <si>
    <t>RCE</t>
  </si>
  <si>
    <t>004909067</t>
  </si>
  <si>
    <t>BRY</t>
  </si>
  <si>
    <t>US 190</t>
  </si>
  <si>
    <t>ON EFR AND WFR FROM OSR</t>
  </si>
  <si>
    <t>0668</t>
  </si>
  <si>
    <t>0.4 MILE SOUTH OF FM 2818</t>
  </si>
  <si>
    <t>0672</t>
  </si>
  <si>
    <t>SEAL COAT CONSISTING ON A ONE COURSE SURFACE TREATMENT</t>
  </si>
  <si>
    <t>PL12</t>
  </si>
  <si>
    <t>PM</t>
  </si>
  <si>
    <t>FR</t>
  </si>
  <si>
    <t>EW</t>
  </si>
  <si>
    <t>004912084</t>
  </si>
  <si>
    <t>SH 6</t>
  </si>
  <si>
    <t>ON FRONTAGE ROADS FROM FM 974</t>
  </si>
  <si>
    <t>0674</t>
  </si>
  <si>
    <t>SH 21</t>
  </si>
  <si>
    <t>0676</t>
  </si>
  <si>
    <t>OVERLAY CONSISTING OF A ONE COURSE SURFACE TREATMENT, HMA OVERLAY AND PAVEMENT MARKINGS AND MARKERS</t>
  </si>
  <si>
    <t>NS</t>
  </si>
  <si>
    <t>FM 60</t>
  </si>
  <si>
    <t>0594</t>
  </si>
  <si>
    <t>ML</t>
  </si>
  <si>
    <t>005001076</t>
  </si>
  <si>
    <t>BS 6-R</t>
  </si>
  <si>
    <t>FM 2818</t>
  </si>
  <si>
    <t>0416</t>
  </si>
  <si>
    <t>DEACON STREET</t>
  </si>
  <si>
    <t>0418</t>
  </si>
  <si>
    <t>OVERLAY CONSISTING OF MILLING, ONE COURSE SURFACE TREATMENT, HMA OVERLAY AND PAVEMENT MARKINGS AND MARKERS</t>
  </si>
  <si>
    <t>MR</t>
  </si>
  <si>
    <t>005003089</t>
  </si>
  <si>
    <t>0.9 MILES NORTH OF FM 3090</t>
  </si>
  <si>
    <t>0610</t>
  </si>
  <si>
    <t>0.25 MILES SOUTH OF SP 515/SH 105</t>
  </si>
  <si>
    <t>0614</t>
  </si>
  <si>
    <t>UPGRADING OF A FREEWAY FACILITY CONSISTING OF GRADING, STRUCTURES, PAVEMENT, SIGNS AND PAVEMENT MARKINGS</t>
  </si>
  <si>
    <t>SH 75</t>
  </si>
  <si>
    <t>SEAL COAT CONSISTING OF A ONE COURSE SURFACE TREATMENT</t>
  </si>
  <si>
    <t>US 290</t>
  </si>
  <si>
    <t>011602040</t>
  </si>
  <si>
    <t>THE WEST CITY LIMITS OF CALDWELL</t>
  </si>
  <si>
    <t>0620</t>
  </si>
  <si>
    <t>FM 975</t>
  </si>
  <si>
    <t>REHABILITATE EXISTING ROAD CONSISTING OF PLANING, SEAL COAT, HMA OVERLAY AND PAVEMENT MARKINGS AND MARKERS</t>
  </si>
  <si>
    <t>THE LEE COUNTY LINE</t>
  </si>
  <si>
    <t>011603059</t>
  </si>
  <si>
    <t>SH 36</t>
  </si>
  <si>
    <t>0622</t>
  </si>
  <si>
    <t>011605018</t>
  </si>
  <si>
    <t>FM 158</t>
  </si>
  <si>
    <t>BS 6-R (TEXAS AVENUE)</t>
  </si>
  <si>
    <t>OVERLAY CONSISTING OF MILLING, HMA OVERLAY AND PAVEMENT MARKINGS AND MARKERS</t>
  </si>
  <si>
    <t>011701045</t>
  </si>
  <si>
    <t>THE SH 6 EFR</t>
  </si>
  <si>
    <t>WALLIS ROAD</t>
  </si>
  <si>
    <t>0678</t>
  </si>
  <si>
    <t>IH 45 EFR</t>
  </si>
  <si>
    <t>FM 2548</t>
  </si>
  <si>
    <t>US 84</t>
  </si>
  <si>
    <t>SH 7</t>
  </si>
  <si>
    <t>0376</t>
  </si>
  <si>
    <t>HR</t>
  </si>
  <si>
    <t>US 79</t>
  </si>
  <si>
    <t>018603060</t>
  </si>
  <si>
    <t>COUNTY ROAD 404</t>
  </si>
  <si>
    <t>0552</t>
  </si>
  <si>
    <t>7TH STREET IN SOMERVILLE</t>
  </si>
  <si>
    <t>0556</t>
  </si>
  <si>
    <t>018604030</t>
  </si>
  <si>
    <t>THE YEGUA CREEK BRIDGE</t>
  </si>
  <si>
    <t>0558</t>
  </si>
  <si>
    <t>FM 109</t>
  </si>
  <si>
    <t>020405036</t>
  </si>
  <si>
    <t>THE EAST CITY LIMITS OF THORNDALE</t>
  </si>
  <si>
    <t>0534</t>
  </si>
  <si>
    <t>THE WEST CITY LIMITS OF THORNDALE</t>
  </si>
  <si>
    <t>0536</t>
  </si>
  <si>
    <t>020501038</t>
  </si>
  <si>
    <t>2.3 MILES WEST OF FM 46</t>
  </si>
  <si>
    <t>0480</t>
  </si>
  <si>
    <t>THE SH 6 OVERPASSES</t>
  </si>
  <si>
    <t>0490</t>
  </si>
  <si>
    <t>020502052</t>
  </si>
  <si>
    <t>THE NAVASOTA RIVER BRIDGE</t>
  </si>
  <si>
    <t>0462</t>
  </si>
  <si>
    <t>1.1 MILES SOUTH OF FM 2096</t>
  </si>
  <si>
    <t>0470</t>
  </si>
  <si>
    <t>020502053</t>
  </si>
  <si>
    <t>FM 46</t>
  </si>
  <si>
    <t>0478</t>
  </si>
  <si>
    <t>020503044</t>
  </si>
  <si>
    <t>THE CONCRETE PAVEMENT IN MARQUEZ</t>
  </si>
  <si>
    <t>0458</t>
  </si>
  <si>
    <t>020504043</t>
  </si>
  <si>
    <t>THE CONCRETE PAVEMENT IN BUFFALO</t>
  </si>
  <si>
    <t>0438</t>
  </si>
  <si>
    <t>FM 39</t>
  </si>
  <si>
    <t>0446</t>
  </si>
  <si>
    <t>020505044</t>
  </si>
  <si>
    <t>THE WEST CITY LIMITS OF OAKWOOD</t>
  </si>
  <si>
    <t>0422</t>
  </si>
  <si>
    <t>SEAL COAT CONSISTING OF A ONE COURSE TREATMENT</t>
  </si>
  <si>
    <t>021001020</t>
  </si>
  <si>
    <t>US 77</t>
  </si>
  <si>
    <t>0426</t>
  </si>
  <si>
    <t>MINERVA</t>
  </si>
  <si>
    <t>0432</t>
  </si>
  <si>
    <t>021002021</t>
  </si>
  <si>
    <t>THE US 79 OVERPASS</t>
  </si>
  <si>
    <t>0406</t>
  </si>
  <si>
    <t>FM 487</t>
  </si>
  <si>
    <t>0410</t>
  </si>
  <si>
    <t>021101030</t>
  </si>
  <si>
    <t>0448</t>
  </si>
  <si>
    <t>SH 30</t>
  </si>
  <si>
    <t>THE GRIMES COUNTY LINE</t>
  </si>
  <si>
    <t>0632</t>
  </si>
  <si>
    <t>THE NAVASOTA RIVER</t>
  </si>
  <si>
    <t>FM 244</t>
  </si>
  <si>
    <t>SH 90</t>
  </si>
  <si>
    <t>0648</t>
  </si>
  <si>
    <t>021301038</t>
  </si>
  <si>
    <t>2.7 MI.WEST OF THE SAN JACINTO C.L.</t>
  </si>
  <si>
    <t>0752</t>
  </si>
  <si>
    <t>THE SAN JACINTO COUNTY LINE</t>
  </si>
  <si>
    <t>0754</t>
  </si>
  <si>
    <t>FM 2296</t>
  </si>
  <si>
    <t>FM 979</t>
  </si>
  <si>
    <t>026206028</t>
  </si>
  <si>
    <t>FM 391</t>
  </si>
  <si>
    <t>LOST CREEK</t>
  </si>
  <si>
    <t>0396</t>
  </si>
  <si>
    <t>FM 2549</t>
  </si>
  <si>
    <t>0398</t>
  </si>
  <si>
    <t>0414</t>
  </si>
  <si>
    <t>REHABILITATE EXISTING ROAD CONSISTING OF SUBGRADE WIDENING, FLEX BASE, ONE COURSE SURFACE TREATMENT &amp; PAVEMENT MARKINGS</t>
  </si>
  <si>
    <t>0404</t>
  </si>
  <si>
    <t>031503054</t>
  </si>
  <si>
    <t>1.5 MILES NORTH OF SH 30</t>
  </si>
  <si>
    <t>OVERLAY CONSISTING OF AN HMA OVERLAY AND PAVEMENT MARKINGS AND MARKERS</t>
  </si>
  <si>
    <t>SH 105</t>
  </si>
  <si>
    <t>FM 577</t>
  </si>
  <si>
    <t>FM 332</t>
  </si>
  <si>
    <t>0654</t>
  </si>
  <si>
    <t>FM 1511</t>
  </si>
  <si>
    <t>FM 486</t>
  </si>
  <si>
    <t>0666</t>
  </si>
  <si>
    <t>FM 2679</t>
  </si>
  <si>
    <t>FM 50</t>
  </si>
  <si>
    <t>SH 150</t>
  </si>
  <si>
    <t>SH 164</t>
  </si>
  <si>
    <t>FM 27</t>
  </si>
  <si>
    <t>0618</t>
  </si>
  <si>
    <t>0628</t>
  </si>
  <si>
    <t>045703027</t>
  </si>
  <si>
    <t>THE BURLESON COUNTY LINE</t>
  </si>
  <si>
    <t>0452</t>
  </si>
  <si>
    <t>045901041</t>
  </si>
  <si>
    <t>FM 488</t>
  </si>
  <si>
    <t>5.0 MILES SOUTH OF US 287</t>
  </si>
  <si>
    <t>0322</t>
  </si>
  <si>
    <t>US 287</t>
  </si>
  <si>
    <t>0320</t>
  </si>
  <si>
    <t>OSR</t>
  </si>
  <si>
    <t>FM 2223</t>
  </si>
  <si>
    <t>FM 1687</t>
  </si>
  <si>
    <t>047503062</t>
  </si>
  <si>
    <t>POND BRANCH</t>
  </si>
  <si>
    <t>047504023</t>
  </si>
  <si>
    <t>050601082</t>
  </si>
  <si>
    <t>0636</t>
  </si>
  <si>
    <t>0638</t>
  </si>
  <si>
    <t>WIDENING OF A NON-FREEWAY FACILITY CONSISTING OF GRADING, STRUCTURES, BASE AND SURFACE</t>
  </si>
  <si>
    <t>FM 974</t>
  </si>
  <si>
    <t>FM 2776</t>
  </si>
  <si>
    <t>FM 2038</t>
  </si>
  <si>
    <t>FM 3</t>
  </si>
  <si>
    <t>CR 470</t>
  </si>
  <si>
    <t>FM 437</t>
  </si>
  <si>
    <t>0412</t>
  </si>
  <si>
    <t>FM 80</t>
  </si>
  <si>
    <t>FM 489</t>
  </si>
  <si>
    <t>061201041</t>
  </si>
  <si>
    <t>THE LIMESTONE COUNTY LINE</t>
  </si>
  <si>
    <t>0382</t>
  </si>
  <si>
    <t>S</t>
  </si>
  <si>
    <t>063902023</t>
  </si>
  <si>
    <t>FM 977</t>
  </si>
  <si>
    <t>FM 3090</t>
  </si>
  <si>
    <t>FM 379</t>
  </si>
  <si>
    <t>FM 166</t>
  </si>
  <si>
    <t>067501059</t>
  </si>
  <si>
    <t>IH 45</t>
  </si>
  <si>
    <t>ON WFR FROM US 84</t>
  </si>
  <si>
    <t>0197</t>
  </si>
  <si>
    <t>0198</t>
  </si>
  <si>
    <t>067501061</t>
  </si>
  <si>
    <t>ON IH 45 NB MAINLANES FROM US 84</t>
  </si>
  <si>
    <t>CANEY CREEK</t>
  </si>
  <si>
    <t>0205</t>
  </si>
  <si>
    <t>OVERLAY CONSISTING OF MILLING, HMA LEVEL-UP, HOT ASPHALT RUBBER SURFACE TREATMENT, PFC OVERLAY AND PVMT MRKNGS &amp; MKRS</t>
  </si>
  <si>
    <t>N</t>
  </si>
  <si>
    <t>067501062</t>
  </si>
  <si>
    <t>ON IH 45 SB MAINLANES FROM US 84</t>
  </si>
  <si>
    <t>1 MILE SOUTH OF CANEY CREEK</t>
  </si>
  <si>
    <t>0204</t>
  </si>
  <si>
    <t>OVERLAY CONSISTING OF MILLING, HMA, HOT RUBBER SEAL, A PFC OVERLAY AND PAVEMENT MARKINGS AND MARKERS</t>
  </si>
  <si>
    <t>067503070</t>
  </si>
  <si>
    <t>ON IH 45 EFR FROM SH 7</t>
  </si>
  <si>
    <t>0164</t>
  </si>
  <si>
    <t>THE END OF STATE MAINTENANCE</t>
  </si>
  <si>
    <t>0165</t>
  </si>
  <si>
    <t>067504061</t>
  </si>
  <si>
    <t>ON EFR FROM END STATE MAINTENANCE</t>
  </si>
  <si>
    <t>0163</t>
  </si>
  <si>
    <t>067504062</t>
  </si>
  <si>
    <t>ON EFR FROM OSR</t>
  </si>
  <si>
    <t>0152</t>
  </si>
  <si>
    <t>CR 401</t>
  </si>
  <si>
    <t>0154</t>
  </si>
  <si>
    <t>067506081</t>
  </si>
  <si>
    <t>SH 75 (NORTH)</t>
  </si>
  <si>
    <t>0118</t>
  </si>
  <si>
    <t>0116</t>
  </si>
  <si>
    <t>UPGRADING OF FREEWAY FACILITY CONSISTING OF GRADING STRUCTURES, BASE, ILLUMINATION, SIGNING AND MARKINGS</t>
  </si>
  <si>
    <t>FM 2989</t>
  </si>
  <si>
    <t>067507083</t>
  </si>
  <si>
    <t>SH 19</t>
  </si>
  <si>
    <t>0112</t>
  </si>
  <si>
    <t>UPGRADING OF FREEWAY FACILITY CONSISTING OF GRADING, STRUCTURES, BASE, ILLUMINATION, SIGNING AND MARKINGS</t>
  </si>
  <si>
    <t>131601034</t>
  </si>
  <si>
    <t>FM 1179</t>
  </si>
  <si>
    <t>0.3 MILES EAST OF SH 6</t>
  </si>
  <si>
    <t>KENT STREET</t>
  </si>
  <si>
    <t>MISC CONSTRUCTION TO ADD RIGHT-TURN LANES CONSISTING OF STORM SEWERS, PAVING, CURB &amp; GUTTER, MEDIANS &amp; SIDEWALKS</t>
  </si>
  <si>
    <t>FM 2155</t>
  </si>
  <si>
    <t>FM 1774</t>
  </si>
  <si>
    <t>FM 1155</t>
  </si>
  <si>
    <t>FM 2726</t>
  </si>
  <si>
    <t>FM 2193</t>
  </si>
  <si>
    <t>156203016</t>
  </si>
  <si>
    <t>FM 1696</t>
  </si>
  <si>
    <t>0642</t>
  </si>
  <si>
    <t>0650</t>
  </si>
  <si>
    <t>169101014</t>
  </si>
  <si>
    <t>FM 1940</t>
  </si>
  <si>
    <t>5.0 MILES SOUTH OF US 79</t>
  </si>
  <si>
    <t>195301025</t>
  </si>
  <si>
    <t>FM 2095</t>
  </si>
  <si>
    <t>THE BNSF RR CROSSING</t>
  </si>
  <si>
    <t>0582</t>
  </si>
  <si>
    <t>0.6 MILE NORTH OF US 79</t>
  </si>
  <si>
    <t>FM 1948</t>
  </si>
  <si>
    <t>FM 594</t>
  </si>
  <si>
    <t>226701010</t>
  </si>
  <si>
    <t>PR 40</t>
  </si>
  <si>
    <t>THE HUNTSVILLE STATE PARK</t>
  </si>
  <si>
    <t>239901064</t>
  </si>
  <si>
    <t>0.5 MILE SOUTH OF FM 1179</t>
  </si>
  <si>
    <t>SOUTH OF F&amp;B ROAD</t>
  </si>
  <si>
    <t>OVERLAY CONSISTING OF SMA ASPHALT PAVEMENT AND PAVEMENT MARKINGS AND MARKERS</t>
  </si>
  <si>
    <t>282901007</t>
  </si>
  <si>
    <t>FM 2693</t>
  </si>
  <si>
    <t>285101038</t>
  </si>
  <si>
    <t>BS0006RK</t>
  </si>
  <si>
    <t>BEG_REF_MARKER_NBR</t>
  </si>
  <si>
    <t>BEG_REF_MARKER_DISP</t>
  </si>
  <si>
    <t>END_REF_MARKER_NBR</t>
  </si>
  <si>
    <t>END_REF_MARKER_DISP</t>
  </si>
  <si>
    <t>SH0021 K</t>
  </si>
  <si>
    <t>FM0158 K</t>
  </si>
  <si>
    <t>US0190 K</t>
  </si>
  <si>
    <t>SH0036 K</t>
  </si>
  <si>
    <t>US0079 K</t>
  </si>
  <si>
    <t>US0077 K</t>
  </si>
  <si>
    <t>FM0391 K</t>
  </si>
  <si>
    <t>SH0090 K</t>
  </si>
  <si>
    <t>FM0050 K</t>
  </si>
  <si>
    <t>SHOSR  K</t>
  </si>
  <si>
    <t>FM0488 K</t>
  </si>
  <si>
    <t>FM0060 K</t>
  </si>
  <si>
    <t>FM0080 K</t>
  </si>
  <si>
    <t>FM0039 K</t>
  </si>
  <si>
    <t>FM1179 K</t>
  </si>
  <si>
    <t>FM1696 K</t>
  </si>
  <si>
    <t>FM1940 K</t>
  </si>
  <si>
    <t>lahat 100</t>
  </si>
  <si>
    <t>FM2095 K</t>
  </si>
  <si>
    <t>PR0040 K</t>
  </si>
  <si>
    <t>FM2818 K</t>
  </si>
  <si>
    <t>FM2693 K</t>
  </si>
  <si>
    <t>IH0045 L</t>
  </si>
  <si>
    <t>IH0045 R</t>
  </si>
  <si>
    <t>IH0045 X</t>
  </si>
  <si>
    <t>IH0045 A</t>
  </si>
  <si>
    <t>SH0006 A</t>
  </si>
  <si>
    <t>SH0006 X</t>
  </si>
  <si>
    <t>US0190 A</t>
  </si>
  <si>
    <t>US0190 X</t>
  </si>
  <si>
    <t xml:space="preserve">SIGNED ROADBED ID </t>
  </si>
  <si>
    <t xml:space="preserve">SIGNED ROADBED GROUP ID </t>
  </si>
  <si>
    <t>Comments</t>
  </si>
  <si>
    <t>Length (Not Actual but based on PMIS RMs)</t>
  </si>
  <si>
    <t>Lanes</t>
  </si>
  <si>
    <t>Lane-Miles</t>
  </si>
  <si>
    <t>6A 51 Manually Matched</t>
  </si>
  <si>
    <t>TP</t>
  </si>
  <si>
    <t>Cost (Using State-Wide Unit Costs)</t>
  </si>
  <si>
    <t>Derived Actual Unit Costs</t>
  </si>
  <si>
    <t>LR</t>
  </si>
  <si>
    <t>ave unit cot</t>
  </si>
  <si>
    <t>Length from Individual Constituent PMIS Section</t>
  </si>
  <si>
    <t xml:space="preserve">dapat </t>
  </si>
  <si>
    <t>ex of ad hoc</t>
  </si>
  <si>
    <t>dapat</t>
  </si>
  <si>
    <t>dapat sa ad hoc</t>
  </si>
  <si>
    <t>ok on ave</t>
  </si>
  <si>
    <t>PTP G</t>
  </si>
  <si>
    <t>FN all100</t>
  </si>
  <si>
    <t>FN ave</t>
  </si>
  <si>
    <t>6B 51 Manually Matched</t>
  </si>
  <si>
    <t>MTP</t>
  </si>
  <si>
    <t xml:space="preserve">TP </t>
  </si>
  <si>
    <t>WONDER HILL RD.</t>
  </si>
  <si>
    <t>THE WALLER COUNTY LINE</t>
  </si>
  <si>
    <t>REHABILITATE EXISTING ROAD CONSISTING OF FLEXIBLE PAVEMENT REPAIR, PLANING AND SMA</t>
  </si>
  <si>
    <t>PL13</t>
  </si>
  <si>
    <t>SS 125</t>
  </si>
  <si>
    <t>0.25 MILE SOUTHEAST OF BURTON</t>
  </si>
  <si>
    <t>SAFETY WORK CONSISTING OF SUBGRADE WIDENING, FLEXIBLE BASE, SURFACE TREATMENT AND PAVEMENT MARKINGS</t>
  </si>
  <si>
    <t>THE NAVARRO COUNTY LINE</t>
  </si>
  <si>
    <t>THE LEON COUNTY LINE</t>
  </si>
  <si>
    <t>0.3 MILE NORTH OF IH 45</t>
  </si>
  <si>
    <t>SAFETY WORK CONSISTING OF STRUCTURES, SUBGRADE WIDENING, CEMENT TREATED BASE, SURFACE TREATMENTS &amp; PAVEMENT MARKINGS</t>
  </si>
  <si>
    <t>THE MADISON COUNTY LINE</t>
  </si>
  <si>
    <t>0.5 MILE NORTH OF FM 1791</t>
  </si>
  <si>
    <t>THE BELL COUNTY LINE</t>
  </si>
  <si>
    <t>1.7 MILES WEST OF FM 486</t>
  </si>
  <si>
    <t>REHABILITATE EXISTING ROADWAY CONSISTING OF GRADING, STRUCTURES, FLEXIBLE BASE, SURFACING AND PAVEMENT MARKINGS</t>
  </si>
  <si>
    <t>THE NORTH CITY LIMITS OF CAMERON</t>
  </si>
  <si>
    <t>BS 36-J</t>
  </si>
  <si>
    <t>US 290 (WEST)</t>
  </si>
  <si>
    <t>0.5 MILE WEST OF CR 329</t>
  </si>
  <si>
    <t>THE 5-LANE SECTION WEST OF IH 45</t>
  </si>
  <si>
    <t>REHABILITATE EXISTING ROAD CONSISTING OF GRADING, STRUCTURES FLEX BASE AND SURFACE</t>
  </si>
  <si>
    <t>FM 1712</t>
  </si>
  <si>
    <t>SPUR 174</t>
  </si>
  <si>
    <t>0.2 MILES NORTH OF BNSF RR OVERPASS</t>
  </si>
  <si>
    <t>2.6 MILES SOUTH OF FM 39</t>
  </si>
  <si>
    <t>THE BRSF RR</t>
  </si>
  <si>
    <t>THE NAVASOTA CITY LIMITS</t>
  </si>
  <si>
    <t>0.355 MILE W. OF THE MONTGOMERY CL</t>
  </si>
  <si>
    <t>REHABILITATION OF EXISTING ROAD CONSISTING OF GRADING, STRUCTURES, FLEXIBLE BASE, HMA SURFACE AND PAVEMENT MARKINGS</t>
  </si>
  <si>
    <t>FM 390</t>
  </si>
  <si>
    <t>FM 1697</t>
  </si>
  <si>
    <t>0.4 MILE NORTHEAST OF FM 2679</t>
  </si>
  <si>
    <t>1.5 MILE WEST OF FM 80 (SOUTH)</t>
  </si>
  <si>
    <t>COLORADO STREET</t>
  </si>
  <si>
    <t>FM 979 (EAST)</t>
  </si>
  <si>
    <t>4.0 MILES SOUTH OF CR 470</t>
  </si>
  <si>
    <t>RESTORE EXISTING ROAD CONSISTING OF GRADING, STRUCTURES, FLEX BASE, SURFACE AND PAVEMENT MARKINGS</t>
  </si>
  <si>
    <t>BU 84-R IN TEAGUE</t>
  </si>
  <si>
    <t>FM 489 (WEST)</t>
  </si>
  <si>
    <t>THE ROBERTSON COUNTY LINE</t>
  </si>
  <si>
    <t>OVERLAY CONSISTING OF A CAM LEVEL-UP, PFC OVERLAY AND PAVEMENT MARKINGS AND MARKERS</t>
  </si>
  <si>
    <t>ON WFR FROM SH 179</t>
  </si>
  <si>
    <t>IH 45 WFR FROM 1.5 MI. S. OF US 79</t>
  </si>
  <si>
    <t>SEAL COAT CONSISTING OF A ONE COURSE SURFACE TREATMENT (ON FRONTAGE ROAD)</t>
  </si>
  <si>
    <t>OVERLAY CONSISTING OF MILLING, HMA LEVEL-UP, PFC OVERLAY AND PAVEMENT MARKINGS AND MARKERS</t>
  </si>
  <si>
    <t>0.9 MILE SOUTH OF SH 19</t>
  </si>
  <si>
    <t>FM 980</t>
  </si>
  <si>
    <t>0.067 MILE NORTH OF LEIGH ANNE</t>
  </si>
  <si>
    <t>FM 2039</t>
  </si>
  <si>
    <t>5.6 MILES EAST OF SH 36</t>
  </si>
  <si>
    <t>FM 1362</t>
  </si>
  <si>
    <t>GRASSBUR ROAD</t>
  </si>
  <si>
    <t>FM 1361</t>
  </si>
  <si>
    <t>1.5 MILES WEST OF FM 2155</t>
  </si>
  <si>
    <t>FM 2445</t>
  </si>
  <si>
    <t>FM 1375</t>
  </si>
  <si>
    <t>THE MONTGOMERY COUNTY LINE</t>
  </si>
  <si>
    <t>THE IH 45 WEST FRONTAGE ROAD</t>
  </si>
  <si>
    <t>SAN JACINTO COUNTY LINE</t>
  </si>
  <si>
    <t>GRAHAM ROAD</t>
  </si>
  <si>
    <t>PL14</t>
  </si>
  <si>
    <t>FM 2865</t>
  </si>
  <si>
    <t>LOOP 160</t>
  </si>
  <si>
    <t>REHABILITATE EXISTING ROAD CONSISTING OF PLANING, PAVEMENT REPAIR, HMA OVERLAY AND PAVEMENT MARKINGS AND MARKERS</t>
  </si>
  <si>
    <t>FM 978</t>
  </si>
  <si>
    <t>US 77 SOUTH OF CAMERON</t>
  </si>
  <si>
    <t>2.7 MI WEST OF SAN JACINTO CO. LINE</t>
  </si>
  <si>
    <t>FM 485</t>
  </si>
  <si>
    <t>HARLS CREEK</t>
  </si>
  <si>
    <t>CR 145</t>
  </si>
  <si>
    <t>SEAL COAT CONSISTING OF A ONE COURSE SURFACE TREATMENT AND PAVEMENT MARKINGS AND MARKERS</t>
  </si>
  <si>
    <t>ROCKY CREEK</t>
  </si>
  <si>
    <t>SH 75 IN CENTERVILLE</t>
  </si>
  <si>
    <t>REHABILITATE EXISTING ROAD CONSISTING OF PAVEMENT REPAIRS, HMA OVERLAY AND PAVEMENT MARKINGS AND MARKERS</t>
  </si>
  <si>
    <t>THE TRINITY RIVER</t>
  </si>
  <si>
    <t>4.0 MILES SOUTHWEST OF US 190</t>
  </si>
  <si>
    <t>2.1 MILES NORTHEAST OF FM 487</t>
  </si>
  <si>
    <t>SH 179</t>
  </si>
  <si>
    <t>BS 84-R</t>
  </si>
  <si>
    <t>FM 542</t>
  </si>
  <si>
    <t>1.8 MILES SOUTHEAST OF CR 242</t>
  </si>
  <si>
    <t>THE BNSF RAILROAD</t>
  </si>
  <si>
    <t>THE WASHINGTON COUNTY LINE</t>
  </si>
  <si>
    <t>REHABILITATE EXISTING ROAD CONSISTING OF GRADING, STRUCTURES BASE, SURFACE AND PAVEMENT MARKINGS AND MARKERS</t>
  </si>
  <si>
    <t>SH 308</t>
  </si>
  <si>
    <t>SULPHUR SPRINGS ROAD</t>
  </si>
  <si>
    <t>COUNTY ROAD 731</t>
  </si>
  <si>
    <t>4.0 MILES NORTH OF THE BRAZOS C/L</t>
  </si>
  <si>
    <t>ON IH 45 EFR FROM US 84</t>
  </si>
  <si>
    <t>OVERLAY CONSISTING OF AN HMA OVERLAY</t>
  </si>
  <si>
    <t>ON IH 45 EFR FROM US 79</t>
  </si>
  <si>
    <t>IH 45 WFR FROM THE MADISON CO. LINE</t>
  </si>
  <si>
    <t>ON IH 45 EFR FROM 102 NB EXIT RAMP</t>
  </si>
  <si>
    <t>THE NB ENTRANCE RAMP</t>
  </si>
  <si>
    <t>SEAL COAT CONSISTING OF A ONE COURSE SURFAC TREATMENT</t>
  </si>
  <si>
    <t>FM 247</t>
  </si>
  <si>
    <t>FM 416</t>
  </si>
  <si>
    <t>1.9 MILES NORTH OF BS 21</t>
  </si>
  <si>
    <t>FM 1365</t>
  </si>
  <si>
    <t>0.3 MILE NORTHEAST OF GOURD CREEK</t>
  </si>
  <si>
    <t>BURT ROAD (CR 286)</t>
  </si>
  <si>
    <t>FM 2780</t>
  </si>
  <si>
    <t>FM 1791</t>
  </si>
  <si>
    <t>3.5 MILES SOUTH OF SH 30</t>
  </si>
  <si>
    <t>THE WALKER COUNTY LINE</t>
  </si>
  <si>
    <t>FM 2269</t>
  </si>
  <si>
    <t>0.3 MILE NORTH OF US 190</t>
  </si>
  <si>
    <t>FM 390 (EAST)</t>
  </si>
  <si>
    <t>BURLESON STREET IN BRENHAM</t>
  </si>
  <si>
    <t>FM 3478</t>
  </si>
  <si>
    <t>FM 230</t>
  </si>
  <si>
    <t>ROCK PRAIRIE ROAD</t>
  </si>
  <si>
    <t>OVERLAY CONSISTING OF MILLING, AN HMA OVERLAY AND PAVEMENT MARKINGS AND MARKERS</t>
  </si>
  <si>
    <t>PL15</t>
  </si>
  <si>
    <t>OVERLAY CONSISTING OF AN HMA LEVEL-UP, OVERLAY AND PAVEMENT MARKINGS AND MARKERS</t>
  </si>
  <si>
    <t>THE FREESTONE COUNTY LINE</t>
  </si>
  <si>
    <t>THE AUSTIN COUNTY LINE</t>
  </si>
  <si>
    <t>SAFETY WORK CONSISTING OF TEXTURIZING SHOULDERS BY PLACING PROFILE PAVEMENT MARKERS</t>
  </si>
  <si>
    <t>THE BRAZOS COUNTY LINE</t>
  </si>
  <si>
    <t>0.5 MILE SOUTH OF HOLLAND CREEK</t>
  </si>
  <si>
    <t>THE SH 6 NFR</t>
  </si>
  <si>
    <t>1.34 MILES WEST OF FM 2193</t>
  </si>
  <si>
    <t>SAFETY WORK CONSISTING OF SAFETY TREATING FIXED OBJECTS</t>
  </si>
  <si>
    <t>FM 389</t>
  </si>
  <si>
    <t>3.6 MILES WEST OF FM 542</t>
  </si>
  <si>
    <t>COUNTY ROAD 412</t>
  </si>
  <si>
    <t>SAN GABRIEL</t>
  </si>
  <si>
    <t>REHABILITATION OF EXISTING ROAD CONSISTING OF GRADING, STRUCTURES, BASE, SURFACE AND PAVEMENT MARKINGS AND MARKERS</t>
  </si>
  <si>
    <t>THE IH 45 WFR</t>
  </si>
  <si>
    <t>FM 2154</t>
  </si>
  <si>
    <t>SH 40</t>
  </si>
  <si>
    <t>TURKEY CREEK</t>
  </si>
  <si>
    <t>BU 84-R</t>
  </si>
  <si>
    <t>FM 1227</t>
  </si>
  <si>
    <t>IH 45 WFR FROM 3.3 MI S OF FM 833</t>
  </si>
  <si>
    <t>2.7 MILES NORTH OF FM 833</t>
  </si>
  <si>
    <t>ON IH 45 EFR FROM FM 977</t>
  </si>
  <si>
    <t>IH 45 NB ENTRANCE RAMP</t>
  </si>
  <si>
    <t>ON IH 45 NBML FROM THE WALKER C/L</t>
  </si>
  <si>
    <t>OVERLAY CONSISTING OF MILLING AND HMA OVERLAY</t>
  </si>
  <si>
    <t>ON IH 45 EFR FROM NELSON CREEK</t>
  </si>
  <si>
    <t>IH 45 WFR FROM MONTGOMERY CO. LINE</t>
  </si>
  <si>
    <t>VICK SPRING ROAD</t>
  </si>
  <si>
    <t>FM 111</t>
  </si>
  <si>
    <t>COUNTY ROAD 402</t>
  </si>
  <si>
    <t>1.0 MILE NORTH OF COUNTY ROAD 435</t>
  </si>
  <si>
    <t>FM 246</t>
  </si>
  <si>
    <t>FM 2000</t>
  </si>
  <si>
    <t>ROSEWOOD</t>
  </si>
  <si>
    <t>COUNTY ROAD 114</t>
  </si>
  <si>
    <t>FM 2550</t>
  </si>
  <si>
    <t>TURKEY CREEK ROAD</t>
  </si>
  <si>
    <t>FM 3058</t>
  </si>
  <si>
    <t>FM1361 K</t>
  </si>
  <si>
    <t>FM1375 K</t>
  </si>
  <si>
    <t>FM0166 K</t>
  </si>
  <si>
    <t>FM1712 K</t>
  </si>
  <si>
    <t>FM1774 K</t>
  </si>
  <si>
    <t>FM2039 K</t>
  </si>
  <si>
    <t>FM2296 K</t>
  </si>
  <si>
    <t>FM2679 K</t>
  </si>
  <si>
    <t>FM0003 K</t>
  </si>
  <si>
    <t>FM0390 K</t>
  </si>
  <si>
    <t>FM0046 K</t>
  </si>
  <si>
    <t>FM0980 K</t>
  </si>
  <si>
    <t>SH0105 K</t>
  </si>
  <si>
    <t>SH0164 K</t>
  </si>
  <si>
    <t>SH0030 K</t>
  </si>
  <si>
    <t>SH0007 K</t>
  </si>
  <si>
    <t>SH0075 K</t>
  </si>
  <si>
    <t>SS0125 K</t>
  </si>
  <si>
    <t>US0290 L</t>
  </si>
  <si>
    <t>US0290 R</t>
  </si>
  <si>
    <t>FM1155 K</t>
  </si>
  <si>
    <t>FM1365 K</t>
  </si>
  <si>
    <t>FM1687 K</t>
  </si>
  <si>
    <t>FM1697 K</t>
  </si>
  <si>
    <t>FM1791 K</t>
  </si>
  <si>
    <t>FM1948 K</t>
  </si>
  <si>
    <t>FM2038 K</t>
  </si>
  <si>
    <t>FM2269 K</t>
  </si>
  <si>
    <t>FM0244 K</t>
  </si>
  <si>
    <t>FM3478 K</t>
  </si>
  <si>
    <t>FM0416 K</t>
  </si>
  <si>
    <t>FM0437 K</t>
  </si>
  <si>
    <t>FM0485 K</t>
  </si>
  <si>
    <t>FM0486 K</t>
  </si>
  <si>
    <t>FM0542 K</t>
  </si>
  <si>
    <t>FM0577 K</t>
  </si>
  <si>
    <t>SH0179 K</t>
  </si>
  <si>
    <t>SH0308 K</t>
  </si>
  <si>
    <t>SH0308 L</t>
  </si>
  <si>
    <t>SH0308 R</t>
  </si>
  <si>
    <t>FM1227 K</t>
  </si>
  <si>
    <t>xx</t>
  </si>
  <si>
    <t>FM2000 K</t>
  </si>
  <si>
    <t>FM2154 K</t>
  </si>
  <si>
    <t>FM2193 K</t>
  </si>
  <si>
    <t>FM0246 K</t>
  </si>
  <si>
    <t>FM2550 K</t>
  </si>
  <si>
    <t>FM0027 K</t>
  </si>
  <si>
    <t>FM2776 K</t>
  </si>
  <si>
    <t>FM3058 K</t>
  </si>
  <si>
    <t>xxx</t>
  </si>
  <si>
    <t>FM0389 K</t>
  </si>
  <si>
    <t>FM0487 K</t>
  </si>
  <si>
    <t>x</t>
  </si>
  <si>
    <t>s</t>
  </si>
  <si>
    <t>FM0974 K</t>
  </si>
  <si>
    <t>SH0150 K</t>
  </si>
  <si>
    <t>SH0021 L</t>
  </si>
  <si>
    <t>SH0021 R</t>
  </si>
  <si>
    <t>SH0036 L</t>
  </si>
  <si>
    <t>SH0036 R</t>
  </si>
  <si>
    <t>SH0006 L</t>
  </si>
  <si>
    <t>SH0006 R</t>
  </si>
  <si>
    <t>District Let Date</t>
  </si>
  <si>
    <t>HWY</t>
  </si>
  <si>
    <t>CAT</t>
  </si>
  <si>
    <t>COST</t>
  </si>
  <si>
    <t>Project Class</t>
  </si>
  <si>
    <t>Limits From</t>
  </si>
  <si>
    <t xml:space="preserve">FM0003              </t>
  </si>
  <si>
    <t>Main Lanes</t>
  </si>
  <si>
    <t>NorthSouth</t>
  </si>
  <si>
    <t>Preventive Maintenance</t>
  </si>
  <si>
    <t>Seal Coat</t>
  </si>
  <si>
    <t xml:space="preserve">FM0437              </t>
  </si>
  <si>
    <t>EastWest</t>
  </si>
  <si>
    <t>3.5 mi South of Bell County</t>
  </si>
  <si>
    <t xml:space="preserve">FS0003              </t>
  </si>
  <si>
    <t xml:space="preserve">SH0075              </t>
  </si>
  <si>
    <t>Graham Rd</t>
  </si>
  <si>
    <t>Montgomery County</t>
  </si>
  <si>
    <t xml:space="preserve">FM0577              </t>
  </si>
  <si>
    <t>Burleson St in Brenham</t>
  </si>
  <si>
    <t xml:space="preserve">FM1948              </t>
  </si>
  <si>
    <t>FM 390 (E)</t>
  </si>
  <si>
    <t xml:space="preserve">FM1687              </t>
  </si>
  <si>
    <t>Burt Road</t>
  </si>
  <si>
    <t xml:space="preserve">FM1155              </t>
  </si>
  <si>
    <t xml:space="preserve">FM2038              </t>
  </si>
  <si>
    <t>1.9 mi N of BS 21</t>
  </si>
  <si>
    <t xml:space="preserve">IH0045              </t>
  </si>
  <si>
    <t>Frontage Road</t>
  </si>
  <si>
    <t>North</t>
  </si>
  <si>
    <t>EFR, from 102 NB exit ramp</t>
  </si>
  <si>
    <t>NB entrance ramp</t>
  </si>
  <si>
    <t>EFR, from US 84</t>
  </si>
  <si>
    <t xml:space="preserve">FM0050              </t>
  </si>
  <si>
    <t>5.0 mi S of US 79</t>
  </si>
  <si>
    <t xml:space="preserve">SH0308              </t>
  </si>
  <si>
    <t>Sulphur Springs Road</t>
  </si>
  <si>
    <t>Bell County</t>
  </si>
  <si>
    <t>3.5 mi S of Bell Co</t>
  </si>
  <si>
    <t xml:space="preserve">SHOSR               </t>
  </si>
  <si>
    <t>Pond Branch</t>
  </si>
  <si>
    <t xml:space="preserve">SH0179              </t>
  </si>
  <si>
    <t>BS 84R</t>
  </si>
  <si>
    <t xml:space="preserve">SH0164              </t>
  </si>
  <si>
    <t>1.5 mi W of FM 80 (S)</t>
  </si>
  <si>
    <t>Leon County</t>
  </si>
  <si>
    <t xml:space="preserve">FM0390              </t>
  </si>
  <si>
    <t xml:space="preserve">FM0486              </t>
  </si>
  <si>
    <t>4 mi SW of US 190</t>
  </si>
  <si>
    <t>2.1 NE of FM 487</t>
  </si>
  <si>
    <t xml:space="preserve">SH0007              </t>
  </si>
  <si>
    <t>Trinity River</t>
  </si>
  <si>
    <t xml:space="preserve">SH0105              </t>
  </si>
  <si>
    <t>Rocky Creek</t>
  </si>
  <si>
    <t xml:space="preserve">US0190              </t>
  </si>
  <si>
    <t>2.7 mi W of San Jacinto County</t>
  </si>
  <si>
    <t xml:space="preserve">SH0030              </t>
  </si>
  <si>
    <t>Navasota River</t>
  </si>
  <si>
    <t xml:space="preserve">SH0021              </t>
  </si>
  <si>
    <t xml:space="preserve">FM0244              </t>
  </si>
  <si>
    <t>0392</t>
  </si>
  <si>
    <t>0588</t>
  </si>
  <si>
    <t>0384</t>
  </si>
  <si>
    <t>0430</t>
  </si>
  <si>
    <t>0442</t>
  </si>
  <si>
    <t>0616</t>
  </si>
  <si>
    <t>0612</t>
  </si>
  <si>
    <t>0440</t>
  </si>
  <si>
    <t>0444</t>
  </si>
  <si>
    <t>0102</t>
  </si>
  <si>
    <t>0103</t>
  </si>
  <si>
    <t>0402</t>
  </si>
  <si>
    <t>0580</t>
  </si>
  <si>
    <t>0626</t>
  </si>
  <si>
    <t>0630</t>
  </si>
  <si>
    <t>0450</t>
  </si>
  <si>
    <t>0454</t>
  </si>
  <si>
    <t>0500</t>
  </si>
  <si>
    <t>0502</t>
  </si>
  <si>
    <t>0652</t>
  </si>
  <si>
    <t>0660</t>
  </si>
  <si>
    <t>0748</t>
  </si>
  <si>
    <t>0634</t>
  </si>
  <si>
    <t>0640</t>
  </si>
  <si>
    <t>0682</t>
  </si>
  <si>
    <t>0690</t>
  </si>
  <si>
    <t>0400</t>
  </si>
  <si>
    <t>0340</t>
  </si>
  <si>
    <t>Leon Co</t>
  </si>
  <si>
    <t>0358</t>
  </si>
  <si>
    <t>Freestone Co</t>
  </si>
  <si>
    <t>0360</t>
  </si>
  <si>
    <t>3.6 mi West of FM 542</t>
  </si>
  <si>
    <t xml:space="preserve">SH0036              </t>
  </si>
  <si>
    <t>0576</t>
  </si>
  <si>
    <t>Austin County</t>
  </si>
  <si>
    <t xml:space="preserve">FM0389              </t>
  </si>
  <si>
    <t>0464</t>
  </si>
  <si>
    <t>0474</t>
  </si>
  <si>
    <t>CR 412</t>
  </si>
  <si>
    <t>0506</t>
  </si>
  <si>
    <t>San Cabriel</t>
  </si>
  <si>
    <t>0508</t>
  </si>
  <si>
    <t>0604</t>
  </si>
  <si>
    <t>0608</t>
  </si>
  <si>
    <t>Turkey Creek</t>
  </si>
  <si>
    <t>0516</t>
  </si>
  <si>
    <t xml:space="preserve">FM0039              </t>
  </si>
  <si>
    <t>0390</t>
  </si>
  <si>
    <t>South</t>
  </si>
  <si>
    <t>WFR, From 3.3 mi S of FM 833</t>
  </si>
  <si>
    <t>0202</t>
  </si>
  <si>
    <t>2.7 mi N of FM 833</t>
  </si>
  <si>
    <t>0209</t>
  </si>
  <si>
    <t>EFR, from FM 977</t>
  </si>
  <si>
    <t>0156</t>
  </si>
  <si>
    <t>IH 45 ramp</t>
  </si>
  <si>
    <t>EFR, from Nelson Creek</t>
  </si>
  <si>
    <t>0123</t>
  </si>
  <si>
    <t>0132</t>
  </si>
  <si>
    <t>WFR, Montgomery County Line</t>
  </si>
  <si>
    <t>0101</t>
  </si>
  <si>
    <t>Vick Spring Road</t>
  </si>
  <si>
    <t>0107</t>
  </si>
  <si>
    <t xml:space="preserve">FM2193              </t>
  </si>
  <si>
    <t>0624</t>
  </si>
  <si>
    <t xml:space="preserve">FM2550              </t>
  </si>
  <si>
    <t>0408</t>
  </si>
  <si>
    <t xml:space="preserve">FM3058              </t>
  </si>
  <si>
    <t>0560</t>
  </si>
  <si>
    <t>0570</t>
  </si>
  <si>
    <t xml:space="preserve">FM1791              </t>
  </si>
  <si>
    <t>IH 45 WFR</t>
  </si>
  <si>
    <t xml:space="preserve">FM0974              </t>
  </si>
  <si>
    <t xml:space="preserve">FM0485              </t>
  </si>
  <si>
    <t>Harls Creek</t>
  </si>
  <si>
    <t>Robertson County</t>
  </si>
  <si>
    <t>0602</t>
  </si>
  <si>
    <t>0590</t>
  </si>
  <si>
    <t>US 77 (S)</t>
  </si>
  <si>
    <t xml:space="preserve">FM1227              </t>
  </si>
  <si>
    <t>0434</t>
  </si>
  <si>
    <t>0428</t>
  </si>
  <si>
    <t>Montgomery Co</t>
  </si>
  <si>
    <t xml:space="preserve">FM0488              </t>
  </si>
  <si>
    <t>5.0 mi S of US 287</t>
  </si>
  <si>
    <t>0328</t>
  </si>
  <si>
    <t>North City Limits of Fairfield</t>
  </si>
  <si>
    <t>0336</t>
  </si>
  <si>
    <t>BNSF RR</t>
  </si>
  <si>
    <t>0436</t>
  </si>
  <si>
    <t>Washington Co line</t>
  </si>
  <si>
    <t>0.4 mi Northeast of FM 2679</t>
  </si>
  <si>
    <t>DCIS</t>
  </si>
  <si>
    <t>FM0111</t>
  </si>
  <si>
    <t>Heavy Rehab</t>
  </si>
  <si>
    <t xml:space="preserve"> 0424</t>
  </si>
  <si>
    <t>End maintenance</t>
  </si>
  <si>
    <t xml:space="preserve"> 0426</t>
  </si>
  <si>
    <t>Bomag, cmt trt, base, seal</t>
  </si>
  <si>
    <t>FM0489</t>
  </si>
  <si>
    <t>Limestone Co line</t>
  </si>
  <si>
    <t xml:space="preserve"> 0620</t>
  </si>
  <si>
    <t xml:space="preserve"> 0624</t>
  </si>
  <si>
    <t>FM0244</t>
  </si>
  <si>
    <t xml:space="preserve"> 0400</t>
  </si>
  <si>
    <t>Bull  Creek</t>
  </si>
  <si>
    <t xml:space="preserve"> 0402</t>
  </si>
  <si>
    <t>SH0007</t>
  </si>
  <si>
    <t>Medium Rehab</t>
  </si>
  <si>
    <t>Reagan Loop</t>
  </si>
  <si>
    <t xml:space="preserve"> 0616</t>
  </si>
  <si>
    <t>Leon Co Line</t>
  </si>
  <si>
    <t xml:space="preserve"> 0618</t>
  </si>
  <si>
    <t>mill/overlay</t>
  </si>
  <si>
    <t>FM1469</t>
  </si>
  <si>
    <t>FM 1146</t>
  </si>
  <si>
    <t xml:space="preserve"> 0622</t>
  </si>
  <si>
    <t>FM 1512</t>
  </si>
  <si>
    <t xml:space="preserve"> 0628</t>
  </si>
  <si>
    <t>FS2155</t>
  </si>
  <si>
    <t>Preventative Maintenance</t>
  </si>
  <si>
    <t xml:space="preserve"> 0422</t>
  </si>
  <si>
    <t>FM1119</t>
  </si>
  <si>
    <t xml:space="preserve"> 0386</t>
  </si>
  <si>
    <t xml:space="preserve"> 0389</t>
  </si>
  <si>
    <t>FM2620</t>
  </si>
  <si>
    <t>RM 402</t>
  </si>
  <si>
    <t>RM 406</t>
  </si>
  <si>
    <t xml:space="preserve"> 0404</t>
  </si>
  <si>
    <t>FM1227</t>
  </si>
  <si>
    <t xml:space="preserve"> 0428</t>
  </si>
  <si>
    <t xml:space="preserve"> 0434</t>
  </si>
  <si>
    <t>FM2865</t>
  </si>
  <si>
    <t>End of St Mnt</t>
  </si>
  <si>
    <t xml:space="preserve"> 0392</t>
  </si>
  <si>
    <t xml:space="preserve"> 0394</t>
  </si>
  <si>
    <t>Seal coat</t>
  </si>
  <si>
    <t>FM2539</t>
  </si>
  <si>
    <t xml:space="preserve"> 0356</t>
  </si>
  <si>
    <t>FM1915</t>
  </si>
  <si>
    <t>0.1 miles W of CR 283</t>
  </si>
  <si>
    <t xml:space="preserve"> 0408</t>
  </si>
  <si>
    <t xml:space="preserve"> 0412</t>
  </si>
  <si>
    <t>FM1375</t>
  </si>
  <si>
    <t>RM 674</t>
  </si>
  <si>
    <t xml:space="preserve"> 0674</t>
  </si>
  <si>
    <t>End of state Mnt</t>
  </si>
  <si>
    <t xml:space="preserve"> 0678</t>
  </si>
  <si>
    <t>SS0234</t>
  </si>
  <si>
    <t xml:space="preserve"> 0432</t>
  </si>
  <si>
    <t>End State Mnt</t>
  </si>
  <si>
    <t>FM0594</t>
  </si>
  <si>
    <t xml:space="preserve"> 0438</t>
  </si>
  <si>
    <t xml:space="preserve"> 0440</t>
  </si>
  <si>
    <t>FM3060</t>
  </si>
  <si>
    <t>End of State Mnt</t>
  </si>
  <si>
    <t xml:space="preserve"> 0382</t>
  </si>
  <si>
    <t xml:space="preserve"> 0384</t>
  </si>
  <si>
    <t>FM0908</t>
  </si>
  <si>
    <t xml:space="preserve"> 0568</t>
  </si>
  <si>
    <t>Brushy Creek</t>
  </si>
  <si>
    <t xml:space="preserve"> 0574</t>
  </si>
  <si>
    <t>FM2159</t>
  </si>
  <si>
    <t>FM 1373</t>
  </si>
  <si>
    <t xml:space="preserve"> 0378</t>
  </si>
  <si>
    <t>FM3090</t>
  </si>
  <si>
    <t>5 miles E of SH 6</t>
  </si>
  <si>
    <t>FM 3455</t>
  </si>
  <si>
    <t xml:space="preserve"> 0430</t>
  </si>
  <si>
    <t>FM1371</t>
  </si>
  <si>
    <t>1.5 mi S of US 290</t>
  </si>
  <si>
    <t xml:space="preserve"> 0446</t>
  </si>
  <si>
    <t>Austin Co Line</t>
  </si>
  <si>
    <t xml:space="preserve"> 0452</t>
  </si>
  <si>
    <t>FM1365</t>
  </si>
  <si>
    <t>BS 84 R</t>
  </si>
  <si>
    <t>FM2819</t>
  </si>
  <si>
    <t xml:space="preserve"> 0642</t>
  </si>
  <si>
    <t>FM 1486</t>
  </si>
  <si>
    <t xml:space="preserve"> 0650</t>
  </si>
  <si>
    <t>BS0006S</t>
  </si>
  <si>
    <t>SH 6 north</t>
  </si>
  <si>
    <t>SH 6 south</t>
  </si>
  <si>
    <t>SH0075</t>
  </si>
  <si>
    <t>Light Rehab</t>
  </si>
  <si>
    <t>North city limits</t>
  </si>
  <si>
    <t xml:space="preserve"> 0398</t>
  </si>
  <si>
    <t>South city limits</t>
  </si>
  <si>
    <t>plane, Seal and overlay</t>
  </si>
  <si>
    <t>FM 579</t>
  </si>
  <si>
    <t>Madison Co</t>
  </si>
  <si>
    <t>FM2268</t>
  </si>
  <si>
    <t xml:space="preserve"> 0566</t>
  </si>
  <si>
    <t>FM1848</t>
  </si>
  <si>
    <t xml:space="preserve"> 0344</t>
  </si>
  <si>
    <t xml:space="preserve"> 0350</t>
  </si>
  <si>
    <t>FM2289</t>
  </si>
  <si>
    <t>1 mi N of FM 978</t>
  </si>
  <si>
    <t xml:space="preserve"> 0390</t>
  </si>
  <si>
    <t>FM2774</t>
  </si>
  <si>
    <t>FM 976</t>
  </si>
  <si>
    <t xml:space="preserve"> 0600</t>
  </si>
  <si>
    <t>FM2988</t>
  </si>
  <si>
    <t xml:space="preserve"> 0636</t>
  </si>
  <si>
    <t>FM 362</t>
  </si>
  <si>
    <t xml:space="preserve"> 0640</t>
  </si>
  <si>
    <t>FM0979</t>
  </si>
  <si>
    <t>5 mi E of SH 6</t>
  </si>
  <si>
    <t xml:space="preserve"> 0608</t>
  </si>
  <si>
    <t xml:space="preserve"> 0612</t>
  </si>
  <si>
    <t>Montgomery County Line</t>
  </si>
  <si>
    <t xml:space="preserve"> 0662</t>
  </si>
  <si>
    <t>RM 666 1+000</t>
  </si>
  <si>
    <t xml:space="preserve"> 0666</t>
  </si>
  <si>
    <t>FM0974</t>
  </si>
  <si>
    <t xml:space="preserve"> 0626</t>
  </si>
  <si>
    <t>FM0977</t>
  </si>
  <si>
    <t>FM 1119</t>
  </si>
  <si>
    <t xml:space="preserve"> 0648</t>
  </si>
  <si>
    <t>FM0362</t>
  </si>
  <si>
    <t xml:space="preserve"> 0420</t>
  </si>
  <si>
    <t>FM 2988</t>
  </si>
  <si>
    <t>FM1600</t>
  </si>
  <si>
    <t>CR 300</t>
  </si>
  <si>
    <t>0.5 mi W of Little River</t>
  </si>
  <si>
    <t xml:space="preserve"> 0406</t>
  </si>
  <si>
    <t>FM2562</t>
  </si>
  <si>
    <t>FM 149</t>
  </si>
  <si>
    <t xml:space="preserve"> 0418</t>
  </si>
  <si>
    <t>FM 2819</t>
  </si>
  <si>
    <t>End State Mnt (east)</t>
  </si>
  <si>
    <t>FM3061</t>
  </si>
  <si>
    <t>FM1618</t>
  </si>
  <si>
    <t xml:space="preserve"> 0638</t>
  </si>
  <si>
    <t>FM0003</t>
  </si>
  <si>
    <t>4 miles South of CR 470</t>
  </si>
  <si>
    <t>5 mi N of SH 30</t>
  </si>
  <si>
    <t>FM3285</t>
  </si>
  <si>
    <t>FM 1124</t>
  </si>
  <si>
    <t>Fairfield State Park</t>
  </si>
  <si>
    <t xml:space="preserve"> 0630</t>
  </si>
  <si>
    <t>Bomag, add base, cmt trt, seal coat</t>
  </si>
  <si>
    <t>3 mi West of Brazos River</t>
  </si>
  <si>
    <t xml:space="preserve"> 0594</t>
  </si>
  <si>
    <t>Brazos River</t>
  </si>
  <si>
    <t xml:space="preserve"> 0596</t>
  </si>
  <si>
    <t>SS0515</t>
  </si>
  <si>
    <t>BS 6</t>
  </si>
  <si>
    <t>Overlay</t>
  </si>
  <si>
    <t>CR 429</t>
  </si>
  <si>
    <t>Start of C&amp;G, Rockdale</t>
  </si>
  <si>
    <t xml:space="preserve"> 0580</t>
  </si>
  <si>
    <t>bomag, cmt trt, base, seal</t>
  </si>
  <si>
    <t>FM0050</t>
  </si>
  <si>
    <t>County Road</t>
  </si>
  <si>
    <t>Bomag, add base, and seal</t>
  </si>
  <si>
    <t xml:space="preserve"> 0598</t>
  </si>
  <si>
    <t xml:space="preserve"> 0602</t>
  </si>
  <si>
    <t>bomag, cmt trt, base, seal coat</t>
  </si>
  <si>
    <t>FM1364</t>
  </si>
  <si>
    <t xml:space="preserve"> 0338</t>
  </si>
  <si>
    <t xml:space="preserve"> 0339</t>
  </si>
  <si>
    <t>Rockdale C&amp;G</t>
  </si>
  <si>
    <t>FM 592 plus 1.0</t>
  </si>
  <si>
    <t xml:space="preserve"> 0592</t>
  </si>
  <si>
    <t>FM3242</t>
  </si>
  <si>
    <t>FM1374</t>
  </si>
  <si>
    <t>SH 75 N</t>
  </si>
  <si>
    <t>SH 75 S</t>
  </si>
  <si>
    <t>FM0745</t>
  </si>
  <si>
    <t xml:space="preserve"> 0632</t>
  </si>
  <si>
    <t>FM3501</t>
  </si>
  <si>
    <t xml:space="preserve"> 0606</t>
  </si>
  <si>
    <t>FM1444</t>
  </si>
  <si>
    <t>FM 1445</t>
  </si>
  <si>
    <t xml:space="preserve"> 0584</t>
  </si>
  <si>
    <t>FM0832</t>
  </si>
  <si>
    <t xml:space="preserve"> 0348</t>
  </si>
  <si>
    <t xml:space="preserve"> 0349</t>
  </si>
  <si>
    <t>FM 1452</t>
  </si>
  <si>
    <t>FM1644</t>
  </si>
  <si>
    <t>Hearne St</t>
  </si>
  <si>
    <t>overlay</t>
  </si>
  <si>
    <t>FM0149</t>
  </si>
  <si>
    <t>FM 811</t>
  </si>
  <si>
    <t xml:space="preserve"> 0376</t>
  </si>
  <si>
    <t>FM3091</t>
  </si>
  <si>
    <t>FS0003 K</t>
  </si>
  <si>
    <t>X</t>
  </si>
  <si>
    <t>does not exist</t>
  </si>
  <si>
    <t>FM0111 K</t>
  </si>
  <si>
    <t>FM0489 K</t>
  </si>
  <si>
    <t>FM1469 K</t>
  </si>
  <si>
    <t>FS2155 K</t>
  </si>
  <si>
    <t>FM1119 K</t>
  </si>
  <si>
    <t>FM2620 K</t>
  </si>
  <si>
    <t>FM2865 K</t>
  </si>
  <si>
    <t>FM2539 K</t>
  </si>
  <si>
    <t>FM1915 K</t>
  </si>
  <si>
    <t>SS0234 K</t>
  </si>
  <si>
    <t>FM0594 K</t>
  </si>
  <si>
    <t>FM3060 K</t>
  </si>
  <si>
    <t>FM0908 K</t>
  </si>
  <si>
    <t>FM2159 K</t>
  </si>
  <si>
    <t>FM3090 K</t>
  </si>
  <si>
    <t>FM1371 K</t>
  </si>
  <si>
    <t>FM2819 K</t>
  </si>
  <si>
    <t>BS0006SK</t>
  </si>
  <si>
    <t>FM2268 K</t>
  </si>
  <si>
    <t>FM1848 K</t>
  </si>
  <si>
    <t>FM2289 K</t>
  </si>
  <si>
    <t>FM2774 K</t>
  </si>
  <si>
    <t>FM2988 K</t>
  </si>
  <si>
    <t>FM0979 K</t>
  </si>
  <si>
    <t>FM0977 K</t>
  </si>
  <si>
    <t>FM0362 K</t>
  </si>
  <si>
    <t>FM1600 K</t>
  </si>
  <si>
    <t>FM2562 K</t>
  </si>
  <si>
    <t>FM3061 K</t>
  </si>
  <si>
    <t>FM1618 K</t>
  </si>
  <si>
    <t>FM3285 K</t>
  </si>
  <si>
    <t>SS0515 K</t>
  </si>
  <si>
    <t>FM1364 K</t>
  </si>
  <si>
    <t>FM3242 K</t>
  </si>
  <si>
    <t>FM1374 K</t>
  </si>
  <si>
    <t>FM0745 K</t>
  </si>
  <si>
    <t>FM3501 K</t>
  </si>
  <si>
    <t>FM1444 K</t>
  </si>
  <si>
    <t>FM0832 K</t>
  </si>
  <si>
    <t>FM1644 K</t>
  </si>
  <si>
    <t>FM0149 K</t>
  </si>
  <si>
    <t>FM3091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</si>
</sst>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yyyy\-mm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7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0" fillId="0" borderId="0" xfId="0" applyNumberFormat="1" applyFill="1"/>
    <xf numFmtId="6" fontId="0" fillId="0" borderId="0" xfId="0" applyNumberFormat="1" applyFill="1"/>
    <xf numFmtId="0" fontId="0" fillId="0" borderId="0" xfId="0"/>
    <xf numFmtId="0" fontId="0" fillId="0" borderId="0" xfId="0" applyFill="1"/>
    <xf numFmtId="0" fontId="1" fillId="2" borderId="0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ont="1" applyFill="1"/>
    <xf numFmtId="0" fontId="2" fillId="3" borderId="0" xfId="0" applyFont="1" applyFill="1"/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0" xfId="0" applyNumberFormat="1" applyFont="1" applyFill="1"/>
    <xf numFmtId="0" fontId="0" fillId="0" borderId="0" xfId="0" applyFill="1" applyBorder="1"/>
    <xf numFmtId="8" fontId="0" fillId="0" borderId="0" xfId="0" applyNumberFormat="1" applyFill="1"/>
    <xf numFmtId="0" fontId="0" fillId="3" borderId="5" xfId="0" applyFill="1" applyBorder="1" applyAlignment="1">
      <alignment horizontal="center" vertical="center" wrapText="1"/>
    </xf>
    <xf numFmtId="8" fontId="2" fillId="0" borderId="0" xfId="0" applyNumberFormat="1" applyFont="1" applyFill="1"/>
    <xf numFmtId="6" fontId="0" fillId="0" borderId="0" xfId="0" applyNumberFormat="1" applyFont="1" applyFill="1"/>
    <xf numFmtId="6" fontId="2" fillId="0" borderId="0" xfId="0" applyNumberFormat="1" applyFont="1" applyFill="1"/>
    <xf numFmtId="0" fontId="0" fillId="0" borderId="0" xfId="0"/>
    <xf numFmtId="0" fontId="0" fillId="3" borderId="0" xfId="0" applyFill="1"/>
    <xf numFmtId="0" fontId="0" fillId="5" borderId="0" xfId="0" applyFill="1"/>
    <xf numFmtId="0" fontId="0" fillId="0" borderId="0" xfId="0" applyFill="1"/>
    <xf numFmtId="0" fontId="2" fillId="0" borderId="0" xfId="0" applyFont="1" applyFill="1"/>
    <xf numFmtId="0" fontId="0" fillId="6" borderId="0" xfId="0" applyFill="1"/>
    <xf numFmtId="0" fontId="0" fillId="4" borderId="0" xfId="0" applyFill="1"/>
    <xf numFmtId="0" fontId="0" fillId="6" borderId="0" xfId="0" applyFont="1" applyFill="1"/>
    <xf numFmtId="0" fontId="0" fillId="5" borderId="0" xfId="0" applyFont="1" applyFill="1"/>
    <xf numFmtId="0" fontId="2" fillId="5" borderId="0" xfId="0" applyFont="1" applyFill="1"/>
    <xf numFmtId="0" fontId="0" fillId="7" borderId="0" xfId="0" applyFill="1"/>
    <xf numFmtId="0" fontId="0" fillId="8" borderId="0" xfId="0" applyFill="1"/>
    <xf numFmtId="0" fontId="0" fillId="8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/>
    <xf numFmtId="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10" borderId="0" xfId="0" applyFill="1"/>
    <xf numFmtId="0" fontId="2" fillId="6" borderId="0" xfId="0" applyFont="1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6" borderId="0" xfId="0" applyFill="1"/>
    <xf numFmtId="0" fontId="0" fillId="0" borderId="0" xfId="0"/>
    <xf numFmtId="0" fontId="0" fillId="0" borderId="0" xfId="0" applyFill="1"/>
    <xf numFmtId="0" fontId="0" fillId="6" borderId="0" xfId="0" applyFill="1"/>
    <xf numFmtId="0" fontId="0" fillId="11" borderId="0" xfId="0" applyFill="1"/>
    <xf numFmtId="0" fontId="2" fillId="11" borderId="0" xfId="0" applyFont="1" applyFill="1"/>
    <xf numFmtId="0" fontId="0" fillId="11" borderId="0" xfId="0" applyFont="1" applyFill="1"/>
    <xf numFmtId="0" fontId="0" fillId="13" borderId="0" xfId="0" applyFill="1"/>
    <xf numFmtId="0" fontId="0" fillId="0" borderId="0" xfId="0" applyFill="1"/>
    <xf numFmtId="0" fontId="2" fillId="12" borderId="0" xfId="0" applyFont="1" applyFill="1"/>
    <xf numFmtId="0" fontId="0" fillId="0" borderId="0" xfId="0"/>
    <xf numFmtId="0" fontId="0" fillId="0" borderId="0" xfId="0" applyFill="1"/>
    <xf numFmtId="0" fontId="0" fillId="12" borderId="0" xfId="0" applyFill="1"/>
    <xf numFmtId="0" fontId="0" fillId="9" borderId="0" xfId="0" applyFill="1"/>
    <xf numFmtId="8" fontId="0" fillId="0" borderId="0" xfId="0" applyNumberFormat="1" applyFont="1" applyFill="1"/>
    <xf numFmtId="0" fontId="0" fillId="12" borderId="0" xfId="0" applyFont="1" applyFill="1"/>
    <xf numFmtId="0" fontId="0" fillId="9" borderId="0" xfId="0" applyFont="1" applyFill="1"/>
    <xf numFmtId="0" fontId="0" fillId="12" borderId="0" xfId="0" applyFill="1"/>
    <xf numFmtId="0" fontId="0" fillId="0" borderId="0" xfId="0" applyFill="1"/>
    <xf numFmtId="0" fontId="0" fillId="12" borderId="0" xfId="0" applyFill="1"/>
    <xf numFmtId="0" fontId="0" fillId="9" borderId="0" xfId="0" applyFill="1"/>
    <xf numFmtId="0" fontId="0" fillId="14" borderId="0" xfId="0" applyFill="1"/>
    <xf numFmtId="0" fontId="6" fillId="0" borderId="0" xfId="0" applyFont="1"/>
    <xf numFmtId="0" fontId="6" fillId="15" borderId="0" xfId="0" applyFont="1" applyFill="1"/>
    <xf numFmtId="0" fontId="2" fillId="15" borderId="0" xfId="0" applyFont="1" applyFill="1"/>
    <xf numFmtId="0" fontId="0" fillId="10" borderId="0" xfId="0" applyFont="1" applyFill="1"/>
    <xf numFmtId="0" fontId="0" fillId="0" borderId="0" xfId="0" applyFont="1"/>
    <xf numFmtId="0" fontId="0" fillId="0" borderId="0" xfId="0"/>
    <xf numFmtId="0" fontId="0" fillId="0" borderId="0" xfId="0" applyFill="1"/>
    <xf numFmtId="0" fontId="0" fillId="15" borderId="0" xfId="0" applyFill="1"/>
    <xf numFmtId="0" fontId="0" fillId="16" borderId="0" xfId="0" applyFill="1"/>
    <xf numFmtId="0" fontId="6" fillId="16" borderId="0" xfId="0" applyFont="1" applyFill="1"/>
    <xf numFmtId="0" fontId="2" fillId="16" borderId="0" xfId="0" applyFont="1" applyFill="1"/>
    <xf numFmtId="0" fontId="0" fillId="15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0" borderId="0" xfId="0"/>
    <xf numFmtId="49" fontId="0" fillId="0" borderId="0" xfId="0" applyNumberFormat="1"/>
    <xf numFmtId="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/>
    <xf numFmtId="49" fontId="0" fillId="0" borderId="0" xfId="0" applyNumberFormat="1"/>
    <xf numFmtId="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/>
    <xf numFmtId="49" fontId="0" fillId="0" borderId="0" xfId="0" applyNumberFormat="1"/>
    <xf numFmtId="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2" fontId="0" fillId="0" borderId="0" xfId="0" applyNumberFormat="1"/>
    <xf numFmtId="0" fontId="0" fillId="0" borderId="0" xfId="0"/>
    <xf numFmtId="49" fontId="0" fillId="0" borderId="0" xfId="0" applyNumberFormat="1"/>
    <xf numFmtId="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2" fontId="0" fillId="0" borderId="0" xfId="0" applyNumberFormat="1"/>
    <xf numFmtId="0" fontId="0" fillId="0" borderId="0" xfId="0"/>
    <xf numFmtId="49" fontId="0" fillId="0" borderId="0" xfId="0" applyNumberFormat="1"/>
    <xf numFmtId="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2" fontId="0" fillId="0" borderId="0" xfId="0" applyNumberFormat="1"/>
    <xf numFmtId="0" fontId="2" fillId="9" borderId="0" xfId="0" applyFont="1" applyFill="1"/>
  </cellXfs>
  <cellStyles count="37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174625</xdr:colOff>
      <xdr:row>34</xdr:row>
      <xdr:rowOff>151341</xdr:rowOff>
    </xdr:from>
    <xdr:to>
      <xdr:col>47</xdr:col>
      <xdr:colOff>178859</xdr:colOff>
      <xdr:row>37</xdr:row>
      <xdr:rowOff>141816</xdr:rowOff>
    </xdr:to>
    <xdr:sp macro="" textlink="">
      <xdr:nvSpPr>
        <xdr:cNvPr id="2" name="TextBox 1"/>
        <xdr:cNvSpPr txBox="1"/>
      </xdr:nvSpPr>
      <xdr:spPr>
        <a:xfrm>
          <a:off x="32718375" y="4342341"/>
          <a:ext cx="2840567" cy="5619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Ang mga nakabold ay yung umuulit</a:t>
          </a:r>
          <a:r>
            <a:rPr lang="en-US" sz="1100" baseline="0">
              <a:solidFill>
                <a:srgbClr val="FF0000"/>
              </a:solidFill>
            </a:rPr>
            <a:t> kase both directions, so sa atin, considered yung separate budget kaya ang cost ay divided by 2 din.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86589</xdr:colOff>
      <xdr:row>52</xdr:row>
      <xdr:rowOff>86591</xdr:rowOff>
    </xdr:from>
    <xdr:to>
      <xdr:col>29</xdr:col>
      <xdr:colOff>571500</xdr:colOff>
      <xdr:row>54</xdr:row>
      <xdr:rowOff>112568</xdr:rowOff>
    </xdr:to>
    <xdr:sp macro="" textlink="">
      <xdr:nvSpPr>
        <xdr:cNvPr id="3" name="TextBox 2"/>
        <xdr:cNvSpPr txBox="1"/>
      </xdr:nvSpPr>
      <xdr:spPr>
        <a:xfrm>
          <a:off x="19682112" y="5230091"/>
          <a:ext cx="3515593" cy="40697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Manually</a:t>
          </a:r>
          <a:r>
            <a:rPr lang="en-US" sz="1100" baseline="0">
              <a:solidFill>
                <a:srgbClr val="FF0000"/>
              </a:solidFill>
            </a:rPr>
            <a:t> copied from the closest match in the PMIS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30</xdr:col>
      <xdr:colOff>389661</xdr:colOff>
      <xdr:row>54</xdr:row>
      <xdr:rowOff>51955</xdr:rowOff>
    </xdr:from>
    <xdr:to>
      <xdr:col>32</xdr:col>
      <xdr:colOff>190500</xdr:colOff>
      <xdr:row>56</xdr:row>
      <xdr:rowOff>129886</xdr:rowOff>
    </xdr:to>
    <xdr:sp macro="" textlink="">
      <xdr:nvSpPr>
        <xdr:cNvPr id="4" name="TextBox 3"/>
        <xdr:cNvSpPr txBox="1"/>
      </xdr:nvSpPr>
      <xdr:spPr>
        <a:xfrm>
          <a:off x="23622002" y="11291455"/>
          <a:ext cx="1013112" cy="4589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Computed</a:t>
          </a:r>
        </a:p>
      </xdr:txBody>
    </xdr:sp>
    <xdr:clientData/>
  </xdr:twoCellAnchor>
  <xdr:twoCellAnchor>
    <xdr:from>
      <xdr:col>32</xdr:col>
      <xdr:colOff>917863</xdr:colOff>
      <xdr:row>52</xdr:row>
      <xdr:rowOff>8659</xdr:rowOff>
    </xdr:from>
    <xdr:to>
      <xdr:col>34</xdr:col>
      <xdr:colOff>181839</xdr:colOff>
      <xdr:row>55</xdr:row>
      <xdr:rowOff>121227</xdr:rowOff>
    </xdr:to>
    <xdr:sp macro="" textlink="">
      <xdr:nvSpPr>
        <xdr:cNvPr id="5" name="TextBox 4"/>
        <xdr:cNvSpPr txBox="1"/>
      </xdr:nvSpPr>
      <xdr:spPr>
        <a:xfrm>
          <a:off x="25362477" y="5152159"/>
          <a:ext cx="1013112" cy="68406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Manually</a:t>
          </a:r>
          <a:r>
            <a:rPr lang="en-US" sz="1100" baseline="0">
              <a:solidFill>
                <a:srgbClr val="FF0000"/>
              </a:solidFill>
            </a:rPr>
            <a:t> copied from PMIS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34</xdr:col>
      <xdr:colOff>554182</xdr:colOff>
      <xdr:row>52</xdr:row>
      <xdr:rowOff>34636</xdr:rowOff>
    </xdr:from>
    <xdr:to>
      <xdr:col>36</xdr:col>
      <xdr:colOff>277089</xdr:colOff>
      <xdr:row>55</xdr:row>
      <xdr:rowOff>112568</xdr:rowOff>
    </xdr:to>
    <xdr:sp macro="" textlink="">
      <xdr:nvSpPr>
        <xdr:cNvPr id="7" name="TextBox 6"/>
        <xdr:cNvSpPr txBox="1"/>
      </xdr:nvSpPr>
      <xdr:spPr>
        <a:xfrm>
          <a:off x="26747932" y="5178136"/>
          <a:ext cx="1013112" cy="64943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Manually</a:t>
          </a:r>
          <a:r>
            <a:rPr lang="en-US" sz="1100" baseline="0">
              <a:solidFill>
                <a:srgbClr val="FF0000"/>
              </a:solidFill>
            </a:rPr>
            <a:t> copied from PMIS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127000</xdr:colOff>
      <xdr:row>2</xdr:row>
      <xdr:rowOff>150813</xdr:rowOff>
    </xdr:from>
    <xdr:to>
      <xdr:col>41</xdr:col>
      <xdr:colOff>500062</xdr:colOff>
      <xdr:row>9</xdr:row>
      <xdr:rowOff>150813</xdr:rowOff>
    </xdr:to>
    <xdr:sp macro="" textlink="">
      <xdr:nvSpPr>
        <xdr:cNvPr id="2" name="TextBox 1"/>
        <xdr:cNvSpPr txBox="1"/>
      </xdr:nvSpPr>
      <xdr:spPr>
        <a:xfrm>
          <a:off x="25241250" y="1674813"/>
          <a:ext cx="984250" cy="1333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We're only matching year</a:t>
          </a:r>
          <a:r>
            <a:rPr lang="en-US" sz="1100" baseline="0">
              <a:solidFill>
                <a:srgbClr val="FF0000"/>
              </a:solidFill>
            </a:rPr>
            <a:t> 1 selections. We only did this to get actual budget </a:t>
          </a:r>
        </a:p>
        <a:p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207818</xdr:colOff>
      <xdr:row>3</xdr:row>
      <xdr:rowOff>77932</xdr:rowOff>
    </xdr:from>
    <xdr:to>
      <xdr:col>41</xdr:col>
      <xdr:colOff>585931</xdr:colOff>
      <xdr:row>10</xdr:row>
      <xdr:rowOff>77932</xdr:rowOff>
    </xdr:to>
    <xdr:sp macro="" textlink="">
      <xdr:nvSpPr>
        <xdr:cNvPr id="2" name="TextBox 1"/>
        <xdr:cNvSpPr txBox="1"/>
      </xdr:nvSpPr>
      <xdr:spPr>
        <a:xfrm>
          <a:off x="24990136" y="1792432"/>
          <a:ext cx="984250" cy="1333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We're only matching year</a:t>
          </a:r>
          <a:r>
            <a:rPr lang="en-US" sz="1100" baseline="0">
              <a:solidFill>
                <a:srgbClr val="FF0000"/>
              </a:solidFill>
            </a:rPr>
            <a:t> 1 selections. We only did this to get actual budget </a:t>
          </a:r>
        </a:p>
        <a:p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155864</xdr:colOff>
      <xdr:row>3</xdr:row>
      <xdr:rowOff>0</xdr:rowOff>
    </xdr:from>
    <xdr:to>
      <xdr:col>41</xdr:col>
      <xdr:colOff>533978</xdr:colOff>
      <xdr:row>10</xdr:row>
      <xdr:rowOff>0</xdr:rowOff>
    </xdr:to>
    <xdr:sp macro="" textlink="">
      <xdr:nvSpPr>
        <xdr:cNvPr id="2" name="TextBox 1"/>
        <xdr:cNvSpPr txBox="1"/>
      </xdr:nvSpPr>
      <xdr:spPr>
        <a:xfrm>
          <a:off x="25371137" y="1714500"/>
          <a:ext cx="984250" cy="1333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We're only matching year</a:t>
          </a:r>
          <a:r>
            <a:rPr lang="en-US" sz="1100" baseline="0">
              <a:solidFill>
                <a:srgbClr val="FF0000"/>
              </a:solidFill>
            </a:rPr>
            <a:t> 1 selections. We only did this to get actual budget </a:t>
          </a:r>
        </a:p>
        <a:p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3"/>
  <sheetViews>
    <sheetView tabSelected="1" zoomScale="85" zoomScaleNormal="85" workbookViewId="0">
      <selection activeCell="O21" sqref="O21"/>
    </sheetView>
  </sheetViews>
  <sheetFormatPr defaultRowHeight="15"/>
  <cols>
    <col min="1" max="1" width="7.7109375" customWidth="1"/>
    <col min="2" max="2" width="9.42578125" customWidth="1"/>
    <col min="3" max="3" width="7.7109375" customWidth="1"/>
    <col min="4" max="4" width="9.7109375" customWidth="1"/>
    <col min="5" max="5" width="10.7109375" customWidth="1"/>
    <col min="6" max="6" width="9.7109375" customWidth="1"/>
    <col min="7" max="7" width="11.7109375" customWidth="1"/>
    <col min="8" max="8" width="11.42578125" customWidth="1"/>
    <col min="9" max="10" width="7.7109375" customWidth="1"/>
    <col min="11" max="11" width="8.7109375" customWidth="1"/>
    <col min="12" max="12" width="11.28515625" customWidth="1"/>
    <col min="13" max="13" width="6.7109375" customWidth="1"/>
    <col min="14" max="14" width="7.7109375" customWidth="1"/>
    <col min="15" max="15" width="8.7109375" customWidth="1"/>
    <col min="16" max="16" width="61.42578125" customWidth="1"/>
    <col min="17" max="17" width="11.7109375" customWidth="1"/>
    <col min="18" max="19" width="14.7109375" customWidth="1"/>
    <col min="20" max="20" width="9.7109375" customWidth="1"/>
    <col min="21" max="21" width="12.7109375" customWidth="1"/>
    <col min="22" max="22" width="9" customWidth="1"/>
    <col min="23" max="23" width="11.7109375" customWidth="1"/>
    <col min="24" max="24" width="11.7109375" style="5" customWidth="1"/>
    <col min="30" max="32" width="9.140625" style="5"/>
    <col min="33" max="33" width="15" customWidth="1"/>
    <col min="34" max="34" width="11.140625" style="21" customWidth="1"/>
    <col min="35" max="35" width="10.28515625" style="5" customWidth="1"/>
    <col min="37" max="38" width="9.140625" style="5"/>
    <col min="39" max="39" width="18.85546875" customWidth="1"/>
    <col min="47" max="47" width="14.85546875" customWidth="1"/>
  </cols>
  <sheetData>
    <row r="1" spans="1:51" ht="9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7"/>
      <c r="Y1" s="11" t="s">
        <v>324</v>
      </c>
      <c r="Z1" s="11" t="s">
        <v>325</v>
      </c>
      <c r="AA1" s="11" t="s">
        <v>290</v>
      </c>
      <c r="AB1" s="11" t="s">
        <v>291</v>
      </c>
      <c r="AC1" s="11" t="s">
        <v>292</v>
      </c>
      <c r="AD1" s="11" t="s">
        <v>293</v>
      </c>
      <c r="AE1" s="11" t="s">
        <v>20</v>
      </c>
      <c r="AF1" s="17" t="s">
        <v>332</v>
      </c>
      <c r="AG1" s="11" t="s">
        <v>17</v>
      </c>
      <c r="AH1" s="11" t="s">
        <v>336</v>
      </c>
      <c r="AI1" s="11" t="s">
        <v>327</v>
      </c>
      <c r="AJ1" s="11" t="s">
        <v>328</v>
      </c>
      <c r="AK1" s="11" t="s">
        <v>329</v>
      </c>
      <c r="AL1" s="11" t="s">
        <v>332</v>
      </c>
      <c r="AM1" s="12" t="s">
        <v>326</v>
      </c>
      <c r="AO1" s="13" t="s">
        <v>330</v>
      </c>
      <c r="AP1" s="13" t="s">
        <v>345</v>
      </c>
      <c r="AU1" t="s">
        <v>333</v>
      </c>
      <c r="AV1" t="s">
        <v>33</v>
      </c>
      <c r="AW1" t="s">
        <v>334</v>
      </c>
      <c r="AX1" t="s">
        <v>54</v>
      </c>
      <c r="AY1" t="s">
        <v>86</v>
      </c>
    </row>
    <row r="2" spans="1:51" s="6" customFormat="1">
      <c r="A2" s="6">
        <v>2012</v>
      </c>
      <c r="B2" s="6">
        <v>17</v>
      </c>
      <c r="C2" s="6">
        <v>21</v>
      </c>
      <c r="D2" s="6" t="s">
        <v>23</v>
      </c>
      <c r="E2" s="3" t="s">
        <v>47</v>
      </c>
      <c r="F2" s="6" t="s">
        <v>25</v>
      </c>
      <c r="G2" s="6" t="s">
        <v>48</v>
      </c>
      <c r="H2" s="6" t="s">
        <v>49</v>
      </c>
      <c r="I2" s="3" t="s">
        <v>50</v>
      </c>
      <c r="J2" s="6">
        <v>1.5289999999999999</v>
      </c>
      <c r="K2" s="6">
        <v>0</v>
      </c>
      <c r="L2" s="6" t="s">
        <v>51</v>
      </c>
      <c r="M2" s="3" t="s">
        <v>52</v>
      </c>
      <c r="N2" s="6">
        <v>0.126</v>
      </c>
      <c r="O2" s="6">
        <v>0</v>
      </c>
      <c r="P2" s="6" t="s">
        <v>53</v>
      </c>
      <c r="Q2" s="6" t="s">
        <v>32</v>
      </c>
      <c r="R2" s="4">
        <v>452592.3</v>
      </c>
      <c r="S2" s="6">
        <v>1205</v>
      </c>
      <c r="U2" s="6" t="s">
        <v>54</v>
      </c>
      <c r="V2" s="6" t="s">
        <v>46</v>
      </c>
      <c r="W2" s="6" t="s">
        <v>35</v>
      </c>
      <c r="Y2" s="22" t="s">
        <v>289</v>
      </c>
      <c r="Z2" s="8"/>
      <c r="AA2" s="22">
        <v>416</v>
      </c>
      <c r="AB2" s="22">
        <v>1.5</v>
      </c>
      <c r="AC2" s="22">
        <v>418</v>
      </c>
      <c r="AD2" s="22">
        <v>0</v>
      </c>
      <c r="AE2" s="9" t="str">
        <f t="shared" ref="AE2:AE22" si="0">U2</f>
        <v>MR</v>
      </c>
      <c r="AF2" s="9">
        <f t="shared" ref="AF2:AF33" si="1">AL2</f>
        <v>156.858</v>
      </c>
      <c r="AG2" s="19">
        <f t="shared" ref="AG2:AG19" si="2">R2</f>
        <v>452592.3</v>
      </c>
      <c r="AH2" s="24">
        <v>0.5</v>
      </c>
      <c r="AI2" s="14">
        <f t="shared" ref="AI2:AI33" si="3">(AC2+AD2)-(AA2+AB2)</f>
        <v>0.5</v>
      </c>
      <c r="AJ2" s="6">
        <v>4</v>
      </c>
      <c r="AK2" s="6">
        <f t="shared" ref="AK2:AK33" si="4">AJ2*AH2</f>
        <v>2</v>
      </c>
      <c r="AL2" s="6">
        <f t="shared" ref="AL2:AL33" si="5">IF(U2="PM",14.728*AK2,IF(U2="LR",76.086*AK2,IF(U2="MR",78.429*AK2,IF(U2="HR",133.776*AK2,"Invalid"))))</f>
        <v>156.858</v>
      </c>
      <c r="AM2" s="6" t="s">
        <v>341</v>
      </c>
      <c r="AO2" s="31" t="s">
        <v>344</v>
      </c>
      <c r="AP2" s="26" t="s">
        <v>331</v>
      </c>
      <c r="AU2" s="16">
        <f>(AG2/AK2)/1000</f>
        <v>226.29614999999998</v>
      </c>
      <c r="AV2" s="6" t="str">
        <f>IF($AE2=$AV$1,$AU2,"")</f>
        <v/>
      </c>
      <c r="AW2" s="6" t="str">
        <f>IF($AE2=$AW$1,$AU2,"")</f>
        <v/>
      </c>
      <c r="AX2" s="6">
        <f>IF($AE2=$AX$1,$AU2,"")</f>
        <v>226.29614999999998</v>
      </c>
      <c r="AY2" s="6" t="str">
        <f>IF($AE2=$AY$1,$AU2,"")</f>
        <v/>
      </c>
    </row>
    <row r="3" spans="1:51" s="6" customFormat="1">
      <c r="A3" s="6">
        <v>2012</v>
      </c>
      <c r="B3" s="6">
        <v>17</v>
      </c>
      <c r="C3" s="6">
        <v>154</v>
      </c>
      <c r="D3" s="6" t="s">
        <v>23</v>
      </c>
      <c r="E3" s="3" t="s">
        <v>211</v>
      </c>
      <c r="F3" s="6" t="s">
        <v>25</v>
      </c>
      <c r="G3" s="6" t="s">
        <v>121</v>
      </c>
      <c r="H3" s="6" t="s">
        <v>26</v>
      </c>
      <c r="I3" s="3" t="s">
        <v>161</v>
      </c>
      <c r="J3" s="6">
        <v>1.7969999999999999</v>
      </c>
      <c r="K3" s="6">
        <v>62.091000000000001</v>
      </c>
      <c r="L3" s="6" t="s">
        <v>140</v>
      </c>
      <c r="M3" s="3" t="s">
        <v>204</v>
      </c>
      <c r="N3" s="6">
        <v>0</v>
      </c>
      <c r="O3" s="6">
        <v>68.126999999999995</v>
      </c>
      <c r="P3" s="6" t="s">
        <v>62</v>
      </c>
      <c r="Q3" s="6" t="s">
        <v>32</v>
      </c>
      <c r="R3" s="4">
        <v>228393.07</v>
      </c>
      <c r="S3" s="6">
        <v>1109</v>
      </c>
      <c r="U3" s="6" t="s">
        <v>33</v>
      </c>
      <c r="V3" s="6" t="s">
        <v>46</v>
      </c>
      <c r="W3" s="6" t="s">
        <v>43</v>
      </c>
      <c r="Y3" s="22" t="s">
        <v>307</v>
      </c>
      <c r="Z3" s="8"/>
      <c r="AA3" s="22">
        <v>404</v>
      </c>
      <c r="AB3" s="22">
        <v>1.5</v>
      </c>
      <c r="AC3" s="22">
        <v>412</v>
      </c>
      <c r="AD3" s="22">
        <v>0</v>
      </c>
      <c r="AE3" s="9" t="str">
        <f t="shared" si="0"/>
        <v>PM</v>
      </c>
      <c r="AF3" s="9">
        <f t="shared" si="1"/>
        <v>188.51840000000001</v>
      </c>
      <c r="AG3" s="19">
        <f t="shared" si="2"/>
        <v>228393.07</v>
      </c>
      <c r="AH3" s="24">
        <v>6.4</v>
      </c>
      <c r="AI3" s="14">
        <f t="shared" si="3"/>
        <v>6.5</v>
      </c>
      <c r="AJ3" s="6">
        <v>2</v>
      </c>
      <c r="AK3" s="24">
        <f t="shared" si="4"/>
        <v>12.8</v>
      </c>
      <c r="AL3" s="6">
        <f t="shared" si="5"/>
        <v>188.51840000000001</v>
      </c>
      <c r="AM3" s="6" t="s">
        <v>340</v>
      </c>
      <c r="AO3" s="32" t="s">
        <v>342</v>
      </c>
      <c r="AP3" s="26" t="s">
        <v>331</v>
      </c>
      <c r="AU3" s="16">
        <f t="shared" ref="AU3:AU52" si="6">(AG3/AK3)/1000</f>
        <v>17.843208593749999</v>
      </c>
      <c r="AV3" s="6">
        <f t="shared" ref="AV3:AV52" si="7">IF($AE3=$AV$1,$AU3,"")</f>
        <v>17.843208593749999</v>
      </c>
      <c r="AW3" s="6" t="str">
        <f t="shared" ref="AW3:AW52" si="8">IF($AE3=$AW$1,$AU3,"")</f>
        <v/>
      </c>
      <c r="AX3" s="6" t="str">
        <f t="shared" ref="AX3:AX52" si="9">IF($AE3=$AX$1,$AU3,"")</f>
        <v/>
      </c>
      <c r="AY3" s="6" t="str">
        <f t="shared" ref="AY3:AY52" si="10">IF($AE3=$AY$1,$AU3,"")</f>
        <v/>
      </c>
    </row>
    <row r="4" spans="1:51" s="6" customFormat="1">
      <c r="A4" s="6">
        <v>2012</v>
      </c>
      <c r="B4" s="6">
        <v>17</v>
      </c>
      <c r="C4" s="6">
        <v>239</v>
      </c>
      <c r="D4" s="6" t="s">
        <v>23</v>
      </c>
      <c r="E4" s="3" t="s">
        <v>179</v>
      </c>
      <c r="F4" s="6" t="s">
        <v>25</v>
      </c>
      <c r="G4" s="6" t="s">
        <v>173</v>
      </c>
      <c r="H4" s="6" t="s">
        <v>180</v>
      </c>
      <c r="I4" s="3" t="s">
        <v>120</v>
      </c>
      <c r="J4" s="6">
        <v>0.92100000000000004</v>
      </c>
      <c r="K4" s="6">
        <v>40.869999999999997</v>
      </c>
      <c r="L4" s="6" t="s">
        <v>165</v>
      </c>
      <c r="M4" s="3" t="s">
        <v>181</v>
      </c>
      <c r="N4" s="6">
        <v>2E-3</v>
      </c>
      <c r="O4" s="6">
        <v>52.79</v>
      </c>
      <c r="P4" s="6" t="s">
        <v>62</v>
      </c>
      <c r="Q4" s="6" t="s">
        <v>32</v>
      </c>
      <c r="R4" s="4">
        <v>482229.74</v>
      </c>
      <c r="S4" s="6">
        <v>1109</v>
      </c>
      <c r="U4" s="6" t="s">
        <v>33</v>
      </c>
      <c r="V4" s="6" t="s">
        <v>46</v>
      </c>
      <c r="W4" s="6" t="s">
        <v>43</v>
      </c>
      <c r="Y4" s="23" t="s">
        <v>302</v>
      </c>
      <c r="Z4" s="23"/>
      <c r="AA4" s="23">
        <v>440</v>
      </c>
      <c r="AB4" s="23">
        <v>0</v>
      </c>
      <c r="AC4" s="23">
        <v>452</v>
      </c>
      <c r="AD4" s="23">
        <v>0</v>
      </c>
      <c r="AE4" s="29" t="str">
        <f t="shared" si="0"/>
        <v>PM</v>
      </c>
      <c r="AF4" s="29">
        <f t="shared" si="1"/>
        <v>350.52640000000002</v>
      </c>
      <c r="AG4" s="19">
        <f t="shared" si="2"/>
        <v>482229.74</v>
      </c>
      <c r="AH4" s="24">
        <v>11.9</v>
      </c>
      <c r="AI4" s="14">
        <f t="shared" si="3"/>
        <v>12</v>
      </c>
      <c r="AJ4" s="6">
        <v>2</v>
      </c>
      <c r="AK4" s="24">
        <f t="shared" si="4"/>
        <v>23.8</v>
      </c>
      <c r="AL4" s="6">
        <f t="shared" si="5"/>
        <v>350.52640000000002</v>
      </c>
      <c r="AM4" s="6" t="s">
        <v>311</v>
      </c>
      <c r="AO4" s="27" t="s">
        <v>343</v>
      </c>
      <c r="AP4" s="27" t="s">
        <v>343</v>
      </c>
      <c r="AU4" s="16">
        <f t="shared" si="6"/>
        <v>20.261753781512606</v>
      </c>
      <c r="AV4" s="6">
        <f t="shared" si="7"/>
        <v>20.261753781512606</v>
      </c>
      <c r="AW4" s="6" t="str">
        <f t="shared" si="8"/>
        <v/>
      </c>
      <c r="AX4" s="6" t="str">
        <f t="shared" si="9"/>
        <v/>
      </c>
      <c r="AY4" s="6" t="str">
        <f t="shared" si="10"/>
        <v/>
      </c>
    </row>
    <row r="5" spans="1:51" s="6" customFormat="1">
      <c r="A5" s="6">
        <v>2012</v>
      </c>
      <c r="B5" s="6">
        <v>17</v>
      </c>
      <c r="C5" s="6">
        <v>21</v>
      </c>
      <c r="D5" s="6" t="s">
        <v>23</v>
      </c>
      <c r="E5" s="3" t="s">
        <v>194</v>
      </c>
      <c r="F5" s="6" t="s">
        <v>25</v>
      </c>
      <c r="G5" s="6" t="s">
        <v>44</v>
      </c>
      <c r="H5" s="6" t="s">
        <v>37</v>
      </c>
      <c r="I5" s="3" t="s">
        <v>195</v>
      </c>
      <c r="J5" s="6">
        <v>0.995</v>
      </c>
      <c r="K5" s="6">
        <v>42.427</v>
      </c>
      <c r="L5" s="6" t="s">
        <v>74</v>
      </c>
      <c r="M5" s="3" t="s">
        <v>196</v>
      </c>
      <c r="N5" s="6">
        <v>0.77200000000000002</v>
      </c>
      <c r="O5" s="6">
        <v>44.106999999999999</v>
      </c>
      <c r="P5" s="6" t="s">
        <v>197</v>
      </c>
      <c r="Q5" s="6" t="s">
        <v>32</v>
      </c>
      <c r="R5" s="4">
        <v>7991106.1600000001</v>
      </c>
      <c r="S5" s="6">
        <v>1205</v>
      </c>
      <c r="U5" s="6" t="s">
        <v>86</v>
      </c>
      <c r="V5" s="6" t="s">
        <v>46</v>
      </c>
      <c r="W5" s="6" t="s">
        <v>35</v>
      </c>
      <c r="Y5" s="23" t="s">
        <v>305</v>
      </c>
      <c r="Z5" s="23"/>
      <c r="AA5" s="23">
        <v>636</v>
      </c>
      <c r="AB5" s="23">
        <v>1</v>
      </c>
      <c r="AC5" s="23">
        <v>638</v>
      </c>
      <c r="AD5" s="23">
        <v>0.8</v>
      </c>
      <c r="AE5" s="29" t="str">
        <f t="shared" si="0"/>
        <v>HR</v>
      </c>
      <c r="AF5" s="29">
        <f t="shared" si="1"/>
        <v>481.59360000000004</v>
      </c>
      <c r="AG5" s="19">
        <f t="shared" si="2"/>
        <v>7991106.1600000001</v>
      </c>
      <c r="AH5" s="24">
        <v>1.8</v>
      </c>
      <c r="AI5" s="14">
        <f t="shared" si="3"/>
        <v>1.7999999999999545</v>
      </c>
      <c r="AJ5" s="24">
        <v>2</v>
      </c>
      <c r="AK5" s="24">
        <f t="shared" si="4"/>
        <v>3.6</v>
      </c>
      <c r="AL5" s="6">
        <f t="shared" si="5"/>
        <v>481.59360000000004</v>
      </c>
      <c r="AM5" s="6" t="s">
        <v>341</v>
      </c>
      <c r="AO5" s="31" t="s">
        <v>344</v>
      </c>
      <c r="AP5" s="32" t="s">
        <v>342</v>
      </c>
      <c r="AU5" s="16">
        <f t="shared" si="6"/>
        <v>2219.751711111111</v>
      </c>
      <c r="AV5" s="6" t="str">
        <f t="shared" si="7"/>
        <v/>
      </c>
      <c r="AW5" s="6" t="str">
        <f t="shared" si="8"/>
        <v/>
      </c>
      <c r="AX5" s="6" t="str">
        <f t="shared" si="9"/>
        <v/>
      </c>
      <c r="AY5" s="6">
        <f t="shared" si="10"/>
        <v>2219.751711111111</v>
      </c>
    </row>
    <row r="6" spans="1:51" s="6" customFormat="1">
      <c r="A6" s="6">
        <v>2012</v>
      </c>
      <c r="B6" s="6">
        <v>17</v>
      </c>
      <c r="C6" s="6">
        <v>82</v>
      </c>
      <c r="D6" s="6" t="s">
        <v>23</v>
      </c>
      <c r="E6" s="3" t="s">
        <v>207</v>
      </c>
      <c r="F6" s="6" t="s">
        <v>25</v>
      </c>
      <c r="G6" s="6" t="s">
        <v>205</v>
      </c>
      <c r="H6" s="6" t="s">
        <v>175</v>
      </c>
      <c r="I6" s="3" t="s">
        <v>85</v>
      </c>
      <c r="J6" s="6">
        <v>0.51</v>
      </c>
      <c r="K6" s="6">
        <v>32.235999999999997</v>
      </c>
      <c r="L6" s="6" t="s">
        <v>208</v>
      </c>
      <c r="M6" s="3" t="s">
        <v>209</v>
      </c>
      <c r="N6" s="6">
        <v>0.18099999999999999</v>
      </c>
      <c r="O6" s="6">
        <v>36.241999999999997</v>
      </c>
      <c r="P6" s="6" t="s">
        <v>62</v>
      </c>
      <c r="Q6" s="6" t="s">
        <v>32</v>
      </c>
      <c r="R6" s="4">
        <v>180224.22</v>
      </c>
      <c r="S6" s="6">
        <v>1109</v>
      </c>
      <c r="U6" s="6" t="s">
        <v>33</v>
      </c>
      <c r="V6" s="6" t="s">
        <v>46</v>
      </c>
      <c r="W6" s="6" t="s">
        <v>43</v>
      </c>
      <c r="Y6" s="8" t="s">
        <v>306</v>
      </c>
      <c r="Z6" s="8"/>
      <c r="AA6" s="8">
        <v>376</v>
      </c>
      <c r="AB6" s="8">
        <v>0.7</v>
      </c>
      <c r="AC6" s="8">
        <v>380</v>
      </c>
      <c r="AD6" s="8">
        <v>0.3</v>
      </c>
      <c r="AE6" s="9" t="str">
        <f t="shared" si="0"/>
        <v>PM</v>
      </c>
      <c r="AF6" s="9">
        <f t="shared" si="1"/>
        <v>106.0416</v>
      </c>
      <c r="AG6" s="19">
        <f t="shared" si="2"/>
        <v>180224.22</v>
      </c>
      <c r="AH6" s="24">
        <v>3.6</v>
      </c>
      <c r="AI6" s="14">
        <f t="shared" si="3"/>
        <v>3.6000000000000227</v>
      </c>
      <c r="AJ6" s="24">
        <v>2</v>
      </c>
      <c r="AK6" s="24">
        <f>AJ6*AH6</f>
        <v>7.2</v>
      </c>
      <c r="AL6" s="6">
        <f t="shared" si="5"/>
        <v>106.0416</v>
      </c>
      <c r="AM6" s="6" t="s">
        <v>338</v>
      </c>
      <c r="AO6" s="31" t="s">
        <v>344</v>
      </c>
      <c r="AP6" s="32" t="s">
        <v>342</v>
      </c>
      <c r="AU6" s="16">
        <f t="shared" si="6"/>
        <v>25.031141666666667</v>
      </c>
      <c r="AV6" s="6">
        <f t="shared" si="7"/>
        <v>25.031141666666667</v>
      </c>
      <c r="AW6" s="6" t="str">
        <f t="shared" si="8"/>
        <v/>
      </c>
      <c r="AX6" s="6" t="str">
        <f t="shared" si="9"/>
        <v/>
      </c>
      <c r="AY6" s="6" t="str">
        <f t="shared" si="10"/>
        <v/>
      </c>
    </row>
    <row r="7" spans="1:51" s="6" customFormat="1">
      <c r="A7" s="6">
        <v>2012</v>
      </c>
      <c r="B7" s="6">
        <v>17</v>
      </c>
      <c r="C7" s="6">
        <v>21</v>
      </c>
      <c r="D7" s="6" t="s">
        <v>23</v>
      </c>
      <c r="E7" s="3" t="s">
        <v>73</v>
      </c>
      <c r="F7" s="6" t="s">
        <v>25</v>
      </c>
      <c r="G7" s="6" t="s">
        <v>74</v>
      </c>
      <c r="H7" s="6" t="s">
        <v>40</v>
      </c>
      <c r="I7" s="3" t="s">
        <v>59</v>
      </c>
      <c r="J7" s="6">
        <v>-9.4E-2</v>
      </c>
      <c r="K7" s="6">
        <v>0</v>
      </c>
      <c r="L7" s="6" t="s">
        <v>75</v>
      </c>
      <c r="M7" s="3" t="s">
        <v>59</v>
      </c>
      <c r="N7" s="6">
        <v>1.1639999999999999</v>
      </c>
      <c r="O7" s="6">
        <v>1.258</v>
      </c>
      <c r="P7" s="6" t="s">
        <v>76</v>
      </c>
      <c r="Q7" s="6" t="s">
        <v>32</v>
      </c>
      <c r="R7" s="4">
        <v>407082.55</v>
      </c>
      <c r="S7" s="6">
        <v>1205</v>
      </c>
      <c r="U7" s="6" t="s">
        <v>33</v>
      </c>
      <c r="V7" s="6" t="s">
        <v>46</v>
      </c>
      <c r="W7" s="6" t="s">
        <v>43</v>
      </c>
      <c r="Y7" s="8" t="s">
        <v>295</v>
      </c>
      <c r="Z7" s="8"/>
      <c r="AA7" s="8">
        <v>614</v>
      </c>
      <c r="AB7" s="8">
        <v>0</v>
      </c>
      <c r="AC7" s="8">
        <v>614</v>
      </c>
      <c r="AD7" s="8">
        <v>1</v>
      </c>
      <c r="AE7" s="9" t="str">
        <f t="shared" si="0"/>
        <v>PM</v>
      </c>
      <c r="AF7" s="9">
        <f t="shared" si="1"/>
        <v>58.911999999999999</v>
      </c>
      <c r="AG7" s="19">
        <f t="shared" si="2"/>
        <v>407082.55</v>
      </c>
      <c r="AH7" s="24">
        <v>1</v>
      </c>
      <c r="AI7" s="14">
        <f t="shared" si="3"/>
        <v>1</v>
      </c>
      <c r="AJ7" s="24">
        <v>4</v>
      </c>
      <c r="AK7" s="24">
        <f t="shared" si="4"/>
        <v>4</v>
      </c>
      <c r="AL7" s="6">
        <f t="shared" si="5"/>
        <v>58.911999999999999</v>
      </c>
      <c r="AM7" s="24" t="s">
        <v>339</v>
      </c>
      <c r="AO7" s="26" t="s">
        <v>347</v>
      </c>
      <c r="AP7" s="26" t="s">
        <v>331</v>
      </c>
      <c r="AU7" s="16">
        <f t="shared" si="6"/>
        <v>101.77063749999999</v>
      </c>
      <c r="AV7" s="6">
        <f t="shared" si="7"/>
        <v>101.77063749999999</v>
      </c>
      <c r="AW7" s="6" t="str">
        <f t="shared" si="8"/>
        <v/>
      </c>
      <c r="AX7" s="6" t="str">
        <f t="shared" si="9"/>
        <v/>
      </c>
      <c r="AY7" s="6" t="str">
        <f t="shared" si="10"/>
        <v/>
      </c>
    </row>
    <row r="8" spans="1:51" s="6" customFormat="1">
      <c r="A8" s="6">
        <v>2012</v>
      </c>
      <c r="B8" s="6">
        <v>17</v>
      </c>
      <c r="C8" s="6">
        <v>198</v>
      </c>
      <c r="D8" s="6" t="s">
        <v>23</v>
      </c>
      <c r="E8" s="3" t="s">
        <v>153</v>
      </c>
      <c r="F8" s="6" t="s">
        <v>25</v>
      </c>
      <c r="G8" s="6" t="s">
        <v>154</v>
      </c>
      <c r="H8" s="6" t="s">
        <v>155</v>
      </c>
      <c r="I8" s="3" t="s">
        <v>156</v>
      </c>
      <c r="J8" s="6">
        <v>-0.97899999999999998</v>
      </c>
      <c r="K8" s="6">
        <v>1.1839999999999999</v>
      </c>
      <c r="L8" s="6" t="s">
        <v>157</v>
      </c>
      <c r="M8" s="3" t="s">
        <v>158</v>
      </c>
      <c r="N8" s="6">
        <v>7.8E-2</v>
      </c>
      <c r="O8" s="6">
        <v>4.1669999999999998</v>
      </c>
      <c r="P8" s="6" t="s">
        <v>62</v>
      </c>
      <c r="Q8" s="6" t="s">
        <v>32</v>
      </c>
      <c r="R8" s="4">
        <v>127761.99</v>
      </c>
      <c r="S8" s="6">
        <v>1109</v>
      </c>
      <c r="U8" s="6" t="s">
        <v>33</v>
      </c>
      <c r="V8" s="6" t="s">
        <v>46</v>
      </c>
      <c r="W8" s="6" t="s">
        <v>35</v>
      </c>
      <c r="Y8" s="23" t="s">
        <v>300</v>
      </c>
      <c r="Z8" s="23"/>
      <c r="AA8" s="23">
        <v>0</v>
      </c>
      <c r="AB8" s="23">
        <v>2</v>
      </c>
      <c r="AC8" s="23">
        <v>398</v>
      </c>
      <c r="AD8" s="23">
        <v>0</v>
      </c>
      <c r="AE8" s="29" t="str">
        <f t="shared" si="0"/>
        <v>PM</v>
      </c>
      <c r="AF8" s="29">
        <f t="shared" si="1"/>
        <v>61.857600000000005</v>
      </c>
      <c r="AG8" s="19">
        <f t="shared" si="2"/>
        <v>127761.99</v>
      </c>
      <c r="AH8" s="24">
        <v>2.1</v>
      </c>
      <c r="AI8" s="14">
        <f t="shared" si="3"/>
        <v>396</v>
      </c>
      <c r="AJ8" s="6">
        <v>2</v>
      </c>
      <c r="AK8" s="24">
        <f t="shared" si="4"/>
        <v>4.2</v>
      </c>
      <c r="AL8" s="6">
        <f t="shared" si="5"/>
        <v>61.857600000000005</v>
      </c>
      <c r="AM8" s="6" t="s">
        <v>338</v>
      </c>
      <c r="AO8" s="26" t="s">
        <v>331</v>
      </c>
      <c r="AP8" s="26" t="s">
        <v>331</v>
      </c>
      <c r="AU8" s="16">
        <f t="shared" si="6"/>
        <v>30.419521428571429</v>
      </c>
      <c r="AV8" s="6">
        <f t="shared" si="7"/>
        <v>30.419521428571429</v>
      </c>
      <c r="AW8" s="6" t="str">
        <f t="shared" si="8"/>
        <v/>
      </c>
      <c r="AX8" s="6" t="str">
        <f t="shared" si="9"/>
        <v/>
      </c>
      <c r="AY8" s="6" t="str">
        <f t="shared" si="10"/>
        <v/>
      </c>
    </row>
    <row r="9" spans="1:51" s="6" customFormat="1">
      <c r="A9" s="6">
        <v>2012</v>
      </c>
      <c r="B9" s="6">
        <v>17</v>
      </c>
      <c r="C9" s="6">
        <v>82</v>
      </c>
      <c r="D9" s="6" t="s">
        <v>23</v>
      </c>
      <c r="E9" s="3" t="s">
        <v>182</v>
      </c>
      <c r="F9" s="6" t="s">
        <v>25</v>
      </c>
      <c r="G9" s="6" t="s">
        <v>183</v>
      </c>
      <c r="H9" s="6" t="s">
        <v>184</v>
      </c>
      <c r="I9" s="3" t="s">
        <v>185</v>
      </c>
      <c r="J9" s="6">
        <v>0.995</v>
      </c>
      <c r="K9" s="6">
        <v>5.0330000000000004</v>
      </c>
      <c r="L9" s="6" t="s">
        <v>186</v>
      </c>
      <c r="M9" s="3" t="s">
        <v>187</v>
      </c>
      <c r="N9" s="6">
        <v>-1.9119999999999999</v>
      </c>
      <c r="O9" s="6">
        <v>0.14199999999999999</v>
      </c>
      <c r="P9" s="6" t="s">
        <v>62</v>
      </c>
      <c r="Q9" s="6" t="s">
        <v>32</v>
      </c>
      <c r="R9" s="4">
        <v>153306.65</v>
      </c>
      <c r="S9" s="6">
        <v>1109</v>
      </c>
      <c r="U9" s="6" t="s">
        <v>33</v>
      </c>
      <c r="V9" s="6" t="s">
        <v>46</v>
      </c>
      <c r="W9" s="6" t="s">
        <v>43</v>
      </c>
      <c r="Y9" s="23" t="s">
        <v>304</v>
      </c>
      <c r="Z9" s="23"/>
      <c r="AA9" s="23">
        <v>318</v>
      </c>
      <c r="AB9" s="23">
        <v>0</v>
      </c>
      <c r="AC9" s="23">
        <v>322</v>
      </c>
      <c r="AD9" s="23">
        <v>1</v>
      </c>
      <c r="AE9" s="29" t="str">
        <f t="shared" si="0"/>
        <v>PM</v>
      </c>
      <c r="AF9" s="29">
        <f t="shared" si="1"/>
        <v>147.28</v>
      </c>
      <c r="AG9" s="19">
        <f t="shared" si="2"/>
        <v>153306.65</v>
      </c>
      <c r="AH9" s="24">
        <v>5</v>
      </c>
      <c r="AI9" s="14">
        <f t="shared" si="3"/>
        <v>5</v>
      </c>
      <c r="AJ9" s="6">
        <v>2</v>
      </c>
      <c r="AK9" s="24">
        <f t="shared" si="4"/>
        <v>10</v>
      </c>
      <c r="AL9" s="6">
        <f t="shared" si="5"/>
        <v>147.28</v>
      </c>
      <c r="AM9" s="6" t="s">
        <v>337</v>
      </c>
      <c r="AO9" s="26" t="s">
        <v>331</v>
      </c>
      <c r="AP9" s="26" t="s">
        <v>331</v>
      </c>
      <c r="AU9" s="16">
        <f t="shared" si="6"/>
        <v>15.330665</v>
      </c>
      <c r="AV9" s="6">
        <f t="shared" si="7"/>
        <v>15.330665</v>
      </c>
      <c r="AW9" s="6" t="str">
        <f t="shared" si="8"/>
        <v/>
      </c>
      <c r="AX9" s="6" t="str">
        <f t="shared" si="9"/>
        <v/>
      </c>
      <c r="AY9" s="6" t="str">
        <f t="shared" si="10"/>
        <v/>
      </c>
    </row>
    <row r="10" spans="1:51" s="6" customFormat="1">
      <c r="A10" s="6">
        <v>2012</v>
      </c>
      <c r="B10" s="6">
        <v>17</v>
      </c>
      <c r="C10" s="6">
        <v>21</v>
      </c>
      <c r="D10" s="6" t="s">
        <v>23</v>
      </c>
      <c r="E10" s="3" t="s">
        <v>255</v>
      </c>
      <c r="F10" s="6" t="s">
        <v>25</v>
      </c>
      <c r="G10" s="6" t="s">
        <v>256</v>
      </c>
      <c r="H10" s="6" t="s">
        <v>257</v>
      </c>
      <c r="I10" s="3" t="s">
        <v>204</v>
      </c>
      <c r="J10" s="6">
        <v>0.46100000000000002</v>
      </c>
      <c r="K10" s="6">
        <v>8.3889999999999993</v>
      </c>
      <c r="L10" s="6" t="s">
        <v>258</v>
      </c>
      <c r="M10" s="3" t="s">
        <v>159</v>
      </c>
      <c r="N10" s="6">
        <v>2.9000000000000001E-2</v>
      </c>
      <c r="O10" s="6">
        <v>9.9390000000000001</v>
      </c>
      <c r="P10" s="6" t="s">
        <v>259</v>
      </c>
      <c r="Q10" s="6" t="s">
        <v>32</v>
      </c>
      <c r="R10" s="4">
        <v>3877240.15</v>
      </c>
      <c r="S10" s="6">
        <v>1205</v>
      </c>
      <c r="U10" s="6" t="s">
        <v>54</v>
      </c>
      <c r="V10" s="6" t="s">
        <v>46</v>
      </c>
      <c r="W10" s="6" t="s">
        <v>35</v>
      </c>
      <c r="Y10" s="8" t="s">
        <v>308</v>
      </c>
      <c r="Z10" s="8"/>
      <c r="AA10" s="8">
        <v>412</v>
      </c>
      <c r="AB10" s="8">
        <v>0.5</v>
      </c>
      <c r="AC10" s="8">
        <v>414</v>
      </c>
      <c r="AD10" s="8">
        <v>0</v>
      </c>
      <c r="AE10" s="9" t="str">
        <f t="shared" si="0"/>
        <v>MR</v>
      </c>
      <c r="AF10" s="9">
        <f t="shared" si="1"/>
        <v>470.57400000000001</v>
      </c>
      <c r="AG10" s="19">
        <f t="shared" si="2"/>
        <v>3877240.15</v>
      </c>
      <c r="AH10" s="24">
        <v>1.5</v>
      </c>
      <c r="AI10" s="14">
        <f t="shared" si="3"/>
        <v>1.5</v>
      </c>
      <c r="AJ10" s="6">
        <v>4</v>
      </c>
      <c r="AK10" s="24">
        <f t="shared" si="4"/>
        <v>6</v>
      </c>
      <c r="AL10" s="6">
        <f t="shared" si="5"/>
        <v>470.57400000000001</v>
      </c>
      <c r="AM10" s="24" t="s">
        <v>338</v>
      </c>
      <c r="AO10" s="26" t="s">
        <v>331</v>
      </c>
      <c r="AP10" s="32" t="s">
        <v>346</v>
      </c>
      <c r="AU10" s="16">
        <f t="shared" si="6"/>
        <v>646.20669166666664</v>
      </c>
      <c r="AV10" s="6" t="str">
        <f t="shared" si="7"/>
        <v/>
      </c>
      <c r="AW10" s="6" t="str">
        <f t="shared" si="8"/>
        <v/>
      </c>
      <c r="AX10" s="6">
        <f t="shared" si="9"/>
        <v>646.20669166666664</v>
      </c>
      <c r="AY10" s="6" t="str">
        <f t="shared" si="10"/>
        <v/>
      </c>
    </row>
    <row r="11" spans="1:51" s="6" customFormat="1">
      <c r="A11" s="6">
        <v>2012</v>
      </c>
      <c r="B11" s="6">
        <v>17</v>
      </c>
      <c r="C11" s="6">
        <v>94</v>
      </c>
      <c r="D11" s="6" t="s">
        <v>23</v>
      </c>
      <c r="E11" s="3" t="s">
        <v>265</v>
      </c>
      <c r="F11" s="6" t="s">
        <v>25</v>
      </c>
      <c r="G11" s="6" t="s">
        <v>266</v>
      </c>
      <c r="H11" s="6" t="s">
        <v>121</v>
      </c>
      <c r="I11" s="3" t="s">
        <v>267</v>
      </c>
      <c r="J11" s="6">
        <v>-0.03</v>
      </c>
      <c r="K11" s="6">
        <v>0</v>
      </c>
      <c r="L11" s="6" t="s">
        <v>144</v>
      </c>
      <c r="M11" s="3" t="s">
        <v>268</v>
      </c>
      <c r="N11" s="6">
        <v>1.139</v>
      </c>
      <c r="O11" s="6">
        <v>9.1189999999999998</v>
      </c>
      <c r="P11" s="6" t="s">
        <v>62</v>
      </c>
      <c r="Q11" s="6" t="s">
        <v>32</v>
      </c>
      <c r="R11" s="4">
        <v>357142.99</v>
      </c>
      <c r="S11" s="6">
        <v>1109</v>
      </c>
      <c r="U11" s="6" t="s">
        <v>33</v>
      </c>
      <c r="V11" s="6" t="s">
        <v>46</v>
      </c>
      <c r="W11" s="6" t="s">
        <v>35</v>
      </c>
      <c r="Y11" s="8" t="s">
        <v>309</v>
      </c>
      <c r="Z11" s="8"/>
      <c r="AA11" s="8">
        <v>642</v>
      </c>
      <c r="AB11" s="8">
        <v>0</v>
      </c>
      <c r="AC11" s="8">
        <v>650</v>
      </c>
      <c r="AD11" s="8">
        <v>1.1000000000000001</v>
      </c>
      <c r="AE11" s="9" t="str">
        <f t="shared" si="0"/>
        <v>PM</v>
      </c>
      <c r="AF11" s="9">
        <f t="shared" si="1"/>
        <v>268.0496</v>
      </c>
      <c r="AG11" s="19">
        <f t="shared" si="2"/>
        <v>357142.99</v>
      </c>
      <c r="AH11" s="24">
        <v>9.1</v>
      </c>
      <c r="AI11" s="14">
        <f t="shared" si="3"/>
        <v>9.1000000000000227</v>
      </c>
      <c r="AJ11" s="6">
        <v>2</v>
      </c>
      <c r="AK11" s="24">
        <f t="shared" si="4"/>
        <v>18.2</v>
      </c>
      <c r="AL11" s="6">
        <f t="shared" si="5"/>
        <v>268.0496</v>
      </c>
      <c r="AM11" s="24" t="s">
        <v>337</v>
      </c>
      <c r="AO11" s="26" t="s">
        <v>331</v>
      </c>
      <c r="AP11" s="26" t="s">
        <v>331</v>
      </c>
      <c r="AU11" s="16">
        <f t="shared" si="6"/>
        <v>19.62324120879121</v>
      </c>
      <c r="AV11" s="6">
        <f t="shared" si="7"/>
        <v>19.62324120879121</v>
      </c>
      <c r="AW11" s="6" t="str">
        <f t="shared" si="8"/>
        <v/>
      </c>
      <c r="AX11" s="6" t="str">
        <f t="shared" si="9"/>
        <v/>
      </c>
      <c r="AY11" s="6" t="str">
        <f t="shared" si="10"/>
        <v/>
      </c>
    </row>
    <row r="12" spans="1:51" s="6" customFormat="1">
      <c r="A12" s="6">
        <v>2012</v>
      </c>
      <c r="B12" s="6">
        <v>17</v>
      </c>
      <c r="C12" s="6">
        <v>198</v>
      </c>
      <c r="D12" s="6" t="s">
        <v>23</v>
      </c>
      <c r="E12" s="3" t="s">
        <v>269</v>
      </c>
      <c r="F12" s="6" t="s">
        <v>25</v>
      </c>
      <c r="G12" s="6" t="s">
        <v>270</v>
      </c>
      <c r="H12" s="6" t="s">
        <v>271</v>
      </c>
      <c r="I12" s="3" t="s">
        <v>177</v>
      </c>
      <c r="J12" s="6">
        <v>1.0669999999999999</v>
      </c>
      <c r="K12" s="6">
        <v>5.0529999999999999</v>
      </c>
      <c r="L12" s="6" t="s">
        <v>188</v>
      </c>
      <c r="M12" s="3" t="s">
        <v>178</v>
      </c>
      <c r="N12" s="6">
        <v>0.05</v>
      </c>
      <c r="O12" s="6">
        <v>13.851000000000001</v>
      </c>
      <c r="P12" s="6" t="s">
        <v>62</v>
      </c>
      <c r="Q12" s="6" t="s">
        <v>32</v>
      </c>
      <c r="R12" s="4">
        <v>349993.52</v>
      </c>
      <c r="S12" s="6">
        <v>1109</v>
      </c>
      <c r="U12" s="6" t="s">
        <v>33</v>
      </c>
      <c r="V12" s="6" t="s">
        <v>46</v>
      </c>
      <c r="W12" s="6" t="s">
        <v>43</v>
      </c>
      <c r="Y12" s="23" t="s">
        <v>310</v>
      </c>
      <c r="Z12" s="23"/>
      <c r="AA12" s="23">
        <v>618</v>
      </c>
      <c r="AB12" s="23">
        <v>1</v>
      </c>
      <c r="AC12" s="23">
        <v>628</v>
      </c>
      <c r="AD12" s="23">
        <v>0</v>
      </c>
      <c r="AE12" s="29" t="str">
        <f t="shared" si="0"/>
        <v>PM</v>
      </c>
      <c r="AF12" s="29">
        <f t="shared" si="1"/>
        <v>259.21280000000002</v>
      </c>
      <c r="AG12" s="19">
        <f t="shared" si="2"/>
        <v>349993.52</v>
      </c>
      <c r="AH12" s="24">
        <v>8.8000000000000007</v>
      </c>
      <c r="AI12" s="14">
        <f t="shared" si="3"/>
        <v>9</v>
      </c>
      <c r="AJ12" s="6">
        <v>2</v>
      </c>
      <c r="AK12" s="24">
        <f t="shared" si="4"/>
        <v>17.600000000000001</v>
      </c>
      <c r="AL12" s="6">
        <f t="shared" si="5"/>
        <v>259.21280000000002</v>
      </c>
      <c r="AM12" s="6" t="s">
        <v>311</v>
      </c>
      <c r="AO12" s="27" t="s">
        <v>343</v>
      </c>
      <c r="AP12" s="27" t="s">
        <v>343</v>
      </c>
      <c r="AU12" s="16">
        <f t="shared" si="6"/>
        <v>19.885995454545451</v>
      </c>
      <c r="AV12" s="6">
        <f t="shared" si="7"/>
        <v>19.885995454545451</v>
      </c>
      <c r="AW12" s="6" t="str">
        <f t="shared" si="8"/>
        <v/>
      </c>
      <c r="AX12" s="6" t="str">
        <f t="shared" si="9"/>
        <v/>
      </c>
      <c r="AY12" s="6" t="str">
        <f t="shared" si="10"/>
        <v/>
      </c>
    </row>
    <row r="13" spans="1:51" s="6" customFormat="1">
      <c r="A13" s="6">
        <v>2012</v>
      </c>
      <c r="B13" s="6">
        <v>17</v>
      </c>
      <c r="C13" s="6">
        <v>166</v>
      </c>
      <c r="D13" s="6" t="s">
        <v>23</v>
      </c>
      <c r="E13" s="3" t="s">
        <v>272</v>
      </c>
      <c r="F13" s="6" t="s">
        <v>25</v>
      </c>
      <c r="G13" s="6" t="s">
        <v>273</v>
      </c>
      <c r="H13" s="6" t="s">
        <v>274</v>
      </c>
      <c r="I13" s="3" t="s">
        <v>275</v>
      </c>
      <c r="J13" s="6">
        <v>0.70299999999999996</v>
      </c>
      <c r="K13" s="6">
        <v>0.75</v>
      </c>
      <c r="L13" s="6" t="s">
        <v>276</v>
      </c>
      <c r="M13" s="3" t="s">
        <v>45</v>
      </c>
      <c r="N13" s="6">
        <v>1.921</v>
      </c>
      <c r="O13" s="6">
        <v>13.962</v>
      </c>
      <c r="P13" s="6" t="s">
        <v>62</v>
      </c>
      <c r="Q13" s="6" t="s">
        <v>32</v>
      </c>
      <c r="R13" s="4">
        <v>552139.9</v>
      </c>
      <c r="S13" s="6">
        <v>1109</v>
      </c>
      <c r="U13" s="6" t="s">
        <v>33</v>
      </c>
      <c r="V13" s="6" t="s">
        <v>46</v>
      </c>
      <c r="W13" s="6" t="s">
        <v>35</v>
      </c>
      <c r="Y13" s="23" t="s">
        <v>312</v>
      </c>
      <c r="Z13" s="23"/>
      <c r="AA13" s="23">
        <v>582</v>
      </c>
      <c r="AB13" s="23">
        <v>0.5</v>
      </c>
      <c r="AC13" s="23">
        <v>596</v>
      </c>
      <c r="AD13" s="23">
        <v>0</v>
      </c>
      <c r="AE13" s="29" t="str">
        <f t="shared" si="0"/>
        <v>PM</v>
      </c>
      <c r="AF13" s="29">
        <f t="shared" si="1"/>
        <v>397.65600000000001</v>
      </c>
      <c r="AG13" s="19">
        <f t="shared" si="2"/>
        <v>552139.9</v>
      </c>
      <c r="AH13" s="24">
        <v>13.5</v>
      </c>
      <c r="AI13" s="14">
        <f t="shared" si="3"/>
        <v>13.5</v>
      </c>
      <c r="AJ13" s="24">
        <v>2</v>
      </c>
      <c r="AK13" s="24">
        <f t="shared" si="4"/>
        <v>27</v>
      </c>
      <c r="AL13" s="6">
        <f t="shared" si="5"/>
        <v>397.65600000000001</v>
      </c>
      <c r="AM13" s="24" t="s">
        <v>340</v>
      </c>
      <c r="AO13" s="32" t="s">
        <v>342</v>
      </c>
      <c r="AP13" s="32" t="s">
        <v>346</v>
      </c>
      <c r="AU13" s="16">
        <f t="shared" si="6"/>
        <v>20.449625925925929</v>
      </c>
      <c r="AV13" s="6">
        <f t="shared" si="7"/>
        <v>20.449625925925929</v>
      </c>
      <c r="AW13" s="6" t="str">
        <f t="shared" si="8"/>
        <v/>
      </c>
      <c r="AX13" s="6" t="str">
        <f t="shared" si="9"/>
        <v/>
      </c>
      <c r="AY13" s="6" t="str">
        <f t="shared" si="10"/>
        <v/>
      </c>
    </row>
    <row r="14" spans="1:51" s="6" customFormat="1">
      <c r="A14" s="6">
        <v>2012</v>
      </c>
      <c r="B14" s="6">
        <v>17</v>
      </c>
      <c r="C14" s="6">
        <v>236</v>
      </c>
      <c r="D14" s="6" t="s">
        <v>23</v>
      </c>
      <c r="E14" s="3" t="s">
        <v>286</v>
      </c>
      <c r="F14" s="6" t="s">
        <v>25</v>
      </c>
      <c r="G14" s="6" t="s">
        <v>287</v>
      </c>
      <c r="H14" s="6" t="s">
        <v>174</v>
      </c>
      <c r="I14" s="3" t="s">
        <v>30</v>
      </c>
      <c r="J14" s="6">
        <v>-0.65100000000000002</v>
      </c>
      <c r="K14" s="6">
        <v>0</v>
      </c>
      <c r="L14" s="6" t="s">
        <v>149</v>
      </c>
      <c r="M14" s="3" t="s">
        <v>41</v>
      </c>
      <c r="N14" s="6">
        <v>0</v>
      </c>
      <c r="O14" s="6">
        <v>4.6310000000000002</v>
      </c>
      <c r="P14" s="6" t="s">
        <v>62</v>
      </c>
      <c r="Q14" s="6" t="s">
        <v>32</v>
      </c>
      <c r="R14" s="4">
        <v>188341.43</v>
      </c>
      <c r="S14" s="6">
        <v>1109</v>
      </c>
      <c r="U14" s="6" t="s">
        <v>33</v>
      </c>
      <c r="V14" s="6" t="s">
        <v>46</v>
      </c>
      <c r="W14" s="6" t="s">
        <v>35</v>
      </c>
      <c r="Y14" s="8" t="s">
        <v>315</v>
      </c>
      <c r="Z14" s="8"/>
      <c r="AA14" s="8">
        <v>0</v>
      </c>
      <c r="AB14" s="8">
        <v>0</v>
      </c>
      <c r="AC14" s="8">
        <v>676</v>
      </c>
      <c r="AD14" s="8">
        <v>0</v>
      </c>
      <c r="AE14" s="9" t="str">
        <f t="shared" si="0"/>
        <v>PM</v>
      </c>
      <c r="AF14" s="9">
        <f t="shared" si="1"/>
        <v>138.44319999999999</v>
      </c>
      <c r="AG14" s="19">
        <f t="shared" si="2"/>
        <v>188341.43</v>
      </c>
      <c r="AH14" s="24">
        <v>4.7</v>
      </c>
      <c r="AI14" s="14">
        <f t="shared" si="3"/>
        <v>676</v>
      </c>
      <c r="AJ14" s="24">
        <v>2</v>
      </c>
      <c r="AK14" s="24">
        <f t="shared" si="4"/>
        <v>9.4</v>
      </c>
      <c r="AL14" s="6">
        <f t="shared" si="5"/>
        <v>138.44319999999999</v>
      </c>
      <c r="AM14" s="6" t="s">
        <v>338</v>
      </c>
      <c r="AO14" s="31" t="s">
        <v>344</v>
      </c>
      <c r="AP14" s="32" t="s">
        <v>342</v>
      </c>
      <c r="AU14" s="16">
        <f t="shared" si="6"/>
        <v>20.036322340425528</v>
      </c>
      <c r="AV14" s="6">
        <f t="shared" si="7"/>
        <v>20.036322340425528</v>
      </c>
      <c r="AW14" s="6" t="str">
        <f t="shared" si="8"/>
        <v/>
      </c>
      <c r="AX14" s="6" t="str">
        <f t="shared" si="9"/>
        <v/>
      </c>
      <c r="AY14" s="6" t="str">
        <f t="shared" si="10"/>
        <v/>
      </c>
    </row>
    <row r="15" spans="1:51" s="6" customFormat="1">
      <c r="A15" s="6">
        <v>2012</v>
      </c>
      <c r="B15" s="6">
        <v>17</v>
      </c>
      <c r="C15" s="6">
        <v>21</v>
      </c>
      <c r="D15" s="6" t="s">
        <v>23</v>
      </c>
      <c r="E15" s="3" t="s">
        <v>282</v>
      </c>
      <c r="F15" s="6" t="s">
        <v>25</v>
      </c>
      <c r="G15" s="6" t="s">
        <v>49</v>
      </c>
      <c r="H15" s="6" t="s">
        <v>283</v>
      </c>
      <c r="I15" s="3" t="s">
        <v>159</v>
      </c>
      <c r="J15" s="6">
        <v>0.41699999999999998</v>
      </c>
      <c r="K15" s="6">
        <v>8.5510000000000002</v>
      </c>
      <c r="L15" s="6" t="s">
        <v>284</v>
      </c>
      <c r="M15" s="3" t="s">
        <v>159</v>
      </c>
      <c r="N15" s="6">
        <v>1.7809999999999999</v>
      </c>
      <c r="O15" s="6">
        <v>9.9149999999999991</v>
      </c>
      <c r="P15" s="6" t="s">
        <v>285</v>
      </c>
      <c r="Q15" s="6" t="s">
        <v>32</v>
      </c>
      <c r="R15" s="4">
        <v>1011372.95</v>
      </c>
      <c r="S15" s="6">
        <v>1208</v>
      </c>
      <c r="U15" s="6" t="s">
        <v>54</v>
      </c>
      <c r="V15" s="6" t="s">
        <v>46</v>
      </c>
      <c r="W15" s="6" t="s">
        <v>35</v>
      </c>
      <c r="Y15" s="8" t="s">
        <v>314</v>
      </c>
      <c r="Z15" s="8"/>
      <c r="AA15" s="8">
        <v>414</v>
      </c>
      <c r="AB15" s="8">
        <v>0.5</v>
      </c>
      <c r="AC15" s="8">
        <v>416</v>
      </c>
      <c r="AD15" s="8">
        <v>0</v>
      </c>
      <c r="AE15" s="9" t="str">
        <f t="shared" si="0"/>
        <v>MR</v>
      </c>
      <c r="AF15" s="9">
        <f t="shared" si="1"/>
        <v>470.57400000000001</v>
      </c>
      <c r="AG15" s="19">
        <f t="shared" si="2"/>
        <v>1011372.95</v>
      </c>
      <c r="AH15" s="24">
        <v>1.5</v>
      </c>
      <c r="AI15" s="14">
        <f t="shared" si="3"/>
        <v>1.5</v>
      </c>
      <c r="AJ15" s="24">
        <v>4</v>
      </c>
      <c r="AK15" s="24">
        <f t="shared" si="4"/>
        <v>6</v>
      </c>
      <c r="AL15" s="6">
        <f t="shared" si="5"/>
        <v>470.57400000000001</v>
      </c>
      <c r="AM15" s="6" t="s">
        <v>311</v>
      </c>
      <c r="AO15" s="27" t="s">
        <v>343</v>
      </c>
      <c r="AP15" s="27" t="s">
        <v>343</v>
      </c>
      <c r="AU15" s="16">
        <f t="shared" si="6"/>
        <v>168.56215833333331</v>
      </c>
      <c r="AV15" s="6" t="str">
        <f t="shared" si="7"/>
        <v/>
      </c>
      <c r="AW15" s="6" t="str">
        <f t="shared" si="8"/>
        <v/>
      </c>
      <c r="AX15" s="6">
        <f t="shared" si="9"/>
        <v>168.56215833333331</v>
      </c>
      <c r="AY15" s="6" t="str">
        <f t="shared" si="10"/>
        <v/>
      </c>
    </row>
    <row r="16" spans="1:51" s="6" customFormat="1">
      <c r="A16" s="6">
        <v>2012</v>
      </c>
      <c r="B16" s="6">
        <v>17</v>
      </c>
      <c r="C16" s="6">
        <v>21</v>
      </c>
      <c r="D16" s="6" t="s">
        <v>23</v>
      </c>
      <c r="E16" s="3" t="s">
        <v>288</v>
      </c>
      <c r="F16" s="6" t="s">
        <v>25</v>
      </c>
      <c r="G16" s="6" t="s">
        <v>49</v>
      </c>
      <c r="H16" s="6" t="s">
        <v>37</v>
      </c>
      <c r="I16" s="3" t="s">
        <v>134</v>
      </c>
      <c r="J16" s="6">
        <v>-4.2999999999999997E-2</v>
      </c>
      <c r="K16" s="6">
        <v>0</v>
      </c>
      <c r="L16" s="6" t="s">
        <v>40</v>
      </c>
      <c r="M16" s="3" t="s">
        <v>136</v>
      </c>
      <c r="N16" s="6">
        <v>0.61499999999999999</v>
      </c>
      <c r="O16" s="6">
        <v>0</v>
      </c>
      <c r="P16" s="6" t="s">
        <v>164</v>
      </c>
      <c r="Q16" s="6" t="s">
        <v>32</v>
      </c>
      <c r="R16" s="4">
        <v>873958.6</v>
      </c>
      <c r="S16" s="6">
        <v>1205</v>
      </c>
      <c r="U16" s="6" t="s">
        <v>33</v>
      </c>
      <c r="V16" s="6" t="s">
        <v>46</v>
      </c>
      <c r="W16" s="6" t="s">
        <v>43</v>
      </c>
      <c r="Y16" s="23" t="s">
        <v>314</v>
      </c>
      <c r="Z16" s="23"/>
      <c r="AA16" s="23">
        <v>406</v>
      </c>
      <c r="AB16" s="23">
        <v>0</v>
      </c>
      <c r="AC16" s="23">
        <v>410</v>
      </c>
      <c r="AD16" s="23">
        <v>0.1</v>
      </c>
      <c r="AE16" s="29" t="str">
        <f t="shared" si="0"/>
        <v>PM</v>
      </c>
      <c r="AF16" s="29">
        <f t="shared" si="1"/>
        <v>120.76959999999998</v>
      </c>
      <c r="AG16" s="19">
        <f t="shared" si="2"/>
        <v>873958.6</v>
      </c>
      <c r="AH16" s="24">
        <v>4.0999999999999996</v>
      </c>
      <c r="AI16" s="14">
        <f t="shared" si="3"/>
        <v>4.1000000000000227</v>
      </c>
      <c r="AJ16" s="24">
        <v>2</v>
      </c>
      <c r="AK16" s="24">
        <f t="shared" si="4"/>
        <v>8.1999999999999993</v>
      </c>
      <c r="AL16" s="6">
        <f t="shared" si="5"/>
        <v>120.76959999999998</v>
      </c>
      <c r="AM16" s="24" t="s">
        <v>339</v>
      </c>
      <c r="AO16" s="26" t="s">
        <v>331</v>
      </c>
      <c r="AP16" s="32" t="s">
        <v>346</v>
      </c>
      <c r="AU16" s="16">
        <f t="shared" si="6"/>
        <v>106.58031707317073</v>
      </c>
      <c r="AV16" s="6">
        <f t="shared" si="7"/>
        <v>106.58031707317073</v>
      </c>
      <c r="AW16" s="6" t="str">
        <f t="shared" si="8"/>
        <v/>
      </c>
      <c r="AX16" s="6" t="str">
        <f t="shared" si="9"/>
        <v/>
      </c>
      <c r="AY16" s="6" t="str">
        <f t="shared" si="10"/>
        <v/>
      </c>
    </row>
    <row r="17" spans="1:51" s="6" customFormat="1">
      <c r="A17" s="6">
        <v>2012</v>
      </c>
      <c r="B17" s="6">
        <v>17</v>
      </c>
      <c r="C17" s="6">
        <v>145</v>
      </c>
      <c r="D17" s="6" t="s">
        <v>23</v>
      </c>
      <c r="E17" s="3" t="s">
        <v>232</v>
      </c>
      <c r="F17" s="6" t="s">
        <v>25</v>
      </c>
      <c r="G17" s="6" t="s">
        <v>217</v>
      </c>
      <c r="H17" s="6" t="s">
        <v>233</v>
      </c>
      <c r="I17" s="3" t="s">
        <v>234</v>
      </c>
      <c r="J17" s="6">
        <v>6.6000000000000003E-2</v>
      </c>
      <c r="K17" s="6">
        <v>164.107</v>
      </c>
      <c r="L17" s="6" t="s">
        <v>235</v>
      </c>
      <c r="M17" s="3" t="s">
        <v>236</v>
      </c>
      <c r="N17" s="6">
        <v>0.123</v>
      </c>
      <c r="O17" s="6">
        <v>165.14599999999999</v>
      </c>
      <c r="P17" s="6" t="s">
        <v>62</v>
      </c>
      <c r="Q17" s="6" t="s">
        <v>32</v>
      </c>
      <c r="R17" s="4">
        <v>38482.080000000002</v>
      </c>
      <c r="S17" s="6">
        <v>1109</v>
      </c>
      <c r="U17" s="6" t="s">
        <v>33</v>
      </c>
      <c r="V17" s="6" t="s">
        <v>34</v>
      </c>
      <c r="W17" s="6" t="s">
        <v>226</v>
      </c>
      <c r="Y17" s="23" t="s">
        <v>319</v>
      </c>
      <c r="Z17" s="23"/>
      <c r="AA17" s="23">
        <v>164</v>
      </c>
      <c r="AB17" s="23">
        <v>0</v>
      </c>
      <c r="AC17" s="23">
        <v>165</v>
      </c>
      <c r="AD17" s="23">
        <v>0</v>
      </c>
      <c r="AE17" s="29" t="str">
        <f t="shared" si="0"/>
        <v>PM</v>
      </c>
      <c r="AF17" s="29">
        <f t="shared" si="1"/>
        <v>29.456</v>
      </c>
      <c r="AG17" s="19">
        <f t="shared" si="2"/>
        <v>38482.080000000002</v>
      </c>
      <c r="AH17" s="24">
        <v>1</v>
      </c>
      <c r="AI17" s="14">
        <f t="shared" si="3"/>
        <v>1</v>
      </c>
      <c r="AJ17" s="24">
        <v>2</v>
      </c>
      <c r="AK17" s="24">
        <f t="shared" si="4"/>
        <v>2</v>
      </c>
      <c r="AL17" s="6">
        <f t="shared" si="5"/>
        <v>29.456</v>
      </c>
      <c r="AM17" s="24" t="s">
        <v>339</v>
      </c>
      <c r="AO17" s="26" t="s">
        <v>331</v>
      </c>
      <c r="AP17" s="26" t="s">
        <v>331</v>
      </c>
      <c r="AU17" s="16">
        <f t="shared" si="6"/>
        <v>19.241040000000002</v>
      </c>
      <c r="AV17" s="6">
        <f t="shared" si="7"/>
        <v>19.241040000000002</v>
      </c>
      <c r="AW17" s="6" t="str">
        <f t="shared" si="8"/>
        <v/>
      </c>
      <c r="AX17" s="6" t="str">
        <f t="shared" si="9"/>
        <v/>
      </c>
      <c r="AY17" s="6" t="str">
        <f t="shared" si="10"/>
        <v/>
      </c>
    </row>
    <row r="18" spans="1:51" s="6" customFormat="1">
      <c r="A18" s="6">
        <v>2012</v>
      </c>
      <c r="B18" s="6">
        <v>17</v>
      </c>
      <c r="C18" s="6">
        <v>145</v>
      </c>
      <c r="D18" s="6" t="s">
        <v>23</v>
      </c>
      <c r="E18" s="3" t="s">
        <v>240</v>
      </c>
      <c r="F18" s="6" t="s">
        <v>25</v>
      </c>
      <c r="G18" s="6" t="s">
        <v>217</v>
      </c>
      <c r="H18" s="6" t="s">
        <v>241</v>
      </c>
      <c r="I18" s="3" t="s">
        <v>242</v>
      </c>
      <c r="J18" s="6">
        <v>0.32</v>
      </c>
      <c r="K18" s="6">
        <v>152.31399999999999</v>
      </c>
      <c r="L18" s="6" t="s">
        <v>243</v>
      </c>
      <c r="M18" s="3" t="s">
        <v>244</v>
      </c>
      <c r="N18" s="6">
        <v>0.66900000000000004</v>
      </c>
      <c r="O18" s="6">
        <v>154.714</v>
      </c>
      <c r="P18" s="6" t="s">
        <v>62</v>
      </c>
      <c r="Q18" s="6" t="s">
        <v>32</v>
      </c>
      <c r="R18" s="4">
        <v>53915.040000000001</v>
      </c>
      <c r="S18" s="6">
        <v>1109</v>
      </c>
      <c r="U18" s="6" t="s">
        <v>33</v>
      </c>
      <c r="V18" s="6" t="s">
        <v>34</v>
      </c>
      <c r="W18" s="6" t="s">
        <v>226</v>
      </c>
      <c r="Y18" s="8" t="s">
        <v>319</v>
      </c>
      <c r="Z18" s="8"/>
      <c r="AA18" s="8">
        <v>153</v>
      </c>
      <c r="AB18" s="8">
        <v>0.1</v>
      </c>
      <c r="AC18" s="8">
        <v>154</v>
      </c>
      <c r="AD18" s="8">
        <v>0.7</v>
      </c>
      <c r="AE18" s="9" t="str">
        <f t="shared" si="0"/>
        <v>PM</v>
      </c>
      <c r="AF18" s="9">
        <f t="shared" si="1"/>
        <v>47.129600000000003</v>
      </c>
      <c r="AG18" s="19">
        <f t="shared" si="2"/>
        <v>53915.040000000001</v>
      </c>
      <c r="AH18" s="24">
        <v>1.6</v>
      </c>
      <c r="AI18" s="14">
        <f t="shared" si="3"/>
        <v>1.5999999999999943</v>
      </c>
      <c r="AJ18" s="24">
        <v>2</v>
      </c>
      <c r="AK18" s="24">
        <f t="shared" si="4"/>
        <v>3.2</v>
      </c>
      <c r="AL18" s="6">
        <f t="shared" si="5"/>
        <v>47.129600000000003</v>
      </c>
      <c r="AM18" s="24" t="s">
        <v>339</v>
      </c>
      <c r="AO18" s="26" t="s">
        <v>331</v>
      </c>
      <c r="AP18" s="26" t="s">
        <v>331</v>
      </c>
      <c r="AU18" s="16">
        <f t="shared" si="6"/>
        <v>16.84845</v>
      </c>
      <c r="AV18" s="6">
        <f t="shared" si="7"/>
        <v>16.84845</v>
      </c>
      <c r="AW18" s="6" t="str">
        <f t="shared" si="8"/>
        <v/>
      </c>
      <c r="AX18" s="6" t="str">
        <f t="shared" si="9"/>
        <v/>
      </c>
      <c r="AY18" s="6" t="str">
        <f t="shared" si="10"/>
        <v/>
      </c>
    </row>
    <row r="19" spans="1:51" s="6" customFormat="1">
      <c r="A19" s="6">
        <v>2012</v>
      </c>
      <c r="B19" s="6">
        <v>17</v>
      </c>
      <c r="C19" s="6">
        <v>82</v>
      </c>
      <c r="D19" s="6" t="s">
        <v>23</v>
      </c>
      <c r="E19" s="3" t="s">
        <v>227</v>
      </c>
      <c r="F19" s="6" t="s">
        <v>25</v>
      </c>
      <c r="G19" s="6" t="s">
        <v>217</v>
      </c>
      <c r="H19" s="6" t="s">
        <v>228</v>
      </c>
      <c r="I19" s="3" t="s">
        <v>220</v>
      </c>
      <c r="J19" s="6">
        <v>4.7E-2</v>
      </c>
      <c r="K19" s="6">
        <v>198.161</v>
      </c>
      <c r="L19" s="6" t="s">
        <v>229</v>
      </c>
      <c r="M19" s="3" t="s">
        <v>230</v>
      </c>
      <c r="N19" s="6">
        <v>0.44800000000000001</v>
      </c>
      <c r="O19" s="6">
        <v>205.48</v>
      </c>
      <c r="P19" s="6" t="s">
        <v>231</v>
      </c>
      <c r="Q19" s="6" t="s">
        <v>32</v>
      </c>
      <c r="R19" s="4">
        <v>2425508.62</v>
      </c>
      <c r="S19" s="6">
        <v>1111</v>
      </c>
      <c r="U19" s="6" t="s">
        <v>33</v>
      </c>
      <c r="V19" s="6" t="s">
        <v>46</v>
      </c>
      <c r="W19" s="6" t="s">
        <v>210</v>
      </c>
      <c r="Y19" s="8" t="s">
        <v>316</v>
      </c>
      <c r="Z19" s="8"/>
      <c r="AA19" s="8">
        <v>198</v>
      </c>
      <c r="AB19" s="8">
        <v>0</v>
      </c>
      <c r="AC19" s="8">
        <v>204</v>
      </c>
      <c r="AD19" s="8">
        <v>0.5</v>
      </c>
      <c r="AE19" s="9" t="str">
        <f t="shared" si="0"/>
        <v>PM</v>
      </c>
      <c r="AF19" s="9">
        <f t="shared" si="1"/>
        <v>191.464</v>
      </c>
      <c r="AG19" s="19">
        <f t="shared" si="2"/>
        <v>2425508.62</v>
      </c>
      <c r="AH19" s="24">
        <v>6.5</v>
      </c>
      <c r="AI19" s="14">
        <f t="shared" si="3"/>
        <v>6.5</v>
      </c>
      <c r="AJ19" s="6">
        <v>2</v>
      </c>
      <c r="AK19" s="24">
        <f t="shared" si="4"/>
        <v>13</v>
      </c>
      <c r="AL19" s="6">
        <f t="shared" si="5"/>
        <v>191.464</v>
      </c>
      <c r="AM19" s="24" t="s">
        <v>339</v>
      </c>
      <c r="AO19" s="26" t="s">
        <v>331</v>
      </c>
      <c r="AP19" s="26" t="s">
        <v>331</v>
      </c>
      <c r="AU19" s="16">
        <f t="shared" si="6"/>
        <v>186.57758615384617</v>
      </c>
      <c r="AV19" s="6">
        <f t="shared" si="7"/>
        <v>186.57758615384617</v>
      </c>
      <c r="AW19" s="6" t="str">
        <f t="shared" si="8"/>
        <v/>
      </c>
      <c r="AX19" s="6" t="str">
        <f t="shared" si="9"/>
        <v/>
      </c>
      <c r="AY19" s="6" t="str">
        <f t="shared" si="10"/>
        <v/>
      </c>
    </row>
    <row r="20" spans="1:51" s="6" customFormat="1">
      <c r="A20" s="6">
        <v>2012</v>
      </c>
      <c r="B20" s="6">
        <v>17</v>
      </c>
      <c r="C20" s="6">
        <v>236</v>
      </c>
      <c r="D20" s="6" t="s">
        <v>23</v>
      </c>
      <c r="E20" s="3" t="s">
        <v>245</v>
      </c>
      <c r="F20" s="6" t="s">
        <v>25</v>
      </c>
      <c r="G20" s="6" t="s">
        <v>217</v>
      </c>
      <c r="H20" s="6" t="s">
        <v>246</v>
      </c>
      <c r="I20" s="3" t="s">
        <v>247</v>
      </c>
      <c r="J20" s="6">
        <v>0.86</v>
      </c>
      <c r="K20" s="6">
        <v>118.788</v>
      </c>
      <c r="L20" s="6" t="s">
        <v>139</v>
      </c>
      <c r="M20" s="3" t="s">
        <v>248</v>
      </c>
      <c r="N20" s="6">
        <v>0.85899999999999999</v>
      </c>
      <c r="O20" s="6">
        <v>116.797</v>
      </c>
      <c r="P20" s="6" t="s">
        <v>249</v>
      </c>
      <c r="Q20" s="6" t="s">
        <v>32</v>
      </c>
      <c r="R20" s="4">
        <v>5800367.71</v>
      </c>
      <c r="S20" s="6">
        <v>1109</v>
      </c>
      <c r="U20" s="6" t="s">
        <v>86</v>
      </c>
      <c r="V20" s="6" t="s">
        <v>46</v>
      </c>
      <c r="W20" s="6" t="s">
        <v>43</v>
      </c>
      <c r="Y20" s="30" t="s">
        <v>316</v>
      </c>
      <c r="Z20" s="23"/>
      <c r="AA20" s="30">
        <v>116</v>
      </c>
      <c r="AB20" s="30">
        <v>0.5</v>
      </c>
      <c r="AC20" s="30">
        <v>118</v>
      </c>
      <c r="AD20" s="30">
        <v>0.9</v>
      </c>
      <c r="AE20" s="29" t="str">
        <f t="shared" si="0"/>
        <v>HR</v>
      </c>
      <c r="AF20" s="30">
        <f t="shared" si="1"/>
        <v>642.12480000000005</v>
      </c>
      <c r="AG20" s="18">
        <f>R20/2</f>
        <v>2900183.855</v>
      </c>
      <c r="AH20" s="25">
        <v>2.4</v>
      </c>
      <c r="AI20" s="14">
        <f t="shared" si="3"/>
        <v>2.4000000000000057</v>
      </c>
      <c r="AJ20" s="6">
        <v>2</v>
      </c>
      <c r="AK20" s="24">
        <f t="shared" si="4"/>
        <v>4.8</v>
      </c>
      <c r="AL20" s="6">
        <f t="shared" si="5"/>
        <v>642.12480000000005</v>
      </c>
      <c r="AM20" s="24" t="s">
        <v>339</v>
      </c>
      <c r="AO20" s="26" t="s">
        <v>331</v>
      </c>
      <c r="AP20" s="26" t="s">
        <v>331</v>
      </c>
      <c r="AU20" s="16">
        <f t="shared" si="6"/>
        <v>604.20496979166671</v>
      </c>
      <c r="AV20" s="6" t="str">
        <f t="shared" si="7"/>
        <v/>
      </c>
      <c r="AW20" s="6" t="str">
        <f t="shared" si="8"/>
        <v/>
      </c>
      <c r="AX20" s="6" t="str">
        <f t="shared" si="9"/>
        <v/>
      </c>
      <c r="AY20" s="6">
        <f t="shared" si="10"/>
        <v>604.20496979166671</v>
      </c>
    </row>
    <row r="21" spans="1:51" s="6" customFormat="1">
      <c r="A21" s="6">
        <v>2012</v>
      </c>
      <c r="B21" s="6">
        <v>17</v>
      </c>
      <c r="C21" s="6">
        <v>236</v>
      </c>
      <c r="D21" s="6" t="s">
        <v>23</v>
      </c>
      <c r="E21" s="3" t="s">
        <v>251</v>
      </c>
      <c r="F21" s="6" t="s">
        <v>25</v>
      </c>
      <c r="G21" s="6" t="s">
        <v>217</v>
      </c>
      <c r="H21" s="6" t="s">
        <v>139</v>
      </c>
      <c r="I21" s="3" t="s">
        <v>248</v>
      </c>
      <c r="J21" s="6">
        <v>0.85899999999999999</v>
      </c>
      <c r="K21" s="6">
        <v>116.797</v>
      </c>
      <c r="L21" s="6" t="s">
        <v>252</v>
      </c>
      <c r="M21" s="3" t="s">
        <v>253</v>
      </c>
      <c r="N21" s="6">
        <v>0.55800000000000005</v>
      </c>
      <c r="O21" s="6">
        <v>112.54600000000001</v>
      </c>
      <c r="P21" s="6" t="s">
        <v>254</v>
      </c>
      <c r="Q21" s="6" t="s">
        <v>32</v>
      </c>
      <c r="R21" s="4">
        <v>1721557.88</v>
      </c>
      <c r="S21" s="6">
        <v>1109</v>
      </c>
      <c r="U21" s="6" t="s">
        <v>86</v>
      </c>
      <c r="V21" s="6" t="s">
        <v>46</v>
      </c>
      <c r="W21" s="6" t="s">
        <v>43</v>
      </c>
      <c r="Y21" s="30" t="s">
        <v>316</v>
      </c>
      <c r="Z21" s="23"/>
      <c r="AA21" s="30">
        <v>112</v>
      </c>
      <c r="AB21" s="30">
        <v>0.5</v>
      </c>
      <c r="AC21" s="30">
        <v>116</v>
      </c>
      <c r="AD21" s="30">
        <v>0.5</v>
      </c>
      <c r="AE21" s="29" t="str">
        <f t="shared" si="0"/>
        <v>HR</v>
      </c>
      <c r="AF21" s="30">
        <f t="shared" si="1"/>
        <v>1070.2080000000001</v>
      </c>
      <c r="AG21" s="18">
        <f>R21/2</f>
        <v>860778.94</v>
      </c>
      <c r="AH21" s="25">
        <v>4</v>
      </c>
      <c r="AI21" s="14">
        <f t="shared" si="3"/>
        <v>4</v>
      </c>
      <c r="AJ21" s="6">
        <v>2</v>
      </c>
      <c r="AK21" s="24">
        <f t="shared" si="4"/>
        <v>8</v>
      </c>
      <c r="AL21" s="6">
        <f t="shared" si="5"/>
        <v>1070.2080000000001</v>
      </c>
      <c r="AM21" s="24" t="s">
        <v>339</v>
      </c>
      <c r="AO21" s="32" t="s">
        <v>342</v>
      </c>
      <c r="AP21" s="26" t="s">
        <v>331</v>
      </c>
      <c r="AU21" s="16">
        <f t="shared" si="6"/>
        <v>107.59736749999999</v>
      </c>
      <c r="AV21" s="6" t="str">
        <f t="shared" si="7"/>
        <v/>
      </c>
      <c r="AW21" s="6" t="str">
        <f t="shared" si="8"/>
        <v/>
      </c>
      <c r="AX21" s="6" t="str">
        <f t="shared" si="9"/>
        <v/>
      </c>
      <c r="AY21" s="6">
        <f t="shared" si="10"/>
        <v>107.59736749999999</v>
      </c>
    </row>
    <row r="22" spans="1:51" s="6" customFormat="1">
      <c r="A22" s="6">
        <v>2012</v>
      </c>
      <c r="B22" s="6">
        <v>17</v>
      </c>
      <c r="C22" s="6">
        <v>82</v>
      </c>
      <c r="D22" s="6" t="s">
        <v>23</v>
      </c>
      <c r="E22" s="3" t="s">
        <v>221</v>
      </c>
      <c r="F22" s="6" t="s">
        <v>25</v>
      </c>
      <c r="G22" s="6" t="s">
        <v>217</v>
      </c>
      <c r="H22" s="6" t="s">
        <v>222</v>
      </c>
      <c r="I22" s="3" t="s">
        <v>220</v>
      </c>
      <c r="J22" s="6">
        <v>4.7E-2</v>
      </c>
      <c r="K22" s="6">
        <v>198.161</v>
      </c>
      <c r="L22" s="6" t="s">
        <v>223</v>
      </c>
      <c r="M22" s="3" t="s">
        <v>224</v>
      </c>
      <c r="N22" s="6">
        <v>0.47299999999999998</v>
      </c>
      <c r="O22" s="6">
        <v>205.511</v>
      </c>
      <c r="P22" s="6" t="s">
        <v>225</v>
      </c>
      <c r="Q22" s="6" t="s">
        <v>32</v>
      </c>
      <c r="R22" s="4">
        <v>2714777.59</v>
      </c>
      <c r="S22" s="6">
        <v>1201</v>
      </c>
      <c r="U22" s="6" t="s">
        <v>33</v>
      </c>
      <c r="V22" s="6" t="s">
        <v>46</v>
      </c>
      <c r="W22" s="6" t="s">
        <v>226</v>
      </c>
      <c r="Y22" s="8" t="s">
        <v>317</v>
      </c>
      <c r="Z22" s="8"/>
      <c r="AA22" s="8">
        <v>198</v>
      </c>
      <c r="AB22" s="8">
        <v>0</v>
      </c>
      <c r="AC22" s="8">
        <v>205</v>
      </c>
      <c r="AD22" s="8">
        <v>0.5</v>
      </c>
      <c r="AE22" s="9" t="str">
        <f t="shared" si="0"/>
        <v>PM</v>
      </c>
      <c r="AF22" s="9">
        <f t="shared" si="1"/>
        <v>220.92</v>
      </c>
      <c r="AG22" s="19">
        <f>R22</f>
        <v>2714777.59</v>
      </c>
      <c r="AH22" s="24">
        <v>7.5</v>
      </c>
      <c r="AI22" s="14">
        <f t="shared" si="3"/>
        <v>7.5</v>
      </c>
      <c r="AJ22" s="6">
        <v>2</v>
      </c>
      <c r="AK22" s="24">
        <f t="shared" si="4"/>
        <v>15</v>
      </c>
      <c r="AL22" s="6">
        <f t="shared" si="5"/>
        <v>220.92</v>
      </c>
      <c r="AM22" s="24" t="s">
        <v>339</v>
      </c>
      <c r="AO22" s="26" t="s">
        <v>331</v>
      </c>
      <c r="AP22" s="26" t="s">
        <v>331</v>
      </c>
      <c r="AU22" s="16">
        <f t="shared" si="6"/>
        <v>180.98517266666664</v>
      </c>
      <c r="AV22" s="6">
        <f t="shared" si="7"/>
        <v>180.98517266666664</v>
      </c>
      <c r="AW22" s="6" t="str">
        <f t="shared" si="8"/>
        <v/>
      </c>
      <c r="AX22" s="6" t="str">
        <f t="shared" si="9"/>
        <v/>
      </c>
      <c r="AY22" s="6" t="str">
        <f t="shared" si="10"/>
        <v/>
      </c>
    </row>
    <row r="23" spans="1:51" s="6" customFormat="1">
      <c r="E23" s="3"/>
      <c r="I23" s="3"/>
      <c r="M23" s="3"/>
      <c r="P23" s="6" t="s">
        <v>249</v>
      </c>
      <c r="R23" s="4"/>
      <c r="U23" s="6" t="s">
        <v>86</v>
      </c>
      <c r="Y23" s="10" t="s">
        <v>317</v>
      </c>
      <c r="Z23" s="8"/>
      <c r="AA23" s="10">
        <v>116</v>
      </c>
      <c r="AB23" s="10">
        <v>0.5</v>
      </c>
      <c r="AC23" s="10">
        <v>118</v>
      </c>
      <c r="AD23" s="10">
        <v>0.9</v>
      </c>
      <c r="AE23" s="9" t="s">
        <v>86</v>
      </c>
      <c r="AF23" s="10">
        <f t="shared" si="1"/>
        <v>642.12480000000005</v>
      </c>
      <c r="AG23" s="20">
        <v>2900183.855</v>
      </c>
      <c r="AH23" s="25">
        <v>2.4</v>
      </c>
      <c r="AI23" s="14">
        <f t="shared" si="3"/>
        <v>2.4000000000000057</v>
      </c>
      <c r="AJ23" s="6">
        <v>2</v>
      </c>
      <c r="AK23" s="24">
        <f t="shared" si="4"/>
        <v>4.8</v>
      </c>
      <c r="AL23" s="6">
        <f t="shared" si="5"/>
        <v>642.12480000000005</v>
      </c>
      <c r="AM23" s="24" t="s">
        <v>341</v>
      </c>
      <c r="AO23" s="31" t="s">
        <v>344</v>
      </c>
      <c r="AP23" s="32" t="s">
        <v>346</v>
      </c>
      <c r="AU23" s="16">
        <f t="shared" si="6"/>
        <v>604.20496979166671</v>
      </c>
      <c r="AV23" s="6" t="str">
        <f t="shared" si="7"/>
        <v/>
      </c>
      <c r="AW23" s="6" t="str">
        <f t="shared" si="8"/>
        <v/>
      </c>
      <c r="AX23" s="6" t="str">
        <f t="shared" si="9"/>
        <v/>
      </c>
      <c r="AY23" s="6">
        <f t="shared" si="10"/>
        <v>604.20496979166671</v>
      </c>
    </row>
    <row r="24" spans="1:51" s="6" customFormat="1">
      <c r="E24" s="3"/>
      <c r="I24" s="3"/>
      <c r="M24" s="3"/>
      <c r="P24" s="6" t="s">
        <v>254</v>
      </c>
      <c r="R24" s="4"/>
      <c r="U24" s="6" t="s">
        <v>86</v>
      </c>
      <c r="Y24" s="30" t="s">
        <v>317</v>
      </c>
      <c r="Z24" s="23"/>
      <c r="AA24" s="30">
        <v>112</v>
      </c>
      <c r="AB24" s="30">
        <v>0.5</v>
      </c>
      <c r="AC24" s="30">
        <v>116</v>
      </c>
      <c r="AD24" s="30">
        <v>0.5</v>
      </c>
      <c r="AE24" s="29" t="s">
        <v>86</v>
      </c>
      <c r="AF24" s="30">
        <f t="shared" si="1"/>
        <v>1070.2080000000001</v>
      </c>
      <c r="AG24" s="20">
        <v>860778.94</v>
      </c>
      <c r="AH24" s="25">
        <v>4</v>
      </c>
      <c r="AI24" s="14">
        <f t="shared" si="3"/>
        <v>4</v>
      </c>
      <c r="AJ24" s="6">
        <v>2</v>
      </c>
      <c r="AK24" s="24">
        <f t="shared" si="4"/>
        <v>8</v>
      </c>
      <c r="AL24" s="6">
        <f t="shared" si="5"/>
        <v>1070.2080000000001</v>
      </c>
      <c r="AM24" s="24" t="s">
        <v>341</v>
      </c>
      <c r="AO24" s="32" t="s">
        <v>342</v>
      </c>
      <c r="AP24" s="26" t="s">
        <v>331</v>
      </c>
      <c r="AU24" s="16">
        <f t="shared" si="6"/>
        <v>107.59736749999999</v>
      </c>
      <c r="AV24" s="6" t="str">
        <f t="shared" si="7"/>
        <v/>
      </c>
      <c r="AW24" s="6" t="str">
        <f t="shared" si="8"/>
        <v/>
      </c>
      <c r="AX24" s="6" t="str">
        <f t="shared" si="9"/>
        <v/>
      </c>
      <c r="AY24" s="6">
        <f t="shared" si="10"/>
        <v>107.59736749999999</v>
      </c>
    </row>
    <row r="25" spans="1:51" s="6" customFormat="1">
      <c r="A25" s="6">
        <v>2012</v>
      </c>
      <c r="B25" s="6">
        <v>17</v>
      </c>
      <c r="C25" s="6">
        <v>82</v>
      </c>
      <c r="D25" s="6" t="s">
        <v>23</v>
      </c>
      <c r="E25" s="3" t="s">
        <v>216</v>
      </c>
      <c r="F25" s="6" t="s">
        <v>25</v>
      </c>
      <c r="G25" s="6" t="s">
        <v>217</v>
      </c>
      <c r="H25" s="6" t="s">
        <v>218</v>
      </c>
      <c r="I25" s="3" t="s">
        <v>219</v>
      </c>
      <c r="J25" s="6">
        <v>1.004</v>
      </c>
      <c r="K25" s="6">
        <v>198.071</v>
      </c>
      <c r="L25" s="6" t="s">
        <v>176</v>
      </c>
      <c r="M25" s="3" t="s">
        <v>220</v>
      </c>
      <c r="N25" s="6">
        <v>1.004</v>
      </c>
      <c r="O25" s="6">
        <v>199.11799999999999</v>
      </c>
      <c r="P25" s="6" t="s">
        <v>62</v>
      </c>
      <c r="Q25" s="6" t="s">
        <v>32</v>
      </c>
      <c r="R25" s="4">
        <v>58717.15</v>
      </c>
      <c r="S25" s="6">
        <v>1109</v>
      </c>
      <c r="U25" s="6" t="s">
        <v>33</v>
      </c>
      <c r="V25" s="6" t="s">
        <v>34</v>
      </c>
      <c r="W25" s="6" t="s">
        <v>210</v>
      </c>
      <c r="Y25" s="23" t="s">
        <v>318</v>
      </c>
      <c r="Z25" s="23"/>
      <c r="AA25" s="23">
        <v>197</v>
      </c>
      <c r="AB25" s="23">
        <v>0.5</v>
      </c>
      <c r="AC25" s="23">
        <v>198</v>
      </c>
      <c r="AD25" s="23">
        <v>0.8</v>
      </c>
      <c r="AE25" s="29" t="str">
        <f>U25</f>
        <v>PM</v>
      </c>
      <c r="AF25" s="29">
        <f t="shared" si="1"/>
        <v>38.2928</v>
      </c>
      <c r="AG25" s="19">
        <f>R25</f>
        <v>58717.15</v>
      </c>
      <c r="AH25" s="24">
        <v>1.3</v>
      </c>
      <c r="AI25" s="14">
        <f t="shared" si="3"/>
        <v>1.3000000000000114</v>
      </c>
      <c r="AJ25" s="6">
        <v>2</v>
      </c>
      <c r="AK25" s="24">
        <f t="shared" si="4"/>
        <v>2.6</v>
      </c>
      <c r="AL25" s="6">
        <f t="shared" si="5"/>
        <v>38.2928</v>
      </c>
      <c r="AM25" s="24" t="s">
        <v>339</v>
      </c>
      <c r="AO25" s="26" t="s">
        <v>331</v>
      </c>
      <c r="AP25" s="33" t="s">
        <v>342</v>
      </c>
      <c r="AU25" s="16">
        <f t="shared" si="6"/>
        <v>22.58351923076923</v>
      </c>
      <c r="AV25" s="6">
        <f t="shared" si="7"/>
        <v>22.58351923076923</v>
      </c>
      <c r="AW25" s="6" t="str">
        <f t="shared" si="8"/>
        <v/>
      </c>
      <c r="AX25" s="6" t="str">
        <f t="shared" si="9"/>
        <v/>
      </c>
      <c r="AY25" s="6" t="str">
        <f t="shared" si="10"/>
        <v/>
      </c>
    </row>
    <row r="26" spans="1:51" s="6" customFormat="1">
      <c r="A26" s="6">
        <v>2012</v>
      </c>
      <c r="B26" s="6">
        <v>17</v>
      </c>
      <c r="C26" s="6">
        <v>145</v>
      </c>
      <c r="D26" s="6" t="s">
        <v>23</v>
      </c>
      <c r="E26" s="3" t="s">
        <v>237</v>
      </c>
      <c r="F26" s="6" t="s">
        <v>25</v>
      </c>
      <c r="G26" s="6" t="s">
        <v>217</v>
      </c>
      <c r="H26" s="6" t="s">
        <v>238</v>
      </c>
      <c r="I26" s="3" t="s">
        <v>239</v>
      </c>
      <c r="J26" s="6">
        <v>0.33300000000000002</v>
      </c>
      <c r="K26" s="6">
        <v>163.364</v>
      </c>
      <c r="L26" s="6" t="s">
        <v>84</v>
      </c>
      <c r="M26" s="3" t="s">
        <v>234</v>
      </c>
      <c r="N26" s="6">
        <v>5.6000000000000001E-2</v>
      </c>
      <c r="O26" s="6">
        <v>164.09700000000001</v>
      </c>
      <c r="P26" s="6" t="s">
        <v>62</v>
      </c>
      <c r="Q26" s="6" t="s">
        <v>32</v>
      </c>
      <c r="R26" s="4">
        <v>24195.4</v>
      </c>
      <c r="S26" s="6">
        <v>1109</v>
      </c>
      <c r="U26" s="6" t="s">
        <v>33</v>
      </c>
      <c r="V26" s="6" t="s">
        <v>34</v>
      </c>
      <c r="W26" s="6" t="s">
        <v>210</v>
      </c>
      <c r="Y26" s="8" t="s">
        <v>318</v>
      </c>
      <c r="Z26" s="8"/>
      <c r="AA26" s="8">
        <v>163</v>
      </c>
      <c r="AB26" s="8">
        <v>0.3</v>
      </c>
      <c r="AC26" s="8">
        <v>164</v>
      </c>
      <c r="AD26" s="8">
        <v>0</v>
      </c>
      <c r="AE26" s="9" t="str">
        <f>U26</f>
        <v>PM</v>
      </c>
      <c r="AF26" s="9">
        <f t="shared" si="1"/>
        <v>20.619199999999999</v>
      </c>
      <c r="AG26" s="19">
        <f>R26</f>
        <v>24195.4</v>
      </c>
      <c r="AH26" s="24">
        <v>0.7</v>
      </c>
      <c r="AI26" s="14">
        <f t="shared" si="3"/>
        <v>0.69999999999998863</v>
      </c>
      <c r="AJ26" s="6">
        <v>2</v>
      </c>
      <c r="AK26" s="24">
        <f t="shared" si="4"/>
        <v>1.4</v>
      </c>
      <c r="AL26" s="6">
        <f t="shared" si="5"/>
        <v>20.619199999999999</v>
      </c>
      <c r="AM26" s="24" t="s">
        <v>311</v>
      </c>
      <c r="AO26" s="26" t="s">
        <v>331</v>
      </c>
      <c r="AP26" s="27" t="s">
        <v>343</v>
      </c>
      <c r="AU26" s="16">
        <f t="shared" si="6"/>
        <v>17.282428571428571</v>
      </c>
      <c r="AV26" s="6">
        <f t="shared" si="7"/>
        <v>17.282428571428571</v>
      </c>
      <c r="AW26" s="6" t="str">
        <f t="shared" si="8"/>
        <v/>
      </c>
      <c r="AX26" s="6" t="str">
        <f t="shared" si="9"/>
        <v/>
      </c>
      <c r="AY26" s="6" t="str">
        <f t="shared" si="10"/>
        <v/>
      </c>
    </row>
    <row r="27" spans="1:51" s="6" customFormat="1">
      <c r="A27" s="6">
        <v>2012</v>
      </c>
      <c r="B27" s="6">
        <v>17</v>
      </c>
      <c r="C27" s="6">
        <v>236</v>
      </c>
      <c r="D27" s="6" t="s">
        <v>23</v>
      </c>
      <c r="E27" s="3" t="s">
        <v>279</v>
      </c>
      <c r="F27" s="6" t="s">
        <v>25</v>
      </c>
      <c r="G27" s="6" t="s">
        <v>280</v>
      </c>
      <c r="H27" s="6" t="s">
        <v>61</v>
      </c>
      <c r="I27" s="3" t="s">
        <v>204</v>
      </c>
      <c r="J27" s="6">
        <v>-1.92</v>
      </c>
      <c r="K27" s="6">
        <v>0</v>
      </c>
      <c r="L27" s="6" t="s">
        <v>281</v>
      </c>
      <c r="M27" s="3" t="s">
        <v>204</v>
      </c>
      <c r="N27" s="6">
        <v>-0.51100000000000001</v>
      </c>
      <c r="O27" s="6">
        <v>1.409</v>
      </c>
      <c r="P27" s="6" t="s">
        <v>62</v>
      </c>
      <c r="Q27" s="6" t="s">
        <v>32</v>
      </c>
      <c r="R27" s="4">
        <v>59389.19</v>
      </c>
      <c r="S27" s="6">
        <v>1109</v>
      </c>
      <c r="U27" s="6" t="s">
        <v>33</v>
      </c>
      <c r="V27" s="6" t="s">
        <v>46</v>
      </c>
      <c r="W27" s="6" t="s">
        <v>35</v>
      </c>
      <c r="Y27" s="8" t="s">
        <v>313</v>
      </c>
      <c r="Z27" s="8"/>
      <c r="AA27" s="8">
        <v>0</v>
      </c>
      <c r="AB27" s="8">
        <v>0.1</v>
      </c>
      <c r="AC27" s="8">
        <v>0</v>
      </c>
      <c r="AD27" s="8">
        <v>1.7</v>
      </c>
      <c r="AE27" s="9" t="str">
        <f>U27</f>
        <v>PM</v>
      </c>
      <c r="AF27" s="9">
        <f t="shared" si="1"/>
        <v>47.129600000000003</v>
      </c>
      <c r="AG27" s="19">
        <f>R27</f>
        <v>59389.19</v>
      </c>
      <c r="AH27" s="24">
        <v>1.6</v>
      </c>
      <c r="AI27" s="14">
        <f t="shared" si="3"/>
        <v>1.5999999999999999</v>
      </c>
      <c r="AJ27" s="6">
        <v>2</v>
      </c>
      <c r="AK27" s="24">
        <f t="shared" si="4"/>
        <v>3.2</v>
      </c>
      <c r="AL27" s="6">
        <f t="shared" si="5"/>
        <v>47.129600000000003</v>
      </c>
      <c r="AM27" s="6" t="s">
        <v>338</v>
      </c>
      <c r="AO27" s="31" t="s">
        <v>344</v>
      </c>
      <c r="AP27" s="32" t="s">
        <v>342</v>
      </c>
      <c r="AU27" s="16">
        <f t="shared" si="6"/>
        <v>18.559121875000002</v>
      </c>
      <c r="AV27" s="6">
        <f t="shared" si="7"/>
        <v>18.559121875000002</v>
      </c>
      <c r="AW27" s="6" t="str">
        <f t="shared" si="8"/>
        <v/>
      </c>
      <c r="AX27" s="6" t="str">
        <f t="shared" si="9"/>
        <v/>
      </c>
      <c r="AY27" s="6" t="str">
        <f t="shared" si="10"/>
        <v/>
      </c>
    </row>
    <row r="28" spans="1:51" s="6" customFormat="1">
      <c r="A28" s="6">
        <v>2012</v>
      </c>
      <c r="B28" s="6">
        <v>17</v>
      </c>
      <c r="C28" s="6">
        <v>94</v>
      </c>
      <c r="D28" s="6" t="s">
        <v>23</v>
      </c>
      <c r="E28" s="3" t="s">
        <v>55</v>
      </c>
      <c r="F28" s="6" t="s">
        <v>25</v>
      </c>
      <c r="G28" s="6" t="s">
        <v>37</v>
      </c>
      <c r="H28" s="6" t="s">
        <v>56</v>
      </c>
      <c r="I28" s="3" t="s">
        <v>57</v>
      </c>
      <c r="J28" s="6">
        <v>0.59299999999999997</v>
      </c>
      <c r="K28" s="6">
        <v>428.13900000000001</v>
      </c>
      <c r="L28" s="6" t="s">
        <v>58</v>
      </c>
      <c r="M28" s="3" t="s">
        <v>59</v>
      </c>
      <c r="N28" s="6">
        <v>1.0509999999999999</v>
      </c>
      <c r="O28" s="6">
        <v>432.58100000000002</v>
      </c>
      <c r="P28" s="6" t="s">
        <v>60</v>
      </c>
      <c r="Q28" s="6" t="s">
        <v>32</v>
      </c>
      <c r="R28" s="4">
        <v>1875937.6</v>
      </c>
      <c r="S28" s="6">
        <v>1204</v>
      </c>
      <c r="U28" s="6" t="s">
        <v>33</v>
      </c>
      <c r="V28" s="6" t="s">
        <v>34</v>
      </c>
      <c r="W28" s="6" t="s">
        <v>43</v>
      </c>
      <c r="Y28" s="30" t="s">
        <v>320</v>
      </c>
      <c r="Z28" s="23"/>
      <c r="AA28" s="30">
        <v>610</v>
      </c>
      <c r="AB28" s="30">
        <v>1.6</v>
      </c>
      <c r="AC28" s="30">
        <v>614</v>
      </c>
      <c r="AD28" s="30">
        <v>0.5</v>
      </c>
      <c r="AE28" s="30" t="str">
        <f>U28</f>
        <v>PM</v>
      </c>
      <c r="AF28" s="30">
        <f t="shared" si="1"/>
        <v>85.422399999999996</v>
      </c>
      <c r="AG28" s="18">
        <f>R28/2</f>
        <v>937968.8</v>
      </c>
      <c r="AH28" s="25">
        <v>2.9</v>
      </c>
      <c r="AI28" s="14">
        <f t="shared" si="3"/>
        <v>2.8999999999999773</v>
      </c>
      <c r="AJ28" s="15">
        <v>2</v>
      </c>
      <c r="AK28" s="24">
        <f t="shared" si="4"/>
        <v>5.8</v>
      </c>
      <c r="AL28" s="6">
        <f t="shared" si="5"/>
        <v>85.422399999999996</v>
      </c>
      <c r="AM28" s="6" t="s">
        <v>338</v>
      </c>
      <c r="AO28" s="31" t="s">
        <v>344</v>
      </c>
      <c r="AP28" s="32" t="s">
        <v>342</v>
      </c>
      <c r="AU28" s="16">
        <f t="shared" si="6"/>
        <v>161.71875862068967</v>
      </c>
      <c r="AV28" s="6">
        <f t="shared" si="7"/>
        <v>161.71875862068967</v>
      </c>
      <c r="AW28" s="6" t="str">
        <f t="shared" si="8"/>
        <v/>
      </c>
      <c r="AX28" s="6" t="str">
        <f t="shared" si="9"/>
        <v/>
      </c>
      <c r="AY28" s="6" t="str">
        <f t="shared" si="10"/>
        <v/>
      </c>
    </row>
    <row r="29" spans="1:51" s="6" customFormat="1">
      <c r="E29" s="3"/>
      <c r="I29" s="3"/>
      <c r="M29" s="3"/>
      <c r="P29" s="6" t="s">
        <v>60</v>
      </c>
      <c r="R29" s="4"/>
      <c r="U29" s="6" t="s">
        <v>33</v>
      </c>
      <c r="Y29" s="30" t="s">
        <v>321</v>
      </c>
      <c r="Z29" s="23"/>
      <c r="AA29" s="30">
        <v>610</v>
      </c>
      <c r="AB29" s="30">
        <v>1.1000000000000001</v>
      </c>
      <c r="AC29" s="30">
        <v>614</v>
      </c>
      <c r="AD29" s="30">
        <v>0.3</v>
      </c>
      <c r="AE29" s="29" t="s">
        <v>33</v>
      </c>
      <c r="AF29" s="30">
        <f t="shared" si="1"/>
        <v>70.694400000000002</v>
      </c>
      <c r="AG29" s="20">
        <v>937968.8</v>
      </c>
      <c r="AH29" s="25">
        <v>2.4</v>
      </c>
      <c r="AI29" s="14">
        <f t="shared" si="3"/>
        <v>3.1999999999999318</v>
      </c>
      <c r="AJ29" s="6">
        <v>2</v>
      </c>
      <c r="AK29" s="24">
        <f t="shared" si="4"/>
        <v>4.8</v>
      </c>
      <c r="AL29" s="6">
        <f t="shared" si="5"/>
        <v>70.694400000000002</v>
      </c>
      <c r="AM29" s="6" t="s">
        <v>338</v>
      </c>
      <c r="AO29" s="31" t="s">
        <v>344</v>
      </c>
      <c r="AP29" s="32" t="s">
        <v>342</v>
      </c>
      <c r="AU29" s="16">
        <f t="shared" si="6"/>
        <v>195.4101666666667</v>
      </c>
      <c r="AV29" s="6">
        <f t="shared" si="7"/>
        <v>195.4101666666667</v>
      </c>
      <c r="AW29" s="6" t="str">
        <f t="shared" si="8"/>
        <v/>
      </c>
      <c r="AX29" s="6" t="str">
        <f t="shared" si="9"/>
        <v/>
      </c>
      <c r="AY29" s="6" t="str">
        <f t="shared" si="10"/>
        <v/>
      </c>
    </row>
    <row r="30" spans="1:51" s="6" customFormat="1">
      <c r="A30" s="6">
        <v>2012</v>
      </c>
      <c r="B30" s="6">
        <v>17</v>
      </c>
      <c r="C30" s="6">
        <v>26</v>
      </c>
      <c r="D30" s="6" t="s">
        <v>23</v>
      </c>
      <c r="E30" s="3" t="s">
        <v>64</v>
      </c>
      <c r="F30" s="6" t="s">
        <v>25</v>
      </c>
      <c r="G30" s="6" t="s">
        <v>40</v>
      </c>
      <c r="H30" s="6" t="s">
        <v>65</v>
      </c>
      <c r="I30" s="3" t="s">
        <v>66</v>
      </c>
      <c r="J30" s="6">
        <v>0</v>
      </c>
      <c r="K30" s="6">
        <v>89.51</v>
      </c>
      <c r="L30" s="6" t="s">
        <v>67</v>
      </c>
      <c r="M30" s="3" t="s">
        <v>66</v>
      </c>
      <c r="N30" s="6">
        <v>0.875</v>
      </c>
      <c r="O30" s="6">
        <v>90.385000000000005</v>
      </c>
      <c r="P30" s="6" t="s">
        <v>68</v>
      </c>
      <c r="Q30" s="6" t="s">
        <v>32</v>
      </c>
      <c r="R30" s="4">
        <v>374001.38</v>
      </c>
      <c r="S30" s="6">
        <v>1111</v>
      </c>
      <c r="U30" s="6" t="s">
        <v>54</v>
      </c>
      <c r="V30" s="6" t="s">
        <v>46</v>
      </c>
      <c r="W30" s="6" t="s">
        <v>35</v>
      </c>
      <c r="Y30" s="8" t="s">
        <v>294</v>
      </c>
      <c r="Z30" s="8"/>
      <c r="AA30" s="8">
        <v>620</v>
      </c>
      <c r="AB30" s="8">
        <v>0</v>
      </c>
      <c r="AC30" s="8">
        <v>620</v>
      </c>
      <c r="AD30" s="8">
        <v>1</v>
      </c>
      <c r="AE30" s="9" t="str">
        <f t="shared" ref="AE30:AE50" si="11">U30</f>
        <v>MR</v>
      </c>
      <c r="AF30" s="9">
        <f t="shared" si="1"/>
        <v>313.71600000000001</v>
      </c>
      <c r="AG30" s="19">
        <f t="shared" ref="AG30:AG46" si="12">R30</f>
        <v>374001.38</v>
      </c>
      <c r="AH30" s="24">
        <v>1</v>
      </c>
      <c r="AI30" s="14">
        <f t="shared" si="3"/>
        <v>1</v>
      </c>
      <c r="AJ30" s="15">
        <v>4</v>
      </c>
      <c r="AK30" s="24">
        <f t="shared" si="4"/>
        <v>4</v>
      </c>
      <c r="AL30" s="6">
        <f t="shared" si="5"/>
        <v>313.71600000000001</v>
      </c>
      <c r="AM30" s="24" t="s">
        <v>341</v>
      </c>
      <c r="AO30" s="31" t="s">
        <v>344</v>
      </c>
      <c r="AP30" s="32" t="s">
        <v>342</v>
      </c>
      <c r="AU30" s="16">
        <f t="shared" si="6"/>
        <v>93.500344999999996</v>
      </c>
      <c r="AV30" s="6" t="str">
        <f t="shared" si="7"/>
        <v/>
      </c>
      <c r="AW30" s="6" t="str">
        <f t="shared" si="8"/>
        <v/>
      </c>
      <c r="AX30" s="6">
        <f t="shared" si="9"/>
        <v>93.500344999999996</v>
      </c>
      <c r="AY30" s="6" t="str">
        <f t="shared" si="10"/>
        <v/>
      </c>
    </row>
    <row r="31" spans="1:51" s="6" customFormat="1">
      <c r="A31" s="6">
        <v>2012</v>
      </c>
      <c r="B31" s="6">
        <v>17</v>
      </c>
      <c r="C31" s="6">
        <v>26</v>
      </c>
      <c r="D31" s="6" t="s">
        <v>23</v>
      </c>
      <c r="E31" s="3" t="s">
        <v>70</v>
      </c>
      <c r="F31" s="6" t="s">
        <v>25</v>
      </c>
      <c r="G31" s="6" t="s">
        <v>40</v>
      </c>
      <c r="H31" s="6" t="s">
        <v>67</v>
      </c>
      <c r="I31" s="3" t="s">
        <v>66</v>
      </c>
      <c r="J31" s="6">
        <v>0.875</v>
      </c>
      <c r="K31" s="6">
        <v>90.385000000000005</v>
      </c>
      <c r="L31" s="6" t="s">
        <v>71</v>
      </c>
      <c r="M31" s="3" t="s">
        <v>72</v>
      </c>
      <c r="N31" s="6">
        <v>0</v>
      </c>
      <c r="O31" s="6">
        <v>91.494</v>
      </c>
      <c r="P31" s="6" t="s">
        <v>68</v>
      </c>
      <c r="Q31" s="6" t="s">
        <v>32</v>
      </c>
      <c r="R31" s="4">
        <v>386226.42</v>
      </c>
      <c r="S31" s="6">
        <v>1111</v>
      </c>
      <c r="U31" s="6" t="s">
        <v>54</v>
      </c>
      <c r="V31" s="6" t="s">
        <v>46</v>
      </c>
      <c r="W31" s="6" t="s">
        <v>35</v>
      </c>
      <c r="Y31" s="8" t="s">
        <v>294</v>
      </c>
      <c r="Z31" s="8"/>
      <c r="AA31" s="8">
        <v>620</v>
      </c>
      <c r="AB31" s="8">
        <v>1</v>
      </c>
      <c r="AC31" s="8">
        <v>622</v>
      </c>
      <c r="AD31" s="8">
        <v>0</v>
      </c>
      <c r="AE31" s="9" t="str">
        <f t="shared" si="11"/>
        <v>MR</v>
      </c>
      <c r="AF31" s="9">
        <f t="shared" si="1"/>
        <v>313.71600000000001</v>
      </c>
      <c r="AG31" s="19">
        <f t="shared" si="12"/>
        <v>386226.42</v>
      </c>
      <c r="AH31" s="24">
        <v>1</v>
      </c>
      <c r="AI31" s="14">
        <f t="shared" si="3"/>
        <v>1</v>
      </c>
      <c r="AJ31" s="15">
        <v>4</v>
      </c>
      <c r="AK31" s="24">
        <f t="shared" si="4"/>
        <v>4</v>
      </c>
      <c r="AL31" s="6">
        <f t="shared" si="5"/>
        <v>313.71600000000001</v>
      </c>
      <c r="AM31" s="24" t="s">
        <v>341</v>
      </c>
      <c r="AO31" s="31" t="s">
        <v>344</v>
      </c>
      <c r="AP31" s="31" t="s">
        <v>344</v>
      </c>
      <c r="AU31" s="16">
        <f t="shared" si="6"/>
        <v>96.55660499999999</v>
      </c>
      <c r="AV31" s="6" t="str">
        <f t="shared" si="7"/>
        <v/>
      </c>
      <c r="AW31" s="6" t="str">
        <f t="shared" si="8"/>
        <v/>
      </c>
      <c r="AX31" s="6">
        <f t="shared" si="9"/>
        <v>96.55660499999999</v>
      </c>
      <c r="AY31" s="6" t="str">
        <f t="shared" si="10"/>
        <v/>
      </c>
    </row>
    <row r="32" spans="1:51" s="6" customFormat="1">
      <c r="A32" s="6">
        <v>2012</v>
      </c>
      <c r="B32" s="6">
        <v>17</v>
      </c>
      <c r="C32" s="6">
        <v>26</v>
      </c>
      <c r="D32" s="6" t="s">
        <v>23</v>
      </c>
      <c r="E32" s="3" t="s">
        <v>88</v>
      </c>
      <c r="F32" s="6" t="s">
        <v>25</v>
      </c>
      <c r="G32" s="6" t="s">
        <v>71</v>
      </c>
      <c r="H32" s="6" t="s">
        <v>89</v>
      </c>
      <c r="I32" s="3" t="s">
        <v>90</v>
      </c>
      <c r="J32" s="6">
        <v>0.432</v>
      </c>
      <c r="K32" s="6">
        <v>255.029</v>
      </c>
      <c r="L32" s="6" t="s">
        <v>91</v>
      </c>
      <c r="M32" s="3" t="s">
        <v>92</v>
      </c>
      <c r="N32" s="6">
        <v>0.50700000000000001</v>
      </c>
      <c r="O32" s="6">
        <v>259.12400000000002</v>
      </c>
      <c r="P32" s="6" t="s">
        <v>62</v>
      </c>
      <c r="Q32" s="6" t="s">
        <v>32</v>
      </c>
      <c r="R32" s="4">
        <v>386671.78</v>
      </c>
      <c r="S32" s="6">
        <v>1109</v>
      </c>
      <c r="U32" s="6" t="s">
        <v>33</v>
      </c>
      <c r="V32" s="6" t="s">
        <v>46</v>
      </c>
      <c r="W32" s="6" t="s">
        <v>43</v>
      </c>
      <c r="Y32" s="23" t="s">
        <v>297</v>
      </c>
      <c r="Z32" s="23"/>
      <c r="AA32" s="23">
        <v>552</v>
      </c>
      <c r="AB32" s="23">
        <v>0.5</v>
      </c>
      <c r="AC32" s="23">
        <v>556</v>
      </c>
      <c r="AD32" s="23">
        <v>0.5</v>
      </c>
      <c r="AE32" s="29" t="str">
        <f t="shared" si="11"/>
        <v>PM</v>
      </c>
      <c r="AF32" s="29">
        <f t="shared" si="1"/>
        <v>117.824</v>
      </c>
      <c r="AG32" s="19">
        <f t="shared" si="12"/>
        <v>386671.78</v>
      </c>
      <c r="AH32" s="24">
        <v>4</v>
      </c>
      <c r="AI32" s="14">
        <f t="shared" si="3"/>
        <v>4</v>
      </c>
      <c r="AJ32" s="6">
        <v>2</v>
      </c>
      <c r="AK32" s="24">
        <f t="shared" si="4"/>
        <v>8</v>
      </c>
      <c r="AL32" s="6">
        <f t="shared" si="5"/>
        <v>117.824</v>
      </c>
      <c r="AM32" s="24" t="s">
        <v>340</v>
      </c>
      <c r="AO32" s="32" t="s">
        <v>342</v>
      </c>
      <c r="AP32" s="32" t="s">
        <v>342</v>
      </c>
      <c r="AU32" s="16">
        <f t="shared" si="6"/>
        <v>48.333972500000002</v>
      </c>
      <c r="AV32" s="6">
        <f t="shared" si="7"/>
        <v>48.333972500000002</v>
      </c>
      <c r="AW32" s="6" t="str">
        <f t="shared" si="8"/>
        <v/>
      </c>
      <c r="AX32" s="6" t="str">
        <f t="shared" si="9"/>
        <v/>
      </c>
      <c r="AY32" s="6" t="str">
        <f t="shared" si="10"/>
        <v/>
      </c>
    </row>
    <row r="33" spans="1:51" s="6" customFormat="1">
      <c r="A33" s="6">
        <v>2012</v>
      </c>
      <c r="B33" s="6">
        <v>17</v>
      </c>
      <c r="C33" s="6">
        <v>26</v>
      </c>
      <c r="D33" s="6" t="s">
        <v>23</v>
      </c>
      <c r="E33" s="3" t="s">
        <v>93</v>
      </c>
      <c r="F33" s="6" t="s">
        <v>25</v>
      </c>
      <c r="G33" s="6" t="s">
        <v>71</v>
      </c>
      <c r="H33" s="6" t="s">
        <v>91</v>
      </c>
      <c r="I33" s="3" t="s">
        <v>92</v>
      </c>
      <c r="J33" s="6">
        <v>0.50700000000000001</v>
      </c>
      <c r="K33" s="6">
        <v>259.12400000000002</v>
      </c>
      <c r="L33" s="6" t="s">
        <v>94</v>
      </c>
      <c r="M33" s="3" t="s">
        <v>95</v>
      </c>
      <c r="N33" s="6">
        <v>0.63700000000000001</v>
      </c>
      <c r="O33" s="6">
        <v>261.25400000000002</v>
      </c>
      <c r="P33" s="6" t="s">
        <v>62</v>
      </c>
      <c r="Q33" s="6" t="s">
        <v>32</v>
      </c>
      <c r="R33" s="4">
        <v>197950.67</v>
      </c>
      <c r="S33" s="6">
        <v>1109</v>
      </c>
      <c r="U33" s="6" t="s">
        <v>33</v>
      </c>
      <c r="V33" s="6" t="s">
        <v>46</v>
      </c>
      <c r="W33" s="6" t="s">
        <v>43</v>
      </c>
      <c r="Y33" s="23" t="s">
        <v>297</v>
      </c>
      <c r="Z33" s="23"/>
      <c r="AA33" s="23">
        <v>556</v>
      </c>
      <c r="AB33" s="23">
        <v>0.5</v>
      </c>
      <c r="AC33" s="23">
        <v>558</v>
      </c>
      <c r="AD33" s="23">
        <v>0</v>
      </c>
      <c r="AE33" s="29" t="str">
        <f t="shared" si="11"/>
        <v>PM</v>
      </c>
      <c r="AF33" s="29">
        <f t="shared" si="1"/>
        <v>88.367999999999995</v>
      </c>
      <c r="AG33" s="19">
        <f t="shared" si="12"/>
        <v>197950.67</v>
      </c>
      <c r="AH33" s="24">
        <v>1.5</v>
      </c>
      <c r="AI33" s="14">
        <f t="shared" si="3"/>
        <v>1.5</v>
      </c>
      <c r="AJ33" s="6">
        <v>4</v>
      </c>
      <c r="AK33" s="24">
        <f t="shared" si="4"/>
        <v>6</v>
      </c>
      <c r="AL33" s="6">
        <f t="shared" si="5"/>
        <v>88.367999999999995</v>
      </c>
      <c r="AM33" s="24" t="s">
        <v>338</v>
      </c>
      <c r="AO33" s="31" t="s">
        <v>344</v>
      </c>
      <c r="AP33" s="32" t="s">
        <v>342</v>
      </c>
      <c r="AU33" s="16">
        <f t="shared" si="6"/>
        <v>32.991778333333336</v>
      </c>
      <c r="AV33" s="6">
        <f t="shared" si="7"/>
        <v>32.991778333333336</v>
      </c>
      <c r="AW33" s="6" t="str">
        <f t="shared" si="8"/>
        <v/>
      </c>
      <c r="AX33" s="6" t="str">
        <f t="shared" si="9"/>
        <v/>
      </c>
      <c r="AY33" s="6" t="str">
        <f t="shared" si="10"/>
        <v/>
      </c>
    </row>
    <row r="34" spans="1:51" s="6" customFormat="1">
      <c r="A34" s="6">
        <v>2012</v>
      </c>
      <c r="B34" s="6">
        <v>17</v>
      </c>
      <c r="C34" s="6">
        <v>94</v>
      </c>
      <c r="D34" s="6" t="s">
        <v>23</v>
      </c>
      <c r="E34" s="3" t="s">
        <v>162</v>
      </c>
      <c r="F34" s="6" t="s">
        <v>25</v>
      </c>
      <c r="G34" s="6" t="s">
        <v>144</v>
      </c>
      <c r="H34" s="6" t="s">
        <v>163</v>
      </c>
      <c r="I34" s="3" t="s">
        <v>159</v>
      </c>
      <c r="J34" s="6">
        <v>1.5780000000000001</v>
      </c>
      <c r="K34" s="6">
        <v>24.741</v>
      </c>
      <c r="L34" s="6" t="s">
        <v>139</v>
      </c>
      <c r="M34" s="3" t="s">
        <v>50</v>
      </c>
      <c r="N34" s="6">
        <v>1.0760000000000001</v>
      </c>
      <c r="O34" s="6">
        <v>26.227</v>
      </c>
      <c r="P34" s="6" t="s">
        <v>160</v>
      </c>
      <c r="Q34" s="6" t="s">
        <v>32</v>
      </c>
      <c r="R34" s="4">
        <v>1307856.52</v>
      </c>
      <c r="S34" s="6">
        <v>1205</v>
      </c>
      <c r="U34" s="6" t="s">
        <v>86</v>
      </c>
      <c r="V34" s="6" t="s">
        <v>46</v>
      </c>
      <c r="W34" s="6" t="s">
        <v>43</v>
      </c>
      <c r="Y34" s="8" t="s">
        <v>301</v>
      </c>
      <c r="Z34" s="8"/>
      <c r="AA34" s="8">
        <v>414</v>
      </c>
      <c r="AB34" s="8">
        <v>1.5</v>
      </c>
      <c r="AC34" s="8">
        <v>416</v>
      </c>
      <c r="AD34" s="8">
        <v>1</v>
      </c>
      <c r="AE34" s="9" t="str">
        <f t="shared" si="11"/>
        <v>HR</v>
      </c>
      <c r="AF34" s="9">
        <f t="shared" ref="AF34:AF52" si="13">AL34</f>
        <v>401.32800000000003</v>
      </c>
      <c r="AG34" s="19">
        <f t="shared" si="12"/>
        <v>1307856.52</v>
      </c>
      <c r="AH34" s="24">
        <v>1.5</v>
      </c>
      <c r="AI34" s="14">
        <f t="shared" ref="AI34:AI52" si="14">(AC34+AD34)-(AA34+AB34)</f>
        <v>1.5</v>
      </c>
      <c r="AJ34" s="6">
        <v>2</v>
      </c>
      <c r="AK34" s="24">
        <f t="shared" ref="AK34:AK52" si="15">AJ34*AH34</f>
        <v>3</v>
      </c>
      <c r="AL34" s="6">
        <f t="shared" ref="AL34:AL52" si="16">IF(U34="PM",14.728*AK34,IF(U34="LR",76.086*AK34,IF(U34="MR",78.429*AK34,IF(U34="HR",133.776*AK34,"Invalid"))))</f>
        <v>401.32800000000003</v>
      </c>
      <c r="AM34" s="24" t="s">
        <v>339</v>
      </c>
      <c r="AO34" s="26" t="s">
        <v>331</v>
      </c>
      <c r="AP34" s="26" t="s">
        <v>331</v>
      </c>
      <c r="AU34" s="16">
        <f t="shared" si="6"/>
        <v>435.95217333333335</v>
      </c>
      <c r="AV34" s="6" t="str">
        <f t="shared" si="7"/>
        <v/>
      </c>
      <c r="AW34" s="6" t="str">
        <f t="shared" si="8"/>
        <v/>
      </c>
      <c r="AX34" s="6" t="str">
        <f t="shared" si="9"/>
        <v/>
      </c>
      <c r="AY34" s="6">
        <f t="shared" si="10"/>
        <v>435.95217333333335</v>
      </c>
    </row>
    <row r="35" spans="1:51" s="6" customFormat="1">
      <c r="A35" s="6">
        <v>2012</v>
      </c>
      <c r="B35" s="6">
        <v>17</v>
      </c>
      <c r="C35" s="6">
        <v>154</v>
      </c>
      <c r="D35" s="6" t="s">
        <v>23</v>
      </c>
      <c r="E35" s="3" t="s">
        <v>191</v>
      </c>
      <c r="F35" s="6" t="s">
        <v>25</v>
      </c>
      <c r="G35" s="6" t="s">
        <v>188</v>
      </c>
      <c r="H35" s="6" t="s">
        <v>142</v>
      </c>
      <c r="I35" s="3" t="s">
        <v>141</v>
      </c>
      <c r="J35" s="6">
        <v>0.83499999999999996</v>
      </c>
      <c r="K35" s="6">
        <v>28.957000000000001</v>
      </c>
      <c r="L35" s="6" t="s">
        <v>192</v>
      </c>
      <c r="M35" s="3" t="s">
        <v>145</v>
      </c>
      <c r="N35" s="6">
        <v>1.4890000000000001</v>
      </c>
      <c r="O35" s="6">
        <v>44.256</v>
      </c>
      <c r="P35" s="6" t="s">
        <v>62</v>
      </c>
      <c r="Q35" s="6" t="s">
        <v>32</v>
      </c>
      <c r="R35" s="4">
        <v>585274.72</v>
      </c>
      <c r="S35" s="6">
        <v>1109</v>
      </c>
      <c r="U35" s="6" t="s">
        <v>33</v>
      </c>
      <c r="V35" s="6" t="s">
        <v>46</v>
      </c>
      <c r="W35" s="6" t="s">
        <v>35</v>
      </c>
      <c r="Y35" s="8" t="s">
        <v>303</v>
      </c>
      <c r="Z35" s="8"/>
      <c r="AA35" s="8">
        <v>632</v>
      </c>
      <c r="AB35" s="8">
        <v>0.8</v>
      </c>
      <c r="AC35" s="8">
        <v>648</v>
      </c>
      <c r="AD35" s="8">
        <v>1.5</v>
      </c>
      <c r="AE35" s="9" t="str">
        <f t="shared" si="11"/>
        <v>PM</v>
      </c>
      <c r="AF35" s="9">
        <f t="shared" si="13"/>
        <v>456.56799999999998</v>
      </c>
      <c r="AG35" s="19">
        <f t="shared" si="12"/>
        <v>585274.72</v>
      </c>
      <c r="AH35" s="24">
        <v>15.5</v>
      </c>
      <c r="AI35" s="14">
        <f t="shared" si="14"/>
        <v>16.700000000000045</v>
      </c>
      <c r="AJ35" s="6">
        <v>2</v>
      </c>
      <c r="AK35" s="24">
        <f t="shared" si="15"/>
        <v>31</v>
      </c>
      <c r="AL35" s="6">
        <f t="shared" si="16"/>
        <v>456.56799999999998</v>
      </c>
      <c r="AM35" s="24" t="s">
        <v>340</v>
      </c>
      <c r="AO35" s="32" t="s">
        <v>342</v>
      </c>
      <c r="AP35" s="28" t="s">
        <v>331</v>
      </c>
      <c r="AU35" s="16">
        <f t="shared" si="6"/>
        <v>18.879829677419355</v>
      </c>
      <c r="AV35" s="6">
        <f t="shared" si="7"/>
        <v>18.879829677419355</v>
      </c>
      <c r="AW35" s="6" t="str">
        <f t="shared" si="8"/>
        <v/>
      </c>
      <c r="AX35" s="6" t="str">
        <f t="shared" si="9"/>
        <v/>
      </c>
      <c r="AY35" s="6" t="str">
        <f t="shared" si="10"/>
        <v/>
      </c>
    </row>
    <row r="36" spans="1:51" s="6" customFormat="1">
      <c r="A36" s="6">
        <v>2012</v>
      </c>
      <c r="B36" s="6">
        <v>17</v>
      </c>
      <c r="C36" s="6">
        <v>154</v>
      </c>
      <c r="D36" s="6" t="s">
        <v>23</v>
      </c>
      <c r="E36" s="3" t="s">
        <v>193</v>
      </c>
      <c r="F36" s="6" t="s">
        <v>25</v>
      </c>
      <c r="G36" s="6" t="s">
        <v>188</v>
      </c>
      <c r="H36" s="6" t="s">
        <v>61</v>
      </c>
      <c r="I36" s="3" t="s">
        <v>168</v>
      </c>
      <c r="J36" s="6">
        <v>1.492</v>
      </c>
      <c r="K36" s="6">
        <v>50.213999999999999</v>
      </c>
      <c r="L36" s="6" t="s">
        <v>40</v>
      </c>
      <c r="M36" s="3" t="s">
        <v>171</v>
      </c>
      <c r="N36" s="6">
        <v>1.2709999999999999</v>
      </c>
      <c r="O36" s="6">
        <v>61.917999999999999</v>
      </c>
      <c r="P36" s="6" t="s">
        <v>62</v>
      </c>
      <c r="Q36" s="6" t="s">
        <v>32</v>
      </c>
      <c r="R36" s="4">
        <v>445840.55</v>
      </c>
      <c r="S36" s="6">
        <v>1109</v>
      </c>
      <c r="U36" s="6" t="s">
        <v>33</v>
      </c>
      <c r="V36" s="6" t="s">
        <v>46</v>
      </c>
      <c r="W36" s="6" t="s">
        <v>35</v>
      </c>
      <c r="Y36" s="23" t="s">
        <v>303</v>
      </c>
      <c r="Z36" s="23"/>
      <c r="AA36" s="23">
        <v>654</v>
      </c>
      <c r="AB36" s="23">
        <v>1.5</v>
      </c>
      <c r="AC36" s="23">
        <v>666</v>
      </c>
      <c r="AD36" s="23">
        <v>1.3</v>
      </c>
      <c r="AE36" s="29" t="str">
        <f t="shared" si="11"/>
        <v>PM</v>
      </c>
      <c r="AF36" s="29">
        <f t="shared" si="13"/>
        <v>347.58080000000001</v>
      </c>
      <c r="AG36" s="19">
        <f t="shared" si="12"/>
        <v>445840.55</v>
      </c>
      <c r="AH36" s="24">
        <v>11.8</v>
      </c>
      <c r="AI36" s="14">
        <f t="shared" si="14"/>
        <v>11.799999999999955</v>
      </c>
      <c r="AJ36" s="6">
        <v>2</v>
      </c>
      <c r="AK36" s="24">
        <f t="shared" si="15"/>
        <v>23.6</v>
      </c>
      <c r="AL36" s="6">
        <f t="shared" si="16"/>
        <v>347.58080000000001</v>
      </c>
      <c r="AM36" s="24" t="s">
        <v>340</v>
      </c>
      <c r="AO36" s="26" t="s">
        <v>331</v>
      </c>
      <c r="AP36" s="28" t="s">
        <v>331</v>
      </c>
      <c r="AU36" s="16">
        <f t="shared" si="6"/>
        <v>18.891548728813561</v>
      </c>
      <c r="AV36" s="6">
        <f t="shared" si="7"/>
        <v>18.891548728813561</v>
      </c>
      <c r="AW36" s="6" t="str">
        <f t="shared" si="8"/>
        <v/>
      </c>
      <c r="AX36" s="6" t="str">
        <f t="shared" si="9"/>
        <v/>
      </c>
      <c r="AY36" s="6" t="str">
        <f t="shared" si="10"/>
        <v/>
      </c>
    </row>
    <row r="37" spans="1:51" s="6" customFormat="1">
      <c r="A37" s="6">
        <v>2012</v>
      </c>
      <c r="B37" s="6">
        <v>17</v>
      </c>
      <c r="C37" s="6">
        <v>166</v>
      </c>
      <c r="D37" s="6" t="s">
        <v>23</v>
      </c>
      <c r="E37" s="3" t="s">
        <v>127</v>
      </c>
      <c r="F37" s="6" t="s">
        <v>25</v>
      </c>
      <c r="G37" s="6" t="s">
        <v>128</v>
      </c>
      <c r="H37" s="6" t="s">
        <v>26</v>
      </c>
      <c r="I37" s="3" t="s">
        <v>129</v>
      </c>
      <c r="J37" s="6">
        <v>2.0609999999999999</v>
      </c>
      <c r="K37" s="6">
        <v>191.43100000000001</v>
      </c>
      <c r="L37" s="6" t="s">
        <v>130</v>
      </c>
      <c r="M37" s="3" t="s">
        <v>131</v>
      </c>
      <c r="N37" s="6">
        <v>1.444</v>
      </c>
      <c r="O37" s="6">
        <v>197.024</v>
      </c>
      <c r="P37" s="6" t="s">
        <v>62</v>
      </c>
      <c r="Q37" s="6" t="s">
        <v>32</v>
      </c>
      <c r="R37" s="4">
        <v>213051.87</v>
      </c>
      <c r="S37" s="6">
        <v>1111</v>
      </c>
      <c r="U37" s="6" t="s">
        <v>33</v>
      </c>
      <c r="V37" s="6" t="s">
        <v>46</v>
      </c>
      <c r="W37" s="6" t="s">
        <v>43</v>
      </c>
      <c r="Y37" s="23" t="s">
        <v>299</v>
      </c>
      <c r="Z37" s="23"/>
      <c r="AA37" s="23">
        <v>428</v>
      </c>
      <c r="AB37" s="23">
        <v>0.2</v>
      </c>
      <c r="AC37" s="23">
        <v>432</v>
      </c>
      <c r="AD37" s="23">
        <v>1.5</v>
      </c>
      <c r="AE37" s="29" t="str">
        <f t="shared" si="11"/>
        <v>PM</v>
      </c>
      <c r="AF37" s="29">
        <f t="shared" si="13"/>
        <v>156.11679999999998</v>
      </c>
      <c r="AG37" s="19">
        <f t="shared" si="12"/>
        <v>213051.87</v>
      </c>
      <c r="AH37" s="24">
        <v>5.3</v>
      </c>
      <c r="AI37" s="14">
        <f t="shared" si="14"/>
        <v>5.3000000000000114</v>
      </c>
      <c r="AJ37" s="6">
        <v>2</v>
      </c>
      <c r="AK37" s="24">
        <f t="shared" si="15"/>
        <v>10.6</v>
      </c>
      <c r="AL37" s="6">
        <f t="shared" si="16"/>
        <v>156.11679999999998</v>
      </c>
      <c r="AM37" s="24" t="s">
        <v>341</v>
      </c>
      <c r="AO37" s="31" t="s">
        <v>344</v>
      </c>
      <c r="AP37" s="31" t="s">
        <v>344</v>
      </c>
      <c r="AU37" s="16">
        <f t="shared" si="6"/>
        <v>20.099233018867928</v>
      </c>
      <c r="AV37" s="6">
        <f t="shared" si="7"/>
        <v>20.099233018867928</v>
      </c>
      <c r="AW37" s="6" t="str">
        <f t="shared" si="8"/>
        <v/>
      </c>
      <c r="AX37" s="6" t="str">
        <f t="shared" si="9"/>
        <v/>
      </c>
      <c r="AY37" s="6" t="str">
        <f t="shared" si="10"/>
        <v/>
      </c>
    </row>
    <row r="38" spans="1:51" s="6" customFormat="1">
      <c r="A38" s="6">
        <v>2012</v>
      </c>
      <c r="B38" s="6">
        <v>17</v>
      </c>
      <c r="C38" s="6">
        <v>166</v>
      </c>
      <c r="D38" s="6" t="s">
        <v>23</v>
      </c>
      <c r="E38" s="3" t="s">
        <v>132</v>
      </c>
      <c r="F38" s="6" t="s">
        <v>25</v>
      </c>
      <c r="G38" s="6" t="s">
        <v>128</v>
      </c>
      <c r="H38" s="6" t="s">
        <v>130</v>
      </c>
      <c r="I38" s="3" t="s">
        <v>131</v>
      </c>
      <c r="J38" s="6">
        <v>1.444</v>
      </c>
      <c r="K38" s="6">
        <v>197.024</v>
      </c>
      <c r="L38" s="6" t="s">
        <v>133</v>
      </c>
      <c r="M38" s="3" t="s">
        <v>120</v>
      </c>
      <c r="N38" s="6">
        <v>1.8959999999999999</v>
      </c>
      <c r="O38" s="6">
        <v>203.476</v>
      </c>
      <c r="P38" s="6" t="s">
        <v>62</v>
      </c>
      <c r="Q38" s="6" t="s">
        <v>32</v>
      </c>
      <c r="R38" s="4">
        <v>227079.46</v>
      </c>
      <c r="S38" s="6">
        <v>1111</v>
      </c>
      <c r="U38" s="6" t="s">
        <v>33</v>
      </c>
      <c r="V38" s="6" t="s">
        <v>46</v>
      </c>
      <c r="W38" s="6" t="s">
        <v>43</v>
      </c>
      <c r="Y38" s="22" t="s">
        <v>299</v>
      </c>
      <c r="Z38" s="8"/>
      <c r="AA38" s="22">
        <v>432</v>
      </c>
      <c r="AB38" s="22">
        <v>1.5</v>
      </c>
      <c r="AC38" s="22">
        <v>440</v>
      </c>
      <c r="AD38" s="22">
        <v>0</v>
      </c>
      <c r="AE38" s="9" t="str">
        <f t="shared" si="11"/>
        <v>PM</v>
      </c>
      <c r="AF38" s="9">
        <f t="shared" si="13"/>
        <v>191.464</v>
      </c>
      <c r="AG38" s="19">
        <f t="shared" si="12"/>
        <v>227079.46</v>
      </c>
      <c r="AH38" s="24">
        <v>6.5</v>
      </c>
      <c r="AI38" s="14">
        <f t="shared" si="14"/>
        <v>6.5</v>
      </c>
      <c r="AJ38" s="6">
        <v>2</v>
      </c>
      <c r="AK38" s="24">
        <f t="shared" si="15"/>
        <v>13</v>
      </c>
      <c r="AL38" s="6">
        <f t="shared" si="16"/>
        <v>191.464</v>
      </c>
      <c r="AM38" s="24" t="s">
        <v>340</v>
      </c>
      <c r="AO38" s="32" t="s">
        <v>342</v>
      </c>
      <c r="AP38" s="32" t="s">
        <v>342</v>
      </c>
      <c r="AU38" s="16">
        <f t="shared" si="6"/>
        <v>17.467650769230769</v>
      </c>
      <c r="AV38" s="6">
        <f t="shared" si="7"/>
        <v>17.467650769230769</v>
      </c>
      <c r="AW38" s="6" t="str">
        <f t="shared" si="8"/>
        <v/>
      </c>
      <c r="AX38" s="6" t="str">
        <f t="shared" si="9"/>
        <v/>
      </c>
      <c r="AY38" s="6" t="str">
        <f t="shared" si="10"/>
        <v/>
      </c>
    </row>
    <row r="39" spans="1:51" s="6" customFormat="1">
      <c r="A39" s="6">
        <v>2012</v>
      </c>
      <c r="B39" s="6">
        <v>17</v>
      </c>
      <c r="C39" s="6">
        <v>166</v>
      </c>
      <c r="D39" s="6" t="s">
        <v>23</v>
      </c>
      <c r="E39" s="3" t="s">
        <v>137</v>
      </c>
      <c r="F39" s="6" t="s">
        <v>25</v>
      </c>
      <c r="G39" s="6" t="s">
        <v>128</v>
      </c>
      <c r="H39" s="6" t="s">
        <v>133</v>
      </c>
      <c r="I39" s="3" t="s">
        <v>120</v>
      </c>
      <c r="J39" s="6">
        <v>1.8959999999999999</v>
      </c>
      <c r="K39" s="6">
        <v>203.476</v>
      </c>
      <c r="L39" s="6" t="s">
        <v>69</v>
      </c>
      <c r="M39" s="3" t="s">
        <v>138</v>
      </c>
      <c r="N39" s="6">
        <v>0.95799999999999996</v>
      </c>
      <c r="O39" s="6">
        <v>212.53800000000001</v>
      </c>
      <c r="P39" s="6" t="s">
        <v>62</v>
      </c>
      <c r="Q39" s="6" t="s">
        <v>32</v>
      </c>
      <c r="R39" s="4">
        <v>336832.2</v>
      </c>
      <c r="S39" s="6">
        <v>1111</v>
      </c>
      <c r="U39" s="6" t="s">
        <v>33</v>
      </c>
      <c r="V39" s="6" t="s">
        <v>46</v>
      </c>
      <c r="W39" s="6" t="s">
        <v>43</v>
      </c>
      <c r="Y39" s="22" t="s">
        <v>299</v>
      </c>
      <c r="Z39" s="8"/>
      <c r="AA39" s="22">
        <v>440</v>
      </c>
      <c r="AB39" s="22">
        <v>0</v>
      </c>
      <c r="AC39" s="22">
        <v>448</v>
      </c>
      <c r="AD39" s="22">
        <v>0.5</v>
      </c>
      <c r="AE39" s="9" t="str">
        <f t="shared" si="11"/>
        <v>PM</v>
      </c>
      <c r="AF39" s="9">
        <f t="shared" si="13"/>
        <v>250.376</v>
      </c>
      <c r="AG39" s="19">
        <f t="shared" si="12"/>
        <v>336832.2</v>
      </c>
      <c r="AH39" s="24">
        <v>8.5</v>
      </c>
      <c r="AI39" s="14">
        <f t="shared" si="14"/>
        <v>8.5</v>
      </c>
      <c r="AJ39" s="6">
        <v>2</v>
      </c>
      <c r="AK39" s="24">
        <f t="shared" si="15"/>
        <v>17</v>
      </c>
      <c r="AL39" s="6">
        <f t="shared" si="16"/>
        <v>250.376</v>
      </c>
      <c r="AM39" s="24" t="s">
        <v>340</v>
      </c>
      <c r="AO39" s="32" t="s">
        <v>342</v>
      </c>
      <c r="AP39" s="32" t="s">
        <v>342</v>
      </c>
      <c r="AU39" s="16">
        <f t="shared" si="6"/>
        <v>19.813658823529412</v>
      </c>
      <c r="AV39" s="6">
        <f t="shared" si="7"/>
        <v>19.813658823529412</v>
      </c>
      <c r="AW39" s="6" t="str">
        <f t="shared" si="8"/>
        <v/>
      </c>
      <c r="AX39" s="6" t="str">
        <f t="shared" si="9"/>
        <v/>
      </c>
      <c r="AY39" s="6" t="str">
        <f t="shared" si="10"/>
        <v/>
      </c>
    </row>
    <row r="40" spans="1:51" s="6" customFormat="1">
      <c r="A40" s="6">
        <v>2012</v>
      </c>
      <c r="B40" s="6">
        <v>17</v>
      </c>
      <c r="C40" s="6">
        <v>166</v>
      </c>
      <c r="D40" s="6" t="s">
        <v>23</v>
      </c>
      <c r="E40" s="3" t="s">
        <v>97</v>
      </c>
      <c r="F40" s="6" t="s">
        <v>25</v>
      </c>
      <c r="G40" s="6" t="s">
        <v>87</v>
      </c>
      <c r="H40" s="6" t="s">
        <v>98</v>
      </c>
      <c r="I40" s="3" t="s">
        <v>99</v>
      </c>
      <c r="J40" s="6">
        <v>0.627</v>
      </c>
      <c r="K40" s="6">
        <v>242.203</v>
      </c>
      <c r="L40" s="6" t="s">
        <v>100</v>
      </c>
      <c r="M40" s="3" t="s">
        <v>101</v>
      </c>
      <c r="N40" s="6">
        <v>0</v>
      </c>
      <c r="O40" s="6">
        <v>243.614</v>
      </c>
      <c r="P40" s="6" t="s">
        <v>62</v>
      </c>
      <c r="Q40" s="6" t="s">
        <v>32</v>
      </c>
      <c r="R40" s="4">
        <v>217709.16</v>
      </c>
      <c r="S40" s="6">
        <v>1111</v>
      </c>
      <c r="U40" s="6" t="s">
        <v>33</v>
      </c>
      <c r="V40" s="6" t="s">
        <v>46</v>
      </c>
      <c r="W40" s="6" t="s">
        <v>35</v>
      </c>
      <c r="Y40" s="23" t="s">
        <v>298</v>
      </c>
      <c r="Z40" s="23"/>
      <c r="AA40" s="23">
        <v>534</v>
      </c>
      <c r="AB40" s="23">
        <v>0.5</v>
      </c>
      <c r="AC40" s="23">
        <v>536</v>
      </c>
      <c r="AD40" s="23">
        <v>0</v>
      </c>
      <c r="AE40" s="29" t="str">
        <f t="shared" si="11"/>
        <v>PM</v>
      </c>
      <c r="AF40" s="29">
        <f t="shared" si="13"/>
        <v>88.367999999999995</v>
      </c>
      <c r="AG40" s="19">
        <f t="shared" si="12"/>
        <v>217709.16</v>
      </c>
      <c r="AH40" s="24">
        <v>1.5</v>
      </c>
      <c r="AI40" s="14">
        <f t="shared" si="14"/>
        <v>1.5</v>
      </c>
      <c r="AJ40" s="6">
        <v>4</v>
      </c>
      <c r="AK40" s="24">
        <f t="shared" si="15"/>
        <v>6</v>
      </c>
      <c r="AL40" s="6">
        <f t="shared" si="16"/>
        <v>88.367999999999995</v>
      </c>
      <c r="AM40" s="24" t="s">
        <v>341</v>
      </c>
      <c r="AO40" s="31" t="s">
        <v>344</v>
      </c>
      <c r="AP40" s="31" t="s">
        <v>344</v>
      </c>
      <c r="AU40" s="16">
        <f t="shared" si="6"/>
        <v>36.284860000000002</v>
      </c>
      <c r="AV40" s="6">
        <f t="shared" si="7"/>
        <v>36.284860000000002</v>
      </c>
      <c r="AW40" s="6" t="str">
        <f t="shared" si="8"/>
        <v/>
      </c>
      <c r="AX40" s="6" t="str">
        <f t="shared" si="9"/>
        <v/>
      </c>
      <c r="AY40" s="6" t="str">
        <f t="shared" si="10"/>
        <v/>
      </c>
    </row>
    <row r="41" spans="1:51" s="6" customFormat="1">
      <c r="A41" s="6">
        <v>2012</v>
      </c>
      <c r="B41" s="6">
        <v>17</v>
      </c>
      <c r="C41" s="6">
        <v>198</v>
      </c>
      <c r="D41" s="6" t="s">
        <v>23</v>
      </c>
      <c r="E41" s="3" t="s">
        <v>102</v>
      </c>
      <c r="F41" s="6" t="s">
        <v>25</v>
      </c>
      <c r="G41" s="6" t="s">
        <v>87</v>
      </c>
      <c r="H41" s="6" t="s">
        <v>103</v>
      </c>
      <c r="I41" s="3" t="s">
        <v>104</v>
      </c>
      <c r="J41" s="6">
        <v>1.522</v>
      </c>
      <c r="K41" s="6">
        <v>189.38800000000001</v>
      </c>
      <c r="L41" s="6" t="s">
        <v>105</v>
      </c>
      <c r="M41" s="3" t="s">
        <v>106</v>
      </c>
      <c r="N41" s="6">
        <v>0.40300000000000002</v>
      </c>
      <c r="O41" s="6">
        <v>198.233</v>
      </c>
      <c r="P41" s="6" t="s">
        <v>62</v>
      </c>
      <c r="Q41" s="6" t="s">
        <v>32</v>
      </c>
      <c r="R41" s="4">
        <v>308148.58</v>
      </c>
      <c r="S41" s="6">
        <v>1111</v>
      </c>
      <c r="U41" s="6" t="s">
        <v>33</v>
      </c>
      <c r="V41" s="6" t="s">
        <v>46</v>
      </c>
      <c r="W41" s="6" t="s">
        <v>35</v>
      </c>
      <c r="Y41" s="23" t="s">
        <v>298</v>
      </c>
      <c r="Z41" s="23"/>
      <c r="AA41" s="23">
        <v>480</v>
      </c>
      <c r="AB41" s="23">
        <v>1.5</v>
      </c>
      <c r="AC41" s="23">
        <v>488</v>
      </c>
      <c r="AD41" s="23">
        <v>1.8</v>
      </c>
      <c r="AE41" s="29" t="str">
        <f t="shared" si="11"/>
        <v>PM</v>
      </c>
      <c r="AF41" s="29">
        <f t="shared" si="13"/>
        <v>244.48480000000001</v>
      </c>
      <c r="AG41" s="19">
        <f t="shared" si="12"/>
        <v>308148.58</v>
      </c>
      <c r="AH41" s="24">
        <v>8.3000000000000007</v>
      </c>
      <c r="AI41" s="14">
        <f t="shared" si="14"/>
        <v>8.3000000000000114</v>
      </c>
      <c r="AJ41" s="15">
        <v>2</v>
      </c>
      <c r="AK41" s="24">
        <f t="shared" si="15"/>
        <v>16.600000000000001</v>
      </c>
      <c r="AL41" s="6">
        <f t="shared" si="16"/>
        <v>244.48480000000001</v>
      </c>
      <c r="AM41" s="24" t="s">
        <v>341</v>
      </c>
      <c r="AO41" s="31" t="s">
        <v>344</v>
      </c>
      <c r="AP41" s="31" t="s">
        <v>344</v>
      </c>
      <c r="AU41" s="16">
        <f t="shared" si="6"/>
        <v>18.563167469879517</v>
      </c>
      <c r="AV41" s="6">
        <f t="shared" si="7"/>
        <v>18.563167469879517</v>
      </c>
      <c r="AW41" s="6" t="str">
        <f t="shared" si="8"/>
        <v/>
      </c>
      <c r="AX41" s="6" t="str">
        <f t="shared" si="9"/>
        <v/>
      </c>
      <c r="AY41" s="6" t="str">
        <f t="shared" si="10"/>
        <v/>
      </c>
    </row>
    <row r="42" spans="1:51" s="6" customFormat="1">
      <c r="A42" s="6">
        <v>2012</v>
      </c>
      <c r="B42" s="6">
        <v>17</v>
      </c>
      <c r="C42" s="6">
        <v>198</v>
      </c>
      <c r="D42" s="6" t="s">
        <v>23</v>
      </c>
      <c r="E42" s="3" t="s">
        <v>107</v>
      </c>
      <c r="F42" s="6" t="s">
        <v>25</v>
      </c>
      <c r="G42" s="6" t="s">
        <v>87</v>
      </c>
      <c r="H42" s="6" t="s">
        <v>108</v>
      </c>
      <c r="I42" s="3" t="s">
        <v>109</v>
      </c>
      <c r="J42" s="6">
        <v>1.706</v>
      </c>
      <c r="K42" s="6">
        <v>171.733</v>
      </c>
      <c r="L42" s="6" t="s">
        <v>110</v>
      </c>
      <c r="M42" s="3" t="s">
        <v>111</v>
      </c>
      <c r="N42" s="6">
        <v>1.8680000000000001</v>
      </c>
      <c r="O42" s="6">
        <v>179.77699999999999</v>
      </c>
      <c r="P42" s="6" t="s">
        <v>62</v>
      </c>
      <c r="Q42" s="6" t="s">
        <v>32</v>
      </c>
      <c r="R42" s="4">
        <v>307047.46000000002</v>
      </c>
      <c r="S42" s="6">
        <v>1109</v>
      </c>
      <c r="U42" s="6" t="s">
        <v>33</v>
      </c>
      <c r="V42" s="6" t="s">
        <v>46</v>
      </c>
      <c r="W42" s="6" t="s">
        <v>43</v>
      </c>
      <c r="Y42" s="8" t="s">
        <v>298</v>
      </c>
      <c r="Z42" s="8"/>
      <c r="AA42" s="8">
        <v>462</v>
      </c>
      <c r="AB42" s="8">
        <v>1.8</v>
      </c>
      <c r="AC42" s="8">
        <v>472</v>
      </c>
      <c r="AD42" s="8">
        <v>0</v>
      </c>
      <c r="AE42" s="9" t="str">
        <f t="shared" si="11"/>
        <v>PM</v>
      </c>
      <c r="AF42" s="9">
        <f t="shared" si="13"/>
        <v>238.59359999999998</v>
      </c>
      <c r="AG42" s="19">
        <f t="shared" si="12"/>
        <v>307047.46000000002</v>
      </c>
      <c r="AH42" s="24">
        <v>8.1</v>
      </c>
      <c r="AI42" s="14">
        <f t="shared" si="14"/>
        <v>8.1999999999999886</v>
      </c>
      <c r="AJ42" s="15">
        <v>2</v>
      </c>
      <c r="AK42" s="24">
        <f t="shared" si="15"/>
        <v>16.2</v>
      </c>
      <c r="AL42" s="6">
        <f t="shared" si="16"/>
        <v>238.59359999999998</v>
      </c>
      <c r="AM42" s="24" t="s">
        <v>340</v>
      </c>
      <c r="AO42" s="32" t="s">
        <v>342</v>
      </c>
      <c r="AP42" s="32" t="s">
        <v>342</v>
      </c>
      <c r="AU42" s="16">
        <f t="shared" si="6"/>
        <v>18.953546913580247</v>
      </c>
      <c r="AV42" s="6">
        <f t="shared" si="7"/>
        <v>18.953546913580247</v>
      </c>
      <c r="AW42" s="6" t="str">
        <f t="shared" si="8"/>
        <v/>
      </c>
      <c r="AX42" s="6" t="str">
        <f t="shared" si="9"/>
        <v/>
      </c>
      <c r="AY42" s="6" t="str">
        <f t="shared" si="10"/>
        <v/>
      </c>
    </row>
    <row r="43" spans="1:51" s="6" customFormat="1">
      <c r="A43" s="6">
        <v>2012</v>
      </c>
      <c r="B43" s="6">
        <v>17</v>
      </c>
      <c r="C43" s="6">
        <v>198</v>
      </c>
      <c r="D43" s="6" t="s">
        <v>23</v>
      </c>
      <c r="E43" s="3" t="s">
        <v>112</v>
      </c>
      <c r="F43" s="6" t="s">
        <v>25</v>
      </c>
      <c r="G43" s="6" t="s">
        <v>87</v>
      </c>
      <c r="H43" s="6" t="s">
        <v>113</v>
      </c>
      <c r="I43" s="3" t="s">
        <v>114</v>
      </c>
      <c r="J43" s="6">
        <v>1.171</v>
      </c>
      <c r="K43" s="6">
        <v>187.05699999999999</v>
      </c>
      <c r="L43" s="6" t="s">
        <v>103</v>
      </c>
      <c r="M43" s="3" t="s">
        <v>104</v>
      </c>
      <c r="N43" s="6">
        <v>1.522</v>
      </c>
      <c r="O43" s="6">
        <v>189.38800000000001</v>
      </c>
      <c r="P43" s="6" t="s">
        <v>62</v>
      </c>
      <c r="Q43" s="6" t="s">
        <v>32</v>
      </c>
      <c r="R43" s="4">
        <v>112880.09</v>
      </c>
      <c r="S43" s="6">
        <v>1111</v>
      </c>
      <c r="U43" s="6" t="s">
        <v>33</v>
      </c>
      <c r="V43" s="6" t="s">
        <v>46</v>
      </c>
      <c r="W43" s="6" t="s">
        <v>35</v>
      </c>
      <c r="Y43" s="8" t="s">
        <v>298</v>
      </c>
      <c r="Z43" s="8"/>
      <c r="AA43" s="8">
        <v>478</v>
      </c>
      <c r="AB43" s="8">
        <v>1</v>
      </c>
      <c r="AC43" s="8">
        <v>480</v>
      </c>
      <c r="AD43" s="8">
        <v>1.5</v>
      </c>
      <c r="AE43" s="9" t="str">
        <f t="shared" si="11"/>
        <v>PM</v>
      </c>
      <c r="AF43" s="9">
        <f t="shared" si="13"/>
        <v>73.64</v>
      </c>
      <c r="AG43" s="19">
        <f t="shared" si="12"/>
        <v>112880.09</v>
      </c>
      <c r="AH43" s="24">
        <v>2.5</v>
      </c>
      <c r="AI43" s="14">
        <f t="shared" si="14"/>
        <v>2.5</v>
      </c>
      <c r="AJ43" s="15">
        <v>2</v>
      </c>
      <c r="AK43" s="24">
        <f t="shared" si="15"/>
        <v>5</v>
      </c>
      <c r="AL43" s="6">
        <f t="shared" si="16"/>
        <v>73.64</v>
      </c>
      <c r="AM43" s="24" t="s">
        <v>338</v>
      </c>
      <c r="AO43" s="31" t="s">
        <v>344</v>
      </c>
      <c r="AP43" s="26" t="s">
        <v>331</v>
      </c>
      <c r="AU43" s="16">
        <f t="shared" si="6"/>
        <v>22.576018000000001</v>
      </c>
      <c r="AV43" s="6">
        <f t="shared" si="7"/>
        <v>22.576018000000001</v>
      </c>
      <c r="AW43" s="6" t="str">
        <f t="shared" si="8"/>
        <v/>
      </c>
      <c r="AX43" s="6" t="str">
        <f t="shared" si="9"/>
        <v/>
      </c>
      <c r="AY43" s="6" t="str">
        <f t="shared" si="10"/>
        <v/>
      </c>
    </row>
    <row r="44" spans="1:51" s="6" customFormat="1">
      <c r="A44" s="6">
        <v>2012</v>
      </c>
      <c r="B44" s="6">
        <v>17</v>
      </c>
      <c r="C44" s="6">
        <v>145</v>
      </c>
      <c r="D44" s="6" t="s">
        <v>23</v>
      </c>
      <c r="E44" s="3" t="s">
        <v>115</v>
      </c>
      <c r="F44" s="6" t="s">
        <v>25</v>
      </c>
      <c r="G44" s="6" t="s">
        <v>87</v>
      </c>
      <c r="H44" s="6" t="s">
        <v>116</v>
      </c>
      <c r="I44" s="3" t="s">
        <v>117</v>
      </c>
      <c r="J44" s="6">
        <v>2E-3</v>
      </c>
      <c r="K44" s="6">
        <v>166.06800000000001</v>
      </c>
      <c r="L44" s="6" t="s">
        <v>108</v>
      </c>
      <c r="M44" s="3" t="s">
        <v>109</v>
      </c>
      <c r="N44" s="6">
        <v>1.7050000000000001</v>
      </c>
      <c r="O44" s="6">
        <v>171.732</v>
      </c>
      <c r="P44" s="6" t="s">
        <v>62</v>
      </c>
      <c r="Q44" s="6" t="s">
        <v>32</v>
      </c>
      <c r="R44" s="4">
        <v>206568.38</v>
      </c>
      <c r="S44" s="6">
        <v>1109</v>
      </c>
      <c r="U44" s="6" t="s">
        <v>33</v>
      </c>
      <c r="V44" s="6" t="s">
        <v>46</v>
      </c>
      <c r="W44" s="6" t="s">
        <v>43</v>
      </c>
      <c r="Y44" s="23" t="s">
        <v>298</v>
      </c>
      <c r="Z44" s="23"/>
      <c r="AA44" s="23">
        <v>458</v>
      </c>
      <c r="AB44" s="23">
        <v>0</v>
      </c>
      <c r="AC44" s="23">
        <v>462</v>
      </c>
      <c r="AD44" s="23">
        <v>1.8</v>
      </c>
      <c r="AE44" s="29" t="str">
        <f t="shared" si="11"/>
        <v>PM</v>
      </c>
      <c r="AF44" s="29">
        <f t="shared" si="13"/>
        <v>170.84479999999999</v>
      </c>
      <c r="AG44" s="19">
        <f t="shared" si="12"/>
        <v>206568.38</v>
      </c>
      <c r="AH44" s="24">
        <v>5.8</v>
      </c>
      <c r="AI44" s="14">
        <f t="shared" si="14"/>
        <v>5.8000000000000114</v>
      </c>
      <c r="AJ44" s="15">
        <v>2</v>
      </c>
      <c r="AK44" s="24">
        <f t="shared" si="15"/>
        <v>11.6</v>
      </c>
      <c r="AL44" s="6">
        <f t="shared" si="16"/>
        <v>170.84479999999999</v>
      </c>
      <c r="AM44" s="6" t="s">
        <v>340</v>
      </c>
      <c r="AO44" s="31" t="s">
        <v>344</v>
      </c>
      <c r="AP44" s="32" t="s">
        <v>342</v>
      </c>
      <c r="AU44" s="16">
        <f t="shared" si="6"/>
        <v>17.807618965517243</v>
      </c>
      <c r="AV44" s="6">
        <f t="shared" si="7"/>
        <v>17.807618965517243</v>
      </c>
      <c r="AW44" s="6" t="str">
        <f t="shared" si="8"/>
        <v/>
      </c>
      <c r="AX44" s="6" t="str">
        <f t="shared" si="9"/>
        <v/>
      </c>
      <c r="AY44" s="6" t="str">
        <f t="shared" si="10"/>
        <v/>
      </c>
    </row>
    <row r="45" spans="1:51" s="6" customFormat="1">
      <c r="A45" s="6">
        <v>2012</v>
      </c>
      <c r="B45" s="6">
        <v>17</v>
      </c>
      <c r="C45" s="6">
        <v>145</v>
      </c>
      <c r="D45" s="6" t="s">
        <v>23</v>
      </c>
      <c r="E45" s="3" t="s">
        <v>118</v>
      </c>
      <c r="F45" s="6" t="s">
        <v>25</v>
      </c>
      <c r="G45" s="6" t="s">
        <v>87</v>
      </c>
      <c r="H45" s="6" t="s">
        <v>119</v>
      </c>
      <c r="I45" s="3" t="s">
        <v>120</v>
      </c>
      <c r="J45" s="6">
        <v>1.6619999999999999</v>
      </c>
      <c r="K45" s="6">
        <v>147.774</v>
      </c>
      <c r="L45" s="6" t="s">
        <v>121</v>
      </c>
      <c r="M45" s="3" t="s">
        <v>122</v>
      </c>
      <c r="N45" s="6">
        <v>1.69</v>
      </c>
      <c r="O45" s="6">
        <v>155.78299999999999</v>
      </c>
      <c r="P45" s="6" t="s">
        <v>62</v>
      </c>
      <c r="Q45" s="6" t="s">
        <v>32</v>
      </c>
      <c r="R45" s="4">
        <v>336772.94</v>
      </c>
      <c r="S45" s="6">
        <v>1109</v>
      </c>
      <c r="U45" s="6" t="s">
        <v>33</v>
      </c>
      <c r="V45" s="6" t="s">
        <v>46</v>
      </c>
      <c r="W45" s="6" t="s">
        <v>43</v>
      </c>
      <c r="Y45" s="23" t="s">
        <v>298</v>
      </c>
      <c r="Z45" s="23"/>
      <c r="AA45" s="23">
        <v>438</v>
      </c>
      <c r="AB45" s="23">
        <v>1.6</v>
      </c>
      <c r="AC45" s="23">
        <v>446</v>
      </c>
      <c r="AD45" s="23">
        <v>1.5</v>
      </c>
      <c r="AE45" s="29" t="str">
        <f t="shared" si="11"/>
        <v>PM</v>
      </c>
      <c r="AF45" s="29">
        <f t="shared" si="13"/>
        <v>232.70240000000001</v>
      </c>
      <c r="AG45" s="19">
        <f t="shared" si="12"/>
        <v>336772.94</v>
      </c>
      <c r="AH45" s="24">
        <v>7.9</v>
      </c>
      <c r="AI45" s="14">
        <f t="shared" si="14"/>
        <v>7.8999999999999773</v>
      </c>
      <c r="AJ45" s="15">
        <v>2</v>
      </c>
      <c r="AK45" s="24">
        <f t="shared" si="15"/>
        <v>15.8</v>
      </c>
      <c r="AL45" s="6">
        <f t="shared" si="16"/>
        <v>232.70240000000001</v>
      </c>
      <c r="AM45" s="6" t="s">
        <v>340</v>
      </c>
      <c r="AO45" s="31" t="s">
        <v>344</v>
      </c>
      <c r="AP45" s="32" t="s">
        <v>342</v>
      </c>
      <c r="AU45" s="16">
        <f t="shared" si="6"/>
        <v>21.314743037974683</v>
      </c>
      <c r="AV45" s="6">
        <f t="shared" si="7"/>
        <v>21.314743037974683</v>
      </c>
      <c r="AW45" s="6" t="str">
        <f t="shared" si="8"/>
        <v/>
      </c>
      <c r="AX45" s="6" t="str">
        <f t="shared" si="9"/>
        <v/>
      </c>
      <c r="AY45" s="6" t="str">
        <f t="shared" si="10"/>
        <v/>
      </c>
    </row>
    <row r="46" spans="1:51" s="6" customFormat="1">
      <c r="A46" s="6">
        <v>2012</v>
      </c>
      <c r="B46" s="6">
        <v>17</v>
      </c>
      <c r="C46" s="6">
        <v>145</v>
      </c>
      <c r="D46" s="6" t="s">
        <v>23</v>
      </c>
      <c r="E46" s="3" t="s">
        <v>123</v>
      </c>
      <c r="F46" s="6" t="s">
        <v>25</v>
      </c>
      <c r="G46" s="6" t="s">
        <v>87</v>
      </c>
      <c r="H46" s="6" t="s">
        <v>124</v>
      </c>
      <c r="I46" s="3" t="s">
        <v>125</v>
      </c>
      <c r="J46" s="6">
        <v>1.623</v>
      </c>
      <c r="K46" s="6">
        <v>0</v>
      </c>
      <c r="L46" s="6" t="s">
        <v>119</v>
      </c>
      <c r="M46" s="3" t="s">
        <v>120</v>
      </c>
      <c r="N46" s="6">
        <v>0.44600000000000001</v>
      </c>
      <c r="O46" s="6">
        <v>0</v>
      </c>
      <c r="P46" s="6" t="s">
        <v>126</v>
      </c>
      <c r="Q46" s="6" t="s">
        <v>32</v>
      </c>
      <c r="R46" s="4">
        <v>599956.46</v>
      </c>
      <c r="S46" s="6">
        <v>1109</v>
      </c>
      <c r="U46" s="6" t="s">
        <v>33</v>
      </c>
      <c r="V46" s="6" t="s">
        <v>46</v>
      </c>
      <c r="W46" s="6" t="s">
        <v>35</v>
      </c>
      <c r="Y46" s="8" t="s">
        <v>298</v>
      </c>
      <c r="Z46" s="8"/>
      <c r="AA46" s="8">
        <v>422</v>
      </c>
      <c r="AB46" s="8">
        <v>1.5</v>
      </c>
      <c r="AC46" s="8">
        <v>438</v>
      </c>
      <c r="AD46" s="8">
        <v>0.4</v>
      </c>
      <c r="AE46" s="9" t="str">
        <f t="shared" si="11"/>
        <v>PM</v>
      </c>
      <c r="AF46" s="9">
        <f t="shared" si="13"/>
        <v>438.89440000000002</v>
      </c>
      <c r="AG46" s="19">
        <f t="shared" si="12"/>
        <v>599956.46</v>
      </c>
      <c r="AH46" s="24">
        <v>14.9</v>
      </c>
      <c r="AI46" s="14">
        <f t="shared" si="14"/>
        <v>14.899999999999977</v>
      </c>
      <c r="AJ46" s="15">
        <v>2</v>
      </c>
      <c r="AK46" s="24">
        <f t="shared" si="15"/>
        <v>29.8</v>
      </c>
      <c r="AL46" s="6">
        <f t="shared" si="16"/>
        <v>438.89440000000002</v>
      </c>
      <c r="AM46" s="6" t="s">
        <v>340</v>
      </c>
      <c r="AO46" s="31" t="s">
        <v>344</v>
      </c>
      <c r="AP46" s="32" t="s">
        <v>342</v>
      </c>
      <c r="AU46" s="16">
        <f t="shared" si="6"/>
        <v>20.132767114093955</v>
      </c>
      <c r="AV46" s="6">
        <f t="shared" si="7"/>
        <v>20.132767114093955</v>
      </c>
      <c r="AW46" s="6" t="str">
        <f t="shared" si="8"/>
        <v/>
      </c>
      <c r="AX46" s="6" t="str">
        <f t="shared" si="9"/>
        <v/>
      </c>
      <c r="AY46" s="6" t="str">
        <f t="shared" si="10"/>
        <v/>
      </c>
    </row>
    <row r="47" spans="1:51" s="6" customFormat="1">
      <c r="A47" s="6">
        <v>2012</v>
      </c>
      <c r="B47" s="6">
        <v>17</v>
      </c>
      <c r="C47" s="6">
        <v>21</v>
      </c>
      <c r="D47" s="6" t="s">
        <v>23</v>
      </c>
      <c r="E47" s="3" t="s">
        <v>24</v>
      </c>
      <c r="F47" s="6" t="s">
        <v>25</v>
      </c>
      <c r="G47" s="6" t="s">
        <v>26</v>
      </c>
      <c r="H47" s="6" t="s">
        <v>27</v>
      </c>
      <c r="I47" s="3" t="s">
        <v>28</v>
      </c>
      <c r="J47" s="6">
        <v>1.379</v>
      </c>
      <c r="K47" s="6">
        <v>386.18099999999998</v>
      </c>
      <c r="L47" s="6" t="s">
        <v>29</v>
      </c>
      <c r="M47" s="3" t="s">
        <v>30</v>
      </c>
      <c r="N47" s="6">
        <v>0.748</v>
      </c>
      <c r="O47" s="6">
        <v>388.92099999999999</v>
      </c>
      <c r="P47" s="6" t="s">
        <v>31</v>
      </c>
      <c r="Q47" s="6" t="s">
        <v>32</v>
      </c>
      <c r="R47" s="4">
        <v>629384.39</v>
      </c>
      <c r="S47" s="6">
        <v>1109</v>
      </c>
      <c r="U47" s="6" t="s">
        <v>33</v>
      </c>
      <c r="V47" s="6" t="s">
        <v>34</v>
      </c>
      <c r="W47" s="6" t="s">
        <v>35</v>
      </c>
      <c r="Y47" s="10" t="s">
        <v>322</v>
      </c>
      <c r="Z47" s="8"/>
      <c r="AA47" s="10">
        <v>670</v>
      </c>
      <c r="AB47" s="10">
        <v>0</v>
      </c>
      <c r="AC47" s="10">
        <v>672</v>
      </c>
      <c r="AD47" s="10">
        <v>0.6</v>
      </c>
      <c r="AE47" s="10" t="str">
        <f t="shared" si="11"/>
        <v>PM</v>
      </c>
      <c r="AF47" s="10">
        <f t="shared" si="13"/>
        <v>73.64</v>
      </c>
      <c r="AG47" s="18">
        <f>R47/2</f>
        <v>314692.19500000001</v>
      </c>
      <c r="AH47" s="25">
        <v>2.5</v>
      </c>
      <c r="AI47" s="14">
        <f t="shared" si="14"/>
        <v>2.6000000000000227</v>
      </c>
      <c r="AJ47" s="6">
        <v>2</v>
      </c>
      <c r="AK47" s="24">
        <f t="shared" si="15"/>
        <v>5</v>
      </c>
      <c r="AL47" s="6">
        <f t="shared" si="16"/>
        <v>73.64</v>
      </c>
      <c r="AM47" s="24" t="s">
        <v>311</v>
      </c>
      <c r="AO47" s="27" t="s">
        <v>343</v>
      </c>
      <c r="AP47" s="27" t="s">
        <v>343</v>
      </c>
      <c r="AU47" s="16">
        <f t="shared" si="6"/>
        <v>62.938438999999995</v>
      </c>
      <c r="AV47" s="6">
        <f t="shared" si="7"/>
        <v>62.938438999999995</v>
      </c>
      <c r="AW47" s="6" t="str">
        <f t="shared" si="8"/>
        <v/>
      </c>
      <c r="AX47" s="6" t="str">
        <f t="shared" si="9"/>
        <v/>
      </c>
      <c r="AY47" s="6" t="str">
        <f t="shared" si="10"/>
        <v/>
      </c>
    </row>
    <row r="48" spans="1:51" s="6" customFormat="1">
      <c r="A48" s="6">
        <v>2012</v>
      </c>
      <c r="B48" s="6">
        <v>17</v>
      </c>
      <c r="C48" s="6">
        <v>21</v>
      </c>
      <c r="D48" s="6" t="s">
        <v>23</v>
      </c>
      <c r="E48" s="3" t="s">
        <v>36</v>
      </c>
      <c r="F48" s="6" t="s">
        <v>25</v>
      </c>
      <c r="G48" s="6" t="s">
        <v>37</v>
      </c>
      <c r="H48" s="6" t="s">
        <v>38</v>
      </c>
      <c r="I48" s="3" t="s">
        <v>39</v>
      </c>
      <c r="J48" s="6">
        <v>1.8109999999999999</v>
      </c>
      <c r="K48" s="6">
        <v>391.98399999999998</v>
      </c>
      <c r="L48" s="6" t="s">
        <v>40</v>
      </c>
      <c r="M48" s="3" t="s">
        <v>41</v>
      </c>
      <c r="N48" s="6">
        <v>1.101</v>
      </c>
      <c r="O48" s="6">
        <v>393.274</v>
      </c>
      <c r="P48" s="6" t="s">
        <v>42</v>
      </c>
      <c r="Q48" s="6" t="s">
        <v>32</v>
      </c>
      <c r="R48" s="4">
        <v>330894.45</v>
      </c>
      <c r="S48" s="6">
        <v>1202</v>
      </c>
      <c r="U48" s="6" t="s">
        <v>33</v>
      </c>
      <c r="V48" s="6" t="s">
        <v>34</v>
      </c>
      <c r="W48" s="6" t="s">
        <v>43</v>
      </c>
      <c r="Y48" s="30" t="s">
        <v>322</v>
      </c>
      <c r="Z48" s="23"/>
      <c r="AA48" s="30">
        <v>674</v>
      </c>
      <c r="AB48" s="30">
        <v>1.5</v>
      </c>
      <c r="AC48" s="30">
        <v>676</v>
      </c>
      <c r="AD48" s="30">
        <v>1.1000000000000001</v>
      </c>
      <c r="AE48" s="30" t="str">
        <f t="shared" si="11"/>
        <v>PM</v>
      </c>
      <c r="AF48" s="30">
        <f t="shared" si="13"/>
        <v>47.129600000000003</v>
      </c>
      <c r="AG48" s="18">
        <f>R48/2</f>
        <v>165447.22500000001</v>
      </c>
      <c r="AH48" s="25">
        <v>1.6</v>
      </c>
      <c r="AI48" s="14">
        <f t="shared" si="14"/>
        <v>1.6000000000000227</v>
      </c>
      <c r="AJ48" s="6">
        <v>2</v>
      </c>
      <c r="AK48" s="24">
        <f t="shared" si="15"/>
        <v>3.2</v>
      </c>
      <c r="AL48" s="6">
        <f t="shared" si="16"/>
        <v>47.129600000000003</v>
      </c>
      <c r="AM48" s="24" t="s">
        <v>341</v>
      </c>
      <c r="AO48" s="31" t="s">
        <v>344</v>
      </c>
      <c r="AP48" s="26" t="s">
        <v>331</v>
      </c>
      <c r="AU48" s="16">
        <f t="shared" si="6"/>
        <v>51.702257812500001</v>
      </c>
      <c r="AV48" s="6">
        <f t="shared" si="7"/>
        <v>51.702257812500001</v>
      </c>
      <c r="AW48" s="6" t="str">
        <f t="shared" si="8"/>
        <v/>
      </c>
      <c r="AX48" s="6" t="str">
        <f t="shared" si="9"/>
        <v/>
      </c>
      <c r="AY48" s="6" t="str">
        <f t="shared" si="10"/>
        <v/>
      </c>
    </row>
    <row r="49" spans="1:51" s="6" customFormat="1">
      <c r="A49" s="6">
        <v>2012</v>
      </c>
      <c r="B49" s="6">
        <v>17</v>
      </c>
      <c r="C49" s="6">
        <v>21</v>
      </c>
      <c r="D49" s="6" t="s">
        <v>23</v>
      </c>
      <c r="E49" s="3" t="s">
        <v>77</v>
      </c>
      <c r="F49" s="6" t="s">
        <v>25</v>
      </c>
      <c r="G49" s="6" t="s">
        <v>26</v>
      </c>
      <c r="H49" s="6" t="s">
        <v>78</v>
      </c>
      <c r="I49" s="3" t="s">
        <v>41</v>
      </c>
      <c r="J49" s="6">
        <v>1.1619999999999999</v>
      </c>
      <c r="K49" s="6">
        <v>392.53800000000001</v>
      </c>
      <c r="L49" s="6" t="s">
        <v>79</v>
      </c>
      <c r="M49" s="3" t="s">
        <v>80</v>
      </c>
      <c r="N49" s="6">
        <v>0.996</v>
      </c>
      <c r="O49" s="6">
        <v>394.37200000000001</v>
      </c>
      <c r="P49" s="6" t="s">
        <v>42</v>
      </c>
      <c r="Q49" s="6" t="s">
        <v>32</v>
      </c>
      <c r="R49" s="4">
        <v>840699.3</v>
      </c>
      <c r="S49" s="6">
        <v>1202</v>
      </c>
      <c r="U49" s="6" t="s">
        <v>33</v>
      </c>
      <c r="V49" s="6" t="s">
        <v>46</v>
      </c>
      <c r="W49" s="6" t="s">
        <v>35</v>
      </c>
      <c r="Y49" s="23" t="s">
        <v>296</v>
      </c>
      <c r="Z49" s="23"/>
      <c r="AA49" s="23">
        <v>676</v>
      </c>
      <c r="AB49" s="23">
        <v>1.1000000000000001</v>
      </c>
      <c r="AC49" s="23">
        <v>678</v>
      </c>
      <c r="AD49" s="23">
        <v>1</v>
      </c>
      <c r="AE49" s="29" t="str">
        <f t="shared" si="11"/>
        <v>PM</v>
      </c>
      <c r="AF49" s="29">
        <f t="shared" si="13"/>
        <v>111.93279999999999</v>
      </c>
      <c r="AG49" s="19">
        <f>R49</f>
        <v>840699.3</v>
      </c>
      <c r="AH49" s="24">
        <v>1.9</v>
      </c>
      <c r="AI49" s="14">
        <f t="shared" si="14"/>
        <v>1.8999999999999773</v>
      </c>
      <c r="AJ49" s="6">
        <v>4</v>
      </c>
      <c r="AK49" s="24">
        <f t="shared" si="15"/>
        <v>7.6</v>
      </c>
      <c r="AL49" s="6">
        <f t="shared" si="16"/>
        <v>111.93279999999999</v>
      </c>
      <c r="AM49" s="24" t="s">
        <v>341</v>
      </c>
      <c r="AO49" s="31" t="s">
        <v>344</v>
      </c>
      <c r="AP49" s="31" t="s">
        <v>344</v>
      </c>
      <c r="AU49" s="16">
        <f t="shared" si="6"/>
        <v>110.61832894736843</v>
      </c>
      <c r="AV49" s="6">
        <f t="shared" si="7"/>
        <v>110.61832894736843</v>
      </c>
      <c r="AW49" s="6" t="str">
        <f t="shared" si="8"/>
        <v/>
      </c>
      <c r="AX49" s="6" t="str">
        <f t="shared" si="9"/>
        <v/>
      </c>
      <c r="AY49" s="6" t="str">
        <f t="shared" si="10"/>
        <v/>
      </c>
    </row>
    <row r="50" spans="1:51" s="6" customFormat="1">
      <c r="A50" s="6">
        <v>2012</v>
      </c>
      <c r="B50" s="6">
        <v>17</v>
      </c>
      <c r="C50" s="6">
        <v>236</v>
      </c>
      <c r="D50" s="6" t="s">
        <v>23</v>
      </c>
      <c r="E50" s="3" t="s">
        <v>146</v>
      </c>
      <c r="F50" s="6" t="s">
        <v>25</v>
      </c>
      <c r="G50" s="6" t="s">
        <v>26</v>
      </c>
      <c r="H50" s="6" t="s">
        <v>147</v>
      </c>
      <c r="I50" s="3" t="s">
        <v>148</v>
      </c>
      <c r="J50" s="6">
        <v>1.0169999999999999</v>
      </c>
      <c r="K50" s="6">
        <v>467.26400000000001</v>
      </c>
      <c r="L50" s="6" t="s">
        <v>149</v>
      </c>
      <c r="M50" s="3" t="s">
        <v>150</v>
      </c>
      <c r="N50" s="6">
        <v>1.7749999999999999</v>
      </c>
      <c r="O50" s="6">
        <v>469.964</v>
      </c>
      <c r="P50" s="6" t="s">
        <v>42</v>
      </c>
      <c r="Q50" s="6" t="s">
        <v>32</v>
      </c>
      <c r="R50" s="4">
        <v>856974.85</v>
      </c>
      <c r="S50" s="6">
        <v>1111</v>
      </c>
      <c r="U50" s="6" t="s">
        <v>33</v>
      </c>
      <c r="V50" s="6" t="s">
        <v>46</v>
      </c>
      <c r="W50" s="6" t="s">
        <v>35</v>
      </c>
      <c r="Y50" s="22" t="s">
        <v>296</v>
      </c>
      <c r="Z50" s="8"/>
      <c r="AA50" s="22">
        <v>752</v>
      </c>
      <c r="AB50" s="22">
        <v>1</v>
      </c>
      <c r="AC50" s="22">
        <v>754</v>
      </c>
      <c r="AD50" s="22">
        <v>1.5</v>
      </c>
      <c r="AE50" s="9" t="str">
        <f t="shared" si="11"/>
        <v>PM</v>
      </c>
      <c r="AF50" s="9">
        <f t="shared" si="13"/>
        <v>73.64</v>
      </c>
      <c r="AG50" s="19">
        <f>R50</f>
        <v>856974.85</v>
      </c>
      <c r="AH50" s="24">
        <v>2.5</v>
      </c>
      <c r="AI50" s="14">
        <f t="shared" si="14"/>
        <v>2.5</v>
      </c>
      <c r="AJ50" s="6">
        <v>2</v>
      </c>
      <c r="AK50" s="24">
        <f t="shared" si="15"/>
        <v>5</v>
      </c>
      <c r="AL50" s="6">
        <f t="shared" si="16"/>
        <v>73.64</v>
      </c>
      <c r="AM50" s="24" t="s">
        <v>341</v>
      </c>
      <c r="AO50" s="31" t="s">
        <v>344</v>
      </c>
      <c r="AP50" s="31" t="s">
        <v>344</v>
      </c>
      <c r="AU50" s="16">
        <f t="shared" si="6"/>
        <v>171.39497</v>
      </c>
      <c r="AV50" s="6">
        <f t="shared" si="7"/>
        <v>171.39497</v>
      </c>
      <c r="AW50" s="6" t="str">
        <f t="shared" si="8"/>
        <v/>
      </c>
      <c r="AX50" s="6" t="str">
        <f t="shared" si="9"/>
        <v/>
      </c>
      <c r="AY50" s="6" t="str">
        <f t="shared" si="10"/>
        <v/>
      </c>
    </row>
    <row r="51" spans="1:51" s="6" customFormat="1">
      <c r="E51" s="3"/>
      <c r="I51" s="3"/>
      <c r="M51" s="3"/>
      <c r="P51" s="6" t="s">
        <v>31</v>
      </c>
      <c r="R51" s="4"/>
      <c r="U51" s="6" t="s">
        <v>33</v>
      </c>
      <c r="Y51" s="10" t="s">
        <v>323</v>
      </c>
      <c r="Z51" s="8"/>
      <c r="AA51" s="10">
        <v>670</v>
      </c>
      <c r="AB51" s="10">
        <v>1.8</v>
      </c>
      <c r="AC51" s="10">
        <v>672</v>
      </c>
      <c r="AD51" s="10">
        <v>0.5</v>
      </c>
      <c r="AE51" s="9" t="s">
        <v>33</v>
      </c>
      <c r="AF51" s="10">
        <f t="shared" si="13"/>
        <v>17.6736</v>
      </c>
      <c r="AG51" s="20">
        <v>314692.19500000001</v>
      </c>
      <c r="AH51" s="25">
        <v>0.6</v>
      </c>
      <c r="AI51" s="14">
        <f t="shared" si="14"/>
        <v>0.70000000000004547</v>
      </c>
      <c r="AJ51" s="6">
        <v>2</v>
      </c>
      <c r="AK51" s="24">
        <f t="shared" si="15"/>
        <v>1.2</v>
      </c>
      <c r="AL51" s="6">
        <f t="shared" si="16"/>
        <v>17.6736</v>
      </c>
      <c r="AM51" s="24" t="s">
        <v>311</v>
      </c>
      <c r="AO51" s="27" t="s">
        <v>343</v>
      </c>
      <c r="AP51" s="27" t="s">
        <v>343</v>
      </c>
      <c r="AU51" s="16">
        <f t="shared" si="6"/>
        <v>262.24349583333333</v>
      </c>
      <c r="AV51" s="6">
        <f t="shared" si="7"/>
        <v>262.24349583333333</v>
      </c>
      <c r="AW51" s="6" t="str">
        <f t="shared" si="8"/>
        <v/>
      </c>
      <c r="AX51" s="6" t="str">
        <f t="shared" si="9"/>
        <v/>
      </c>
      <c r="AY51" s="6" t="str">
        <f t="shared" si="10"/>
        <v/>
      </c>
    </row>
    <row r="52" spans="1:51" s="6" customFormat="1">
      <c r="E52" s="3"/>
      <c r="I52" s="3"/>
      <c r="M52" s="3"/>
      <c r="P52" s="6" t="s">
        <v>42</v>
      </c>
      <c r="R52" s="4"/>
      <c r="U52" s="6" t="s">
        <v>33</v>
      </c>
      <c r="Y52" s="10" t="s">
        <v>323</v>
      </c>
      <c r="Z52" s="8"/>
      <c r="AA52" s="10">
        <v>674</v>
      </c>
      <c r="AB52" s="10">
        <v>1.5</v>
      </c>
      <c r="AC52" s="10">
        <v>676</v>
      </c>
      <c r="AD52" s="10">
        <v>1.1000000000000001</v>
      </c>
      <c r="AE52" s="9" t="s">
        <v>33</v>
      </c>
      <c r="AF52" s="10">
        <f t="shared" si="13"/>
        <v>47.129600000000003</v>
      </c>
      <c r="AG52" s="20">
        <v>165447.22500000001</v>
      </c>
      <c r="AH52" s="25">
        <v>1.6</v>
      </c>
      <c r="AI52" s="14">
        <f t="shared" si="14"/>
        <v>1.6000000000000227</v>
      </c>
      <c r="AJ52" s="6">
        <v>2</v>
      </c>
      <c r="AK52" s="24">
        <f t="shared" si="15"/>
        <v>3.2</v>
      </c>
      <c r="AL52" s="6">
        <f t="shared" si="16"/>
        <v>47.129600000000003</v>
      </c>
      <c r="AM52" s="24" t="s">
        <v>341</v>
      </c>
      <c r="AO52" s="31" t="s">
        <v>344</v>
      </c>
      <c r="AP52" s="32" t="s">
        <v>342</v>
      </c>
      <c r="AU52" s="16">
        <f t="shared" si="6"/>
        <v>51.702257812500001</v>
      </c>
      <c r="AV52" s="6">
        <f t="shared" si="7"/>
        <v>51.702257812500001</v>
      </c>
      <c r="AW52" s="6" t="str">
        <f t="shared" si="8"/>
        <v/>
      </c>
      <c r="AX52" s="6" t="str">
        <f t="shared" si="9"/>
        <v/>
      </c>
      <c r="AY52" s="6" t="str">
        <f t="shared" si="10"/>
        <v/>
      </c>
    </row>
    <row r="53" spans="1:51" s="6" customFormat="1">
      <c r="E53" s="3"/>
      <c r="I53" s="3"/>
      <c r="M53" s="3"/>
      <c r="R53" s="4"/>
      <c r="AF53" s="6">
        <f>SUM(AF2:AF52)</f>
        <v>12348.391600000001</v>
      </c>
      <c r="AH53" s="24"/>
      <c r="AU53" s="6" t="s">
        <v>335</v>
      </c>
      <c r="AV53" s="6">
        <f t="shared" ref="AV53" si="17">AVERAGE(AV2:AV52)</f>
        <v>56.478720412909219</v>
      </c>
      <c r="AX53" s="6">
        <f t="shared" ref="AX53:AY53" si="18">AVERAGE(AX2:AX52)</f>
        <v>246.22439</v>
      </c>
      <c r="AY53" s="6">
        <f t="shared" si="18"/>
        <v>679.88475983796297</v>
      </c>
    </row>
    <row r="54" spans="1:51" s="6" customFormat="1">
      <c r="AH54" s="24"/>
      <c r="AV54" s="6">
        <f>MIN(AV2:AV52)</f>
        <v>15.330665</v>
      </c>
      <c r="AX54" s="6">
        <f t="shared" ref="AX54:AY54" si="19">MIN(AX2:AX52)</f>
        <v>93.500344999999996</v>
      </c>
      <c r="AY54" s="6">
        <f t="shared" si="19"/>
        <v>107.59736749999999</v>
      </c>
    </row>
    <row r="55" spans="1:51" s="6" customFormat="1">
      <c r="AH55" s="24"/>
      <c r="AV55" s="6">
        <f>MAX(AV2:AV52)</f>
        <v>262.24349583333333</v>
      </c>
      <c r="AX55" s="6">
        <f t="shared" ref="AX55:AY55" si="20">MAX(AX2:AX52)</f>
        <v>646.20669166666664</v>
      </c>
      <c r="AY55" s="6">
        <f t="shared" si="20"/>
        <v>2219.751711111111</v>
      </c>
    </row>
    <row r="56" spans="1:51" s="6" customFormat="1">
      <c r="AH56" s="24"/>
    </row>
    <row r="57" spans="1:51" s="6" customFormat="1">
      <c r="AH57" s="24"/>
    </row>
    <row r="58" spans="1:51" s="6" customFormat="1">
      <c r="AH58" s="24"/>
    </row>
    <row r="59" spans="1:51" s="6" customFormat="1">
      <c r="AH59" s="24"/>
    </row>
    <row r="60" spans="1:51" s="6" customFormat="1">
      <c r="AH60" s="24"/>
    </row>
    <row r="61" spans="1:51" s="6" customFormat="1">
      <c r="AH61" s="24"/>
    </row>
    <row r="62" spans="1:51" s="6" customFormat="1">
      <c r="AH62" s="24"/>
    </row>
    <row r="63" spans="1:51" s="6" customFormat="1">
      <c r="AH63" s="24"/>
    </row>
    <row r="64" spans="1:51" s="6" customFormat="1">
      <c r="AH64" s="24"/>
    </row>
    <row r="65" spans="34:34" s="6" customFormat="1">
      <c r="AH65" s="24"/>
    </row>
    <row r="66" spans="34:34" s="6" customFormat="1">
      <c r="AH66" s="24"/>
    </row>
    <row r="67" spans="34:34" s="6" customFormat="1">
      <c r="AH67" s="24"/>
    </row>
    <row r="68" spans="34:34" s="6" customFormat="1">
      <c r="AH68" s="24"/>
    </row>
    <row r="69" spans="34:34" s="6" customFormat="1">
      <c r="AH69" s="24"/>
    </row>
    <row r="70" spans="34:34" s="6" customFormat="1">
      <c r="AH70" s="24"/>
    </row>
    <row r="71" spans="34:34" s="6" customFormat="1">
      <c r="AH71" s="24"/>
    </row>
    <row r="72" spans="34:34" s="6" customFormat="1">
      <c r="AH72" s="24"/>
    </row>
    <row r="73" spans="34:34" s="6" customFormat="1">
      <c r="AH73" s="24"/>
    </row>
    <row r="74" spans="34:34" s="6" customFormat="1">
      <c r="AH74" s="24"/>
    </row>
    <row r="75" spans="34:34" s="6" customFormat="1">
      <c r="AH75" s="24"/>
    </row>
    <row r="76" spans="34:34" s="6" customFormat="1">
      <c r="AH76" s="24"/>
    </row>
    <row r="77" spans="34:34" s="6" customFormat="1">
      <c r="AH77" s="24"/>
    </row>
    <row r="78" spans="34:34" s="6" customFormat="1">
      <c r="AH78" s="24"/>
    </row>
    <row r="79" spans="34:34" s="6" customFormat="1">
      <c r="AH79" s="24"/>
    </row>
    <row r="80" spans="34:34" s="6" customFormat="1">
      <c r="AH80" s="24"/>
    </row>
    <row r="81" spans="34:34" s="6" customFormat="1">
      <c r="AH81" s="24"/>
    </row>
    <row r="82" spans="34:34" s="6" customFormat="1">
      <c r="AH82" s="24"/>
    </row>
    <row r="83" spans="34:34" s="6" customFormat="1">
      <c r="AH83" s="24"/>
    </row>
    <row r="84" spans="34:34" s="6" customFormat="1">
      <c r="AH84" s="24"/>
    </row>
    <row r="85" spans="34:34" s="6" customFormat="1">
      <c r="AH85" s="24"/>
    </row>
    <row r="86" spans="34:34" s="6" customFormat="1">
      <c r="AH86" s="24"/>
    </row>
    <row r="87" spans="34:34" s="6" customFormat="1">
      <c r="AH87" s="24"/>
    </row>
    <row r="88" spans="34:34" s="6" customFormat="1">
      <c r="AH88" s="24"/>
    </row>
    <row r="89" spans="34:34" s="6" customFormat="1">
      <c r="AH89" s="24"/>
    </row>
    <row r="90" spans="34:34" s="6" customFormat="1">
      <c r="AH90" s="24"/>
    </row>
    <row r="91" spans="34:34" s="6" customFormat="1">
      <c r="AH91" s="24"/>
    </row>
    <row r="92" spans="34:34" s="6" customFormat="1">
      <c r="AH92" s="24"/>
    </row>
    <row r="93" spans="34:34" s="6" customFormat="1">
      <c r="AH93" s="24"/>
    </row>
    <row r="94" spans="34:34" s="6" customFormat="1">
      <c r="AH94" s="24"/>
    </row>
    <row r="95" spans="34:34" s="6" customFormat="1">
      <c r="AH95" s="24"/>
    </row>
    <row r="96" spans="34:34" s="6" customFormat="1">
      <c r="AH96" s="24"/>
    </row>
    <row r="97" spans="34:34" s="6" customFormat="1">
      <c r="AH97" s="24"/>
    </row>
    <row r="98" spans="34:34" s="6" customFormat="1">
      <c r="AH98" s="24"/>
    </row>
    <row r="99" spans="34:34" s="6" customFormat="1">
      <c r="AH99" s="24"/>
    </row>
    <row r="100" spans="34:34" s="6" customFormat="1">
      <c r="AH100" s="24"/>
    </row>
    <row r="101" spans="34:34" s="6" customFormat="1">
      <c r="AH101" s="24"/>
    </row>
    <row r="102" spans="34:34" s="6" customFormat="1">
      <c r="AH102" s="24"/>
    </row>
    <row r="103" spans="34:34" s="6" customFormat="1">
      <c r="AH103" s="24"/>
    </row>
    <row r="104" spans="34:34" s="6" customFormat="1">
      <c r="AH104" s="24"/>
    </row>
    <row r="105" spans="34:34" s="6" customFormat="1">
      <c r="AH105" s="24"/>
    </row>
    <row r="106" spans="34:34" s="6" customFormat="1">
      <c r="AH106" s="24"/>
    </row>
    <row r="107" spans="34:34" s="6" customFormat="1">
      <c r="AH107" s="24"/>
    </row>
    <row r="108" spans="34:34" s="6" customFormat="1">
      <c r="AH108" s="24"/>
    </row>
    <row r="109" spans="34:34" s="6" customFormat="1">
      <c r="AH109" s="24"/>
    </row>
    <row r="110" spans="34:34" s="6" customFormat="1">
      <c r="AH110" s="24"/>
    </row>
    <row r="111" spans="34:34" s="6" customFormat="1">
      <c r="AH111" s="24"/>
    </row>
    <row r="112" spans="34:34" s="6" customFormat="1">
      <c r="AH112" s="24"/>
    </row>
    <row r="113" spans="34:34" s="6" customFormat="1">
      <c r="AH113" s="24"/>
    </row>
  </sheetData>
  <autoFilter ref="A1:AY52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topLeftCell="Q1" zoomScale="120" zoomScaleNormal="120" workbookViewId="0">
      <selection activeCell="U10" sqref="U10"/>
    </sheetView>
  </sheetViews>
  <sheetFormatPr defaultRowHeight="15"/>
  <cols>
    <col min="18" max="18" width="14.5703125" customWidth="1"/>
    <col min="26" max="26" width="9.140625" style="57"/>
    <col min="33" max="33" width="13.85546875" customWidth="1"/>
  </cols>
  <sheetData>
    <row r="1" spans="1:42" ht="10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4" t="s">
        <v>16</v>
      </c>
      <c r="R1" s="34" t="s">
        <v>17</v>
      </c>
      <c r="S1" s="34" t="s">
        <v>18</v>
      </c>
      <c r="T1" s="34" t="s">
        <v>19</v>
      </c>
      <c r="U1" s="34" t="s">
        <v>20</v>
      </c>
      <c r="V1" s="34" t="s">
        <v>21</v>
      </c>
      <c r="W1" s="35" t="s">
        <v>22</v>
      </c>
      <c r="X1" s="7"/>
      <c r="Y1" s="11" t="s">
        <v>324</v>
      </c>
      <c r="Z1" s="11" t="s">
        <v>325</v>
      </c>
      <c r="AA1" s="11" t="s">
        <v>290</v>
      </c>
      <c r="AB1" s="11" t="s">
        <v>291</v>
      </c>
      <c r="AC1" s="11" t="s">
        <v>292</v>
      </c>
      <c r="AD1" s="11" t="s">
        <v>293</v>
      </c>
      <c r="AE1" s="11" t="s">
        <v>20</v>
      </c>
      <c r="AF1" s="17" t="s">
        <v>332</v>
      </c>
      <c r="AG1" s="11" t="s">
        <v>17</v>
      </c>
      <c r="AH1" s="11" t="s">
        <v>336</v>
      </c>
      <c r="AI1" s="11" t="s">
        <v>327</v>
      </c>
      <c r="AJ1" s="11" t="s">
        <v>328</v>
      </c>
      <c r="AK1" s="11" t="s">
        <v>329</v>
      </c>
      <c r="AL1" s="11" t="s">
        <v>332</v>
      </c>
      <c r="AM1" s="12" t="s">
        <v>326</v>
      </c>
      <c r="AN1" s="38"/>
      <c r="AO1" s="13" t="s">
        <v>330</v>
      </c>
      <c r="AP1" s="13" t="s">
        <v>345</v>
      </c>
    </row>
    <row r="2" spans="1:42">
      <c r="A2">
        <v>2013</v>
      </c>
      <c r="B2">
        <v>17</v>
      </c>
      <c r="C2">
        <v>21</v>
      </c>
      <c r="D2" t="s">
        <v>23</v>
      </c>
      <c r="E2">
        <v>131601057</v>
      </c>
      <c r="F2" t="s">
        <v>25</v>
      </c>
      <c r="G2" s="42" t="s">
        <v>256</v>
      </c>
      <c r="H2" t="s">
        <v>400</v>
      </c>
      <c r="I2" s="42">
        <v>406</v>
      </c>
      <c r="J2" s="42">
        <v>1.853</v>
      </c>
      <c r="K2">
        <v>2.5</v>
      </c>
      <c r="L2" t="s">
        <v>74</v>
      </c>
      <c r="M2" s="42">
        <v>412</v>
      </c>
      <c r="N2" s="42">
        <v>0.96899999999999997</v>
      </c>
      <c r="O2">
        <v>7.9</v>
      </c>
      <c r="P2" t="s">
        <v>62</v>
      </c>
      <c r="Q2" t="s">
        <v>351</v>
      </c>
      <c r="R2" s="39">
        <v>151623</v>
      </c>
      <c r="S2">
        <v>1209</v>
      </c>
      <c r="U2" t="s">
        <v>33</v>
      </c>
      <c r="V2" t="s">
        <v>46</v>
      </c>
      <c r="W2" t="s">
        <v>35</v>
      </c>
      <c r="Y2" s="44" t="s">
        <v>308</v>
      </c>
      <c r="Z2" s="59"/>
      <c r="AA2" s="44">
        <v>406</v>
      </c>
      <c r="AB2" s="44">
        <v>1.5</v>
      </c>
      <c r="AC2" s="45">
        <v>412</v>
      </c>
      <c r="AD2" s="45">
        <v>0.5</v>
      </c>
      <c r="AE2" s="28" t="str">
        <f t="shared" ref="AE2:AE42" si="0">U2</f>
        <v>PM</v>
      </c>
      <c r="AF2" s="28">
        <f t="shared" ref="AF2:AF42" si="1">AL2</f>
        <v>147.28</v>
      </c>
      <c r="AG2" s="19">
        <f t="shared" ref="AG2:AG39" si="2">R2</f>
        <v>151623</v>
      </c>
      <c r="AH2">
        <v>5</v>
      </c>
      <c r="AI2" s="14">
        <f t="shared" ref="AI2:AI42" si="3">(AC2+AD2)-(AA2+AB2)</f>
        <v>5</v>
      </c>
      <c r="AJ2">
        <v>2</v>
      </c>
      <c r="AK2" s="58">
        <f t="shared" ref="AK2:AK42" si="4">AJ2*AH2</f>
        <v>10</v>
      </c>
      <c r="AL2" s="58">
        <f t="shared" ref="AL2:AL42" si="5">IF(U2="PM",14.728*AK2,IF(U2="LR",76.086*AK2,IF(U2="MR",78.429*AK2,IF(U2="HR",133.776*AK2,"Invalid"))))</f>
        <v>147.28</v>
      </c>
    </row>
    <row r="3" spans="1:42">
      <c r="A3">
        <v>2013</v>
      </c>
      <c r="B3">
        <v>17</v>
      </c>
      <c r="C3">
        <v>26</v>
      </c>
      <c r="D3" t="s">
        <v>23</v>
      </c>
      <c r="E3">
        <v>139901032</v>
      </c>
      <c r="F3" t="s">
        <v>25</v>
      </c>
      <c r="G3" s="42" t="s">
        <v>401</v>
      </c>
      <c r="H3" t="s">
        <v>402</v>
      </c>
      <c r="I3" s="42">
        <v>614</v>
      </c>
      <c r="J3" s="42">
        <v>1.7090000000000001</v>
      </c>
      <c r="K3">
        <v>7.6749999999999998</v>
      </c>
      <c r="L3" t="s">
        <v>260</v>
      </c>
      <c r="M3" s="42">
        <v>616</v>
      </c>
      <c r="N3" s="42">
        <v>1.22</v>
      </c>
      <c r="O3">
        <v>9.1750000000000007</v>
      </c>
      <c r="P3" t="s">
        <v>62</v>
      </c>
      <c r="Q3" t="s">
        <v>351</v>
      </c>
      <c r="R3" s="39">
        <v>62809</v>
      </c>
      <c r="S3">
        <v>1209</v>
      </c>
      <c r="U3" t="s">
        <v>33</v>
      </c>
      <c r="V3" t="s">
        <v>46</v>
      </c>
      <c r="W3" t="s">
        <v>35</v>
      </c>
      <c r="Y3" s="46" t="s">
        <v>502</v>
      </c>
      <c r="Z3" s="59"/>
      <c r="AA3" s="46">
        <v>614</v>
      </c>
      <c r="AB3" s="46">
        <v>1.5</v>
      </c>
      <c r="AC3" s="47">
        <v>616</v>
      </c>
      <c r="AD3" s="47">
        <v>1</v>
      </c>
      <c r="AE3" s="28" t="str">
        <f t="shared" si="0"/>
        <v>PM</v>
      </c>
      <c r="AF3" s="28">
        <f t="shared" si="1"/>
        <v>44.183999999999997</v>
      </c>
      <c r="AG3" s="19">
        <f t="shared" si="2"/>
        <v>62809</v>
      </c>
      <c r="AH3">
        <v>1.5</v>
      </c>
      <c r="AI3" s="14">
        <f t="shared" si="3"/>
        <v>1.5</v>
      </c>
      <c r="AJ3">
        <v>2</v>
      </c>
      <c r="AK3" s="58">
        <f t="shared" si="4"/>
        <v>3</v>
      </c>
      <c r="AL3" s="58">
        <f t="shared" si="5"/>
        <v>44.183999999999997</v>
      </c>
    </row>
    <row r="4" spans="1:42">
      <c r="A4">
        <v>2013</v>
      </c>
      <c r="B4">
        <v>17</v>
      </c>
      <c r="C4">
        <v>236</v>
      </c>
      <c r="D4" t="s">
        <v>23</v>
      </c>
      <c r="E4">
        <v>140202017</v>
      </c>
      <c r="F4" t="s">
        <v>25</v>
      </c>
      <c r="G4" s="42" t="s">
        <v>404</v>
      </c>
      <c r="H4" t="s">
        <v>405</v>
      </c>
      <c r="I4" s="42">
        <v>662</v>
      </c>
      <c r="J4" s="42">
        <v>0</v>
      </c>
      <c r="K4">
        <v>6.0970000000000004</v>
      </c>
      <c r="L4" t="s">
        <v>406</v>
      </c>
      <c r="M4" s="42">
        <v>670</v>
      </c>
      <c r="N4" s="42">
        <v>1.4999999999999999E-2</v>
      </c>
      <c r="O4">
        <v>14.097</v>
      </c>
      <c r="P4" t="s">
        <v>62</v>
      </c>
      <c r="Q4" t="s">
        <v>351</v>
      </c>
      <c r="R4" s="39">
        <v>280179</v>
      </c>
      <c r="S4">
        <v>1209</v>
      </c>
      <c r="U4" t="s">
        <v>33</v>
      </c>
      <c r="V4" t="s">
        <v>46</v>
      </c>
      <c r="W4" t="s">
        <v>35</v>
      </c>
      <c r="Y4" s="60" t="s">
        <v>503</v>
      </c>
      <c r="Z4" s="60"/>
      <c r="AA4" s="60">
        <v>662</v>
      </c>
      <c r="AB4" s="60">
        <v>0</v>
      </c>
      <c r="AC4" s="60">
        <v>670</v>
      </c>
      <c r="AD4" s="60">
        <v>0</v>
      </c>
      <c r="AE4" s="62" t="str">
        <f t="shared" si="0"/>
        <v>PM</v>
      </c>
      <c r="AF4" s="62">
        <f t="shared" si="1"/>
        <v>235.648</v>
      </c>
      <c r="AG4" s="19">
        <f t="shared" si="2"/>
        <v>280179</v>
      </c>
      <c r="AH4">
        <v>8</v>
      </c>
      <c r="AI4" s="14">
        <f t="shared" si="3"/>
        <v>8</v>
      </c>
      <c r="AJ4">
        <v>2</v>
      </c>
      <c r="AK4" s="58">
        <f t="shared" si="4"/>
        <v>16</v>
      </c>
      <c r="AL4" s="58">
        <f t="shared" si="5"/>
        <v>235.648</v>
      </c>
    </row>
    <row r="5" spans="1:42">
      <c r="A5">
        <v>2013</v>
      </c>
      <c r="B5">
        <v>17</v>
      </c>
      <c r="C5">
        <v>26</v>
      </c>
      <c r="D5" t="s">
        <v>23</v>
      </c>
      <c r="E5">
        <v>95501024</v>
      </c>
      <c r="F5" t="s">
        <v>25</v>
      </c>
      <c r="G5" s="42" t="s">
        <v>215</v>
      </c>
      <c r="H5" t="s">
        <v>398</v>
      </c>
      <c r="I5" s="42">
        <v>604</v>
      </c>
      <c r="J5" s="42">
        <v>1.6160000000000001</v>
      </c>
      <c r="K5">
        <v>5.6</v>
      </c>
      <c r="L5" t="s">
        <v>399</v>
      </c>
      <c r="M5" s="42">
        <v>606</v>
      </c>
      <c r="N5" s="42">
        <v>1.6559999999999999</v>
      </c>
      <c r="O5">
        <v>7.6210000000000004</v>
      </c>
      <c r="P5" t="s">
        <v>62</v>
      </c>
      <c r="Q5" t="s">
        <v>351</v>
      </c>
      <c r="R5" s="39">
        <v>72798</v>
      </c>
      <c r="S5">
        <v>1209</v>
      </c>
      <c r="U5" t="s">
        <v>33</v>
      </c>
      <c r="V5" t="s">
        <v>46</v>
      </c>
      <c r="W5" t="s">
        <v>35</v>
      </c>
      <c r="Y5" s="60" t="s">
        <v>504</v>
      </c>
      <c r="Z5" s="60"/>
      <c r="AA5" s="60">
        <v>604</v>
      </c>
      <c r="AB5" s="60">
        <v>1.5</v>
      </c>
      <c r="AC5" s="60">
        <v>606</v>
      </c>
      <c r="AD5" s="60">
        <v>1.5</v>
      </c>
      <c r="AE5" s="62" t="str">
        <f t="shared" si="0"/>
        <v>PM</v>
      </c>
      <c r="AF5" s="62">
        <f t="shared" si="1"/>
        <v>58.911999999999999</v>
      </c>
      <c r="AG5" s="19">
        <f t="shared" si="2"/>
        <v>72798</v>
      </c>
      <c r="AH5">
        <v>2</v>
      </c>
      <c r="AI5" s="14">
        <f t="shared" si="3"/>
        <v>2</v>
      </c>
      <c r="AJ5">
        <v>2</v>
      </c>
      <c r="AK5" s="58">
        <f t="shared" si="4"/>
        <v>4</v>
      </c>
      <c r="AL5" s="58">
        <f t="shared" si="5"/>
        <v>58.911999999999999</v>
      </c>
    </row>
    <row r="6" spans="1:42">
      <c r="A6">
        <v>2013</v>
      </c>
      <c r="B6">
        <v>17</v>
      </c>
      <c r="C6">
        <v>166</v>
      </c>
      <c r="D6" t="s">
        <v>23</v>
      </c>
      <c r="E6">
        <v>21003023</v>
      </c>
      <c r="F6" t="s">
        <v>25</v>
      </c>
      <c r="G6" s="42" t="s">
        <v>370</v>
      </c>
      <c r="H6" t="s">
        <v>128</v>
      </c>
      <c r="I6" s="42">
        <v>406</v>
      </c>
      <c r="J6" s="42">
        <v>-4.5999999999999999E-2</v>
      </c>
      <c r="K6">
        <v>0</v>
      </c>
      <c r="L6" t="s">
        <v>135</v>
      </c>
      <c r="M6" s="42">
        <v>410</v>
      </c>
      <c r="N6" s="42">
        <v>1.07</v>
      </c>
      <c r="O6">
        <v>0</v>
      </c>
      <c r="P6" t="s">
        <v>62</v>
      </c>
      <c r="Q6" t="s">
        <v>351</v>
      </c>
      <c r="R6" s="39">
        <v>181523</v>
      </c>
      <c r="S6">
        <v>1209</v>
      </c>
      <c r="U6" t="s">
        <v>33</v>
      </c>
      <c r="V6" t="s">
        <v>46</v>
      </c>
      <c r="W6" t="s">
        <v>43</v>
      </c>
      <c r="Y6" s="48" t="s">
        <v>505</v>
      </c>
      <c r="Z6" s="59"/>
      <c r="AA6" s="48">
        <v>406</v>
      </c>
      <c r="AB6" s="48">
        <v>0</v>
      </c>
      <c r="AC6" s="49">
        <v>410</v>
      </c>
      <c r="AD6" s="49">
        <v>1.1000000000000001</v>
      </c>
      <c r="AE6" s="28" t="str">
        <f t="shared" si="0"/>
        <v>PM</v>
      </c>
      <c r="AF6" s="28">
        <f t="shared" si="1"/>
        <v>147.28</v>
      </c>
      <c r="AG6" s="19">
        <f t="shared" si="2"/>
        <v>181523</v>
      </c>
      <c r="AH6">
        <v>5</v>
      </c>
      <c r="AI6" s="14">
        <f t="shared" si="3"/>
        <v>5.1000000000000227</v>
      </c>
      <c r="AJ6">
        <v>2</v>
      </c>
      <c r="AK6" s="58">
        <f t="shared" si="4"/>
        <v>10</v>
      </c>
      <c r="AL6" s="58">
        <f t="shared" si="5"/>
        <v>147.28</v>
      </c>
    </row>
    <row r="7" spans="1:42">
      <c r="A7">
        <v>2013</v>
      </c>
      <c r="B7">
        <v>17</v>
      </c>
      <c r="C7">
        <v>94</v>
      </c>
      <c r="D7" t="s">
        <v>23</v>
      </c>
      <c r="E7">
        <v>140001029</v>
      </c>
      <c r="F7" t="s">
        <v>25</v>
      </c>
      <c r="G7" s="42" t="s">
        <v>261</v>
      </c>
      <c r="H7" t="s">
        <v>144</v>
      </c>
      <c r="I7" s="42">
        <v>422</v>
      </c>
      <c r="J7" s="42">
        <v>-3.1E-2</v>
      </c>
      <c r="K7">
        <v>0</v>
      </c>
      <c r="L7" t="s">
        <v>403</v>
      </c>
      <c r="M7" s="42">
        <v>430</v>
      </c>
      <c r="N7" s="42">
        <v>1.143</v>
      </c>
      <c r="O7">
        <v>9.1509999999999998</v>
      </c>
      <c r="P7" t="s">
        <v>62</v>
      </c>
      <c r="Q7" t="s">
        <v>351</v>
      </c>
      <c r="R7" s="39">
        <v>361565</v>
      </c>
      <c r="S7">
        <v>1209</v>
      </c>
      <c r="U7" t="s">
        <v>33</v>
      </c>
      <c r="V7" t="s">
        <v>46</v>
      </c>
      <c r="W7" t="s">
        <v>43</v>
      </c>
      <c r="Y7" s="50" t="s">
        <v>506</v>
      </c>
      <c r="Z7" s="59"/>
      <c r="AA7" s="50">
        <v>422</v>
      </c>
      <c r="AB7" s="50">
        <v>0</v>
      </c>
      <c r="AC7" s="51">
        <v>430</v>
      </c>
      <c r="AD7" s="51">
        <v>1</v>
      </c>
      <c r="AE7" s="28" t="str">
        <f t="shared" si="0"/>
        <v>PM</v>
      </c>
      <c r="AF7" s="28">
        <f t="shared" si="1"/>
        <v>265.10399999999998</v>
      </c>
      <c r="AG7" s="19">
        <f t="shared" si="2"/>
        <v>361565</v>
      </c>
      <c r="AH7">
        <v>9</v>
      </c>
      <c r="AI7" s="14">
        <f t="shared" si="3"/>
        <v>9</v>
      </c>
      <c r="AJ7">
        <v>2</v>
      </c>
      <c r="AK7" s="58">
        <f t="shared" si="4"/>
        <v>18</v>
      </c>
      <c r="AL7" s="58">
        <f t="shared" si="5"/>
        <v>265.10399999999998</v>
      </c>
    </row>
    <row r="8" spans="1:42">
      <c r="A8">
        <v>2013</v>
      </c>
      <c r="B8">
        <v>17</v>
      </c>
      <c r="C8">
        <v>26</v>
      </c>
      <c r="D8" t="s">
        <v>23</v>
      </c>
      <c r="E8">
        <v>83313013</v>
      </c>
      <c r="F8" t="s">
        <v>25</v>
      </c>
      <c r="G8" s="42" t="s">
        <v>397</v>
      </c>
      <c r="H8" t="s">
        <v>215</v>
      </c>
      <c r="I8" s="42">
        <v>422</v>
      </c>
      <c r="J8" s="42">
        <v>-1.9490000000000001</v>
      </c>
      <c r="K8">
        <v>0</v>
      </c>
      <c r="L8" t="s">
        <v>44</v>
      </c>
      <c r="M8" s="42">
        <v>424</v>
      </c>
      <c r="N8" s="42">
        <v>0.68400000000000005</v>
      </c>
      <c r="O8">
        <v>4.62</v>
      </c>
      <c r="P8" t="s">
        <v>62</v>
      </c>
      <c r="Q8" t="s">
        <v>351</v>
      </c>
      <c r="R8" s="39">
        <v>157008</v>
      </c>
      <c r="S8">
        <v>1209</v>
      </c>
      <c r="U8" t="s">
        <v>33</v>
      </c>
      <c r="V8" t="s">
        <v>46</v>
      </c>
      <c r="W8" t="s">
        <v>43</v>
      </c>
      <c r="Y8" s="60" t="s">
        <v>507</v>
      </c>
      <c r="Z8" s="60"/>
      <c r="AA8" s="60">
        <v>0</v>
      </c>
      <c r="AB8" s="60">
        <v>0</v>
      </c>
      <c r="AC8" s="60">
        <v>424</v>
      </c>
      <c r="AD8" s="60">
        <v>0.6</v>
      </c>
      <c r="AE8" s="62" t="str">
        <f t="shared" si="0"/>
        <v>PM</v>
      </c>
      <c r="AF8" s="62">
        <f t="shared" si="1"/>
        <v>138.44319999999999</v>
      </c>
      <c r="AG8" s="19">
        <f t="shared" si="2"/>
        <v>157008</v>
      </c>
      <c r="AH8">
        <v>4.7</v>
      </c>
      <c r="AI8" s="14">
        <f t="shared" si="3"/>
        <v>424.6</v>
      </c>
      <c r="AJ8">
        <v>2</v>
      </c>
      <c r="AK8" s="58">
        <f t="shared" si="4"/>
        <v>9.4</v>
      </c>
      <c r="AL8" s="58">
        <f t="shared" si="5"/>
        <v>138.44319999999999</v>
      </c>
    </row>
    <row r="9" spans="1:42">
      <c r="A9">
        <v>2013</v>
      </c>
      <c r="B9">
        <v>17</v>
      </c>
      <c r="C9">
        <v>236</v>
      </c>
      <c r="D9" t="s">
        <v>23</v>
      </c>
      <c r="E9">
        <v>213501021</v>
      </c>
      <c r="F9" t="s">
        <v>25</v>
      </c>
      <c r="G9" s="42" t="s">
        <v>151</v>
      </c>
      <c r="H9" t="s">
        <v>26</v>
      </c>
      <c r="I9" s="42">
        <v>404</v>
      </c>
      <c r="J9" s="42">
        <v>-1.2E-2</v>
      </c>
      <c r="K9">
        <v>0</v>
      </c>
      <c r="L9" t="s">
        <v>61</v>
      </c>
      <c r="M9" s="42">
        <v>410</v>
      </c>
      <c r="N9" s="42">
        <v>1.4330000000000001</v>
      </c>
      <c r="O9">
        <v>7.3979999999999997</v>
      </c>
      <c r="P9" t="s">
        <v>62</v>
      </c>
      <c r="Q9" t="s">
        <v>351</v>
      </c>
      <c r="R9" s="39">
        <v>253029</v>
      </c>
      <c r="S9">
        <v>1209</v>
      </c>
      <c r="U9" t="s">
        <v>33</v>
      </c>
      <c r="V9" t="s">
        <v>46</v>
      </c>
      <c r="W9" t="s">
        <v>43</v>
      </c>
      <c r="Y9" s="60" t="s">
        <v>508</v>
      </c>
      <c r="Z9" s="60"/>
      <c r="AA9" s="60">
        <v>404</v>
      </c>
      <c r="AB9" s="60">
        <v>0</v>
      </c>
      <c r="AC9" s="60">
        <v>410</v>
      </c>
      <c r="AD9" s="60">
        <v>1.4</v>
      </c>
      <c r="AE9" s="62" t="str">
        <f t="shared" si="0"/>
        <v>PM</v>
      </c>
      <c r="AF9" s="62">
        <f t="shared" si="1"/>
        <v>217.9744</v>
      </c>
      <c r="AG9" s="19">
        <f t="shared" si="2"/>
        <v>253029</v>
      </c>
      <c r="AH9">
        <v>7.4</v>
      </c>
      <c r="AI9" s="14">
        <f t="shared" si="3"/>
        <v>7.3999999999999773</v>
      </c>
      <c r="AJ9">
        <v>2</v>
      </c>
      <c r="AK9" s="58">
        <f t="shared" si="4"/>
        <v>14.8</v>
      </c>
      <c r="AL9" s="58">
        <f t="shared" si="5"/>
        <v>217.9744</v>
      </c>
    </row>
    <row r="10" spans="1:42">
      <c r="A10">
        <v>2013</v>
      </c>
      <c r="B10">
        <v>17</v>
      </c>
      <c r="C10">
        <v>239</v>
      </c>
      <c r="D10" t="s">
        <v>23</v>
      </c>
      <c r="E10">
        <v>267302011</v>
      </c>
      <c r="F10" t="s">
        <v>25</v>
      </c>
      <c r="G10" s="42" t="s">
        <v>172</v>
      </c>
      <c r="H10" t="s">
        <v>378</v>
      </c>
      <c r="I10" s="42">
        <v>338</v>
      </c>
      <c r="J10" s="42">
        <v>-0.02</v>
      </c>
      <c r="K10">
        <v>0</v>
      </c>
      <c r="L10" t="s">
        <v>63</v>
      </c>
      <c r="M10" s="42">
        <v>344</v>
      </c>
      <c r="N10" s="42">
        <v>7.5999999999999998E-2</v>
      </c>
      <c r="O10">
        <v>0</v>
      </c>
      <c r="P10" t="s">
        <v>62</v>
      </c>
      <c r="Q10" t="s">
        <v>351</v>
      </c>
      <c r="R10" s="39">
        <v>183923</v>
      </c>
      <c r="S10">
        <v>1209</v>
      </c>
      <c r="U10" t="s">
        <v>33</v>
      </c>
      <c r="V10" t="s">
        <v>46</v>
      </c>
      <c r="W10" t="s">
        <v>43</v>
      </c>
      <c r="Y10" s="52" t="s">
        <v>509</v>
      </c>
      <c r="Z10" s="59"/>
      <c r="AA10" s="52">
        <v>338</v>
      </c>
      <c r="AB10" s="52">
        <v>0</v>
      </c>
      <c r="AC10" s="53">
        <v>344</v>
      </c>
      <c r="AD10" s="53">
        <v>0</v>
      </c>
      <c r="AE10" s="28" t="str">
        <f t="shared" si="0"/>
        <v>PM</v>
      </c>
      <c r="AF10" s="28">
        <f t="shared" si="1"/>
        <v>153.1712</v>
      </c>
      <c r="AG10" s="19">
        <f t="shared" si="2"/>
        <v>183923</v>
      </c>
      <c r="AH10">
        <v>5.2</v>
      </c>
      <c r="AI10" s="14">
        <f t="shared" si="3"/>
        <v>6</v>
      </c>
      <c r="AJ10">
        <v>2</v>
      </c>
      <c r="AK10" s="58">
        <f t="shared" si="4"/>
        <v>10.4</v>
      </c>
      <c r="AL10" s="58">
        <f t="shared" si="5"/>
        <v>153.1712</v>
      </c>
    </row>
    <row r="11" spans="1:42">
      <c r="A11">
        <v>2013</v>
      </c>
      <c r="B11">
        <v>17</v>
      </c>
      <c r="C11">
        <v>145</v>
      </c>
      <c r="D11" t="s">
        <v>23</v>
      </c>
      <c r="E11">
        <v>55201031</v>
      </c>
      <c r="F11" t="s">
        <v>25</v>
      </c>
      <c r="G11" s="42" t="s">
        <v>201</v>
      </c>
      <c r="H11" t="s">
        <v>384</v>
      </c>
      <c r="I11" s="42">
        <v>386</v>
      </c>
      <c r="J11" s="42">
        <v>0</v>
      </c>
      <c r="K11">
        <v>8.0329999999999995</v>
      </c>
      <c r="L11" t="s">
        <v>121</v>
      </c>
      <c r="M11" s="42">
        <v>393</v>
      </c>
      <c r="N11" s="42">
        <v>2.8000000000000001E-2</v>
      </c>
      <c r="O11">
        <v>19.312000000000001</v>
      </c>
      <c r="P11" t="s">
        <v>385</v>
      </c>
      <c r="Q11" t="s">
        <v>351</v>
      </c>
      <c r="R11" s="39">
        <v>2575000</v>
      </c>
      <c r="S11">
        <v>1307</v>
      </c>
      <c r="U11" t="s">
        <v>86</v>
      </c>
      <c r="V11" t="s">
        <v>46</v>
      </c>
      <c r="W11" t="s">
        <v>43</v>
      </c>
      <c r="Y11" s="54" t="s">
        <v>510</v>
      </c>
      <c r="Z11" s="59"/>
      <c r="AA11" s="54">
        <v>386</v>
      </c>
      <c r="AB11" s="54">
        <v>0</v>
      </c>
      <c r="AC11" s="55">
        <v>393</v>
      </c>
      <c r="AD11" s="55">
        <v>0</v>
      </c>
      <c r="AE11" s="28" t="str">
        <f t="shared" si="0"/>
        <v>HR</v>
      </c>
      <c r="AF11" s="28">
        <f t="shared" si="1"/>
        <v>1953.1296000000002</v>
      </c>
      <c r="AG11" s="19">
        <f t="shared" si="2"/>
        <v>2575000</v>
      </c>
      <c r="AH11">
        <v>7.3</v>
      </c>
      <c r="AI11" s="14">
        <f t="shared" si="3"/>
        <v>7</v>
      </c>
      <c r="AJ11">
        <v>2</v>
      </c>
      <c r="AK11" s="58">
        <f t="shared" si="4"/>
        <v>14.6</v>
      </c>
      <c r="AL11" s="58">
        <f t="shared" si="5"/>
        <v>1953.1296000000002</v>
      </c>
    </row>
    <row r="12" spans="1:42">
      <c r="A12">
        <v>2013</v>
      </c>
      <c r="B12">
        <v>17</v>
      </c>
      <c r="C12">
        <v>239</v>
      </c>
      <c r="D12" t="s">
        <v>23</v>
      </c>
      <c r="E12">
        <v>33808034</v>
      </c>
      <c r="F12" t="s">
        <v>25</v>
      </c>
      <c r="G12" s="42" t="s">
        <v>378</v>
      </c>
      <c r="H12" t="s">
        <v>379</v>
      </c>
      <c r="I12" s="42">
        <v>444</v>
      </c>
      <c r="J12" s="42">
        <v>0.96199999999999997</v>
      </c>
      <c r="K12">
        <v>0.69899999999999995</v>
      </c>
      <c r="L12" t="s">
        <v>380</v>
      </c>
      <c r="M12" s="42">
        <v>450</v>
      </c>
      <c r="N12" s="42">
        <v>1.75</v>
      </c>
      <c r="O12">
        <v>7.7119999999999997</v>
      </c>
      <c r="P12" t="s">
        <v>354</v>
      </c>
      <c r="Q12" t="s">
        <v>351</v>
      </c>
      <c r="R12" s="39">
        <v>2521936</v>
      </c>
      <c r="S12">
        <v>1301</v>
      </c>
      <c r="U12" t="s">
        <v>334</v>
      </c>
      <c r="V12" t="s">
        <v>46</v>
      </c>
      <c r="W12" t="s">
        <v>43</v>
      </c>
      <c r="Y12" s="60" t="s">
        <v>511</v>
      </c>
      <c r="Z12" s="60"/>
      <c r="AA12" s="60">
        <v>444</v>
      </c>
      <c r="AB12" s="60">
        <v>1</v>
      </c>
      <c r="AC12" s="60">
        <v>450</v>
      </c>
      <c r="AD12" s="60">
        <v>1.5</v>
      </c>
      <c r="AE12" s="62" t="str">
        <f t="shared" si="0"/>
        <v>LR</v>
      </c>
      <c r="AF12" s="62">
        <f t="shared" si="1"/>
        <v>973.9008</v>
      </c>
      <c r="AG12" s="19">
        <f t="shared" si="2"/>
        <v>2521936</v>
      </c>
      <c r="AH12">
        <v>6.4</v>
      </c>
      <c r="AI12" s="14">
        <f t="shared" si="3"/>
        <v>6.5</v>
      </c>
      <c r="AJ12">
        <v>2</v>
      </c>
      <c r="AK12" s="58">
        <f t="shared" si="4"/>
        <v>12.8</v>
      </c>
      <c r="AL12" s="58">
        <f t="shared" si="5"/>
        <v>973.9008</v>
      </c>
    </row>
    <row r="13" spans="1:42">
      <c r="A13">
        <v>2013</v>
      </c>
      <c r="B13">
        <v>17</v>
      </c>
      <c r="C13">
        <v>198</v>
      </c>
      <c r="D13" t="s">
        <v>23</v>
      </c>
      <c r="E13">
        <v>26206029</v>
      </c>
      <c r="F13" t="s">
        <v>25</v>
      </c>
      <c r="G13" s="42" t="s">
        <v>154</v>
      </c>
      <c r="H13" t="s">
        <v>157</v>
      </c>
      <c r="I13" s="42">
        <v>398</v>
      </c>
      <c r="J13" s="42">
        <v>7.8E-2</v>
      </c>
      <c r="K13">
        <v>0</v>
      </c>
      <c r="L13" t="s">
        <v>113</v>
      </c>
      <c r="M13" s="42">
        <v>406</v>
      </c>
      <c r="N13" s="42">
        <v>1.26</v>
      </c>
      <c r="O13">
        <v>0</v>
      </c>
      <c r="P13" t="s">
        <v>62</v>
      </c>
      <c r="Q13" t="s">
        <v>351</v>
      </c>
      <c r="R13" s="39">
        <v>325359</v>
      </c>
      <c r="S13">
        <v>1209</v>
      </c>
      <c r="U13" t="s">
        <v>33</v>
      </c>
      <c r="V13" t="s">
        <v>46</v>
      </c>
      <c r="W13" t="s">
        <v>35</v>
      </c>
      <c r="Y13" s="60" t="s">
        <v>300</v>
      </c>
      <c r="Z13" s="60"/>
      <c r="AA13" s="60">
        <v>398</v>
      </c>
      <c r="AB13" s="60">
        <v>0</v>
      </c>
      <c r="AC13" s="60">
        <v>406</v>
      </c>
      <c r="AD13" s="60">
        <v>1.3</v>
      </c>
      <c r="AE13" s="62" t="str">
        <f t="shared" si="0"/>
        <v>PM</v>
      </c>
      <c r="AF13" s="62">
        <f t="shared" si="1"/>
        <v>273.94080000000002</v>
      </c>
      <c r="AG13" s="19">
        <f t="shared" si="2"/>
        <v>325359</v>
      </c>
      <c r="AH13">
        <v>9.3000000000000007</v>
      </c>
      <c r="AI13" s="14">
        <f t="shared" si="3"/>
        <v>9.3000000000000114</v>
      </c>
      <c r="AJ13">
        <v>2</v>
      </c>
      <c r="AK13" s="58">
        <f t="shared" si="4"/>
        <v>18.600000000000001</v>
      </c>
      <c r="AL13" s="58">
        <f t="shared" si="5"/>
        <v>273.94080000000002</v>
      </c>
    </row>
    <row r="14" spans="1:42">
      <c r="A14">
        <v>2013</v>
      </c>
      <c r="B14">
        <v>17</v>
      </c>
      <c r="C14">
        <v>198</v>
      </c>
      <c r="D14" t="s">
        <v>23</v>
      </c>
      <c r="E14">
        <v>54001044</v>
      </c>
      <c r="F14" t="s">
        <v>25</v>
      </c>
      <c r="G14" s="42" t="s">
        <v>113</v>
      </c>
      <c r="H14" t="s">
        <v>382</v>
      </c>
      <c r="I14" s="42">
        <v>598</v>
      </c>
      <c r="J14" s="42">
        <v>1.744</v>
      </c>
      <c r="K14">
        <v>4.3209999999999997</v>
      </c>
      <c r="L14" t="s">
        <v>383</v>
      </c>
      <c r="M14" s="42">
        <v>612</v>
      </c>
      <c r="N14" s="42">
        <v>0.35699999999999998</v>
      </c>
      <c r="O14">
        <v>17.038</v>
      </c>
      <c r="P14" t="s">
        <v>354</v>
      </c>
      <c r="Q14" t="s">
        <v>351</v>
      </c>
      <c r="R14" s="39">
        <v>3481502</v>
      </c>
      <c r="S14">
        <v>1209</v>
      </c>
      <c r="U14" t="s">
        <v>33</v>
      </c>
      <c r="V14" t="s">
        <v>46</v>
      </c>
      <c r="W14" t="s">
        <v>43</v>
      </c>
      <c r="Y14" s="56" t="s">
        <v>512</v>
      </c>
      <c r="Z14" s="59"/>
      <c r="AA14" s="56">
        <v>598</v>
      </c>
      <c r="AB14" s="56">
        <v>1.6</v>
      </c>
      <c r="AC14" s="56">
        <v>612</v>
      </c>
      <c r="AD14" s="56">
        <v>0.5</v>
      </c>
      <c r="AE14" s="28" t="str">
        <f t="shared" si="0"/>
        <v>PM</v>
      </c>
      <c r="AF14" s="28">
        <f t="shared" si="1"/>
        <v>379.98239999999998</v>
      </c>
      <c r="AG14" s="19">
        <f t="shared" si="2"/>
        <v>3481502</v>
      </c>
      <c r="AH14">
        <v>12.9</v>
      </c>
      <c r="AI14" s="14">
        <f t="shared" si="3"/>
        <v>12.899999999999977</v>
      </c>
      <c r="AJ14">
        <v>2</v>
      </c>
      <c r="AK14" s="58">
        <f t="shared" si="4"/>
        <v>25.8</v>
      </c>
      <c r="AL14" s="58">
        <f t="shared" si="5"/>
        <v>379.98239999999998</v>
      </c>
    </row>
    <row r="15" spans="1:42">
      <c r="A15">
        <v>2013</v>
      </c>
      <c r="B15">
        <v>17</v>
      </c>
      <c r="C15">
        <v>21</v>
      </c>
      <c r="D15" t="s">
        <v>23</v>
      </c>
      <c r="E15">
        <v>64802016</v>
      </c>
      <c r="F15" t="s">
        <v>25</v>
      </c>
      <c r="G15" s="42" t="s">
        <v>173</v>
      </c>
      <c r="H15" t="s">
        <v>388</v>
      </c>
      <c r="I15" s="42">
        <v>410</v>
      </c>
      <c r="J15" s="42">
        <v>0</v>
      </c>
      <c r="K15">
        <v>11.848000000000001</v>
      </c>
      <c r="L15" t="s">
        <v>40</v>
      </c>
      <c r="M15" s="42">
        <v>414</v>
      </c>
      <c r="N15" s="42">
        <v>0.80500000000000005</v>
      </c>
      <c r="O15">
        <v>16.632999999999999</v>
      </c>
      <c r="P15" t="s">
        <v>62</v>
      </c>
      <c r="Q15" t="s">
        <v>351</v>
      </c>
      <c r="R15" s="39">
        <v>186934</v>
      </c>
      <c r="S15">
        <v>1209</v>
      </c>
      <c r="U15" t="s">
        <v>33</v>
      </c>
      <c r="V15" t="s">
        <v>46</v>
      </c>
      <c r="W15" t="s">
        <v>43</v>
      </c>
      <c r="Y15" s="56" t="s">
        <v>302</v>
      </c>
      <c r="Z15" s="59"/>
      <c r="AA15" s="56">
        <v>410</v>
      </c>
      <c r="AB15" s="56">
        <v>0</v>
      </c>
      <c r="AC15" s="56">
        <v>414</v>
      </c>
      <c r="AD15" s="56">
        <v>0.8</v>
      </c>
      <c r="AE15" s="28" t="str">
        <f t="shared" si="0"/>
        <v>PM</v>
      </c>
      <c r="AF15" s="28">
        <f t="shared" si="1"/>
        <v>141.3888</v>
      </c>
      <c r="AG15" s="19">
        <f t="shared" si="2"/>
        <v>186934</v>
      </c>
      <c r="AH15">
        <v>4.8</v>
      </c>
      <c r="AI15" s="14">
        <f t="shared" si="3"/>
        <v>4.8000000000000114</v>
      </c>
      <c r="AJ15">
        <v>2</v>
      </c>
      <c r="AK15" s="58">
        <f t="shared" si="4"/>
        <v>9.6</v>
      </c>
      <c r="AL15" s="58">
        <f t="shared" si="5"/>
        <v>141.3888</v>
      </c>
    </row>
    <row r="16" spans="1:42">
      <c r="A16">
        <v>2013</v>
      </c>
      <c r="B16">
        <v>17</v>
      </c>
      <c r="C16">
        <v>82</v>
      </c>
      <c r="D16" t="s">
        <v>23</v>
      </c>
      <c r="E16">
        <v>61201042</v>
      </c>
      <c r="F16" t="s">
        <v>25</v>
      </c>
      <c r="G16" s="42" t="s">
        <v>205</v>
      </c>
      <c r="H16" t="s">
        <v>386</v>
      </c>
      <c r="I16" s="42">
        <v>360</v>
      </c>
      <c r="J16" s="42">
        <v>3.9409999999999998</v>
      </c>
      <c r="K16">
        <v>19.779</v>
      </c>
      <c r="L16" t="s">
        <v>387</v>
      </c>
      <c r="M16" s="42">
        <v>370</v>
      </c>
      <c r="N16" s="42">
        <v>1.1679999999999999</v>
      </c>
      <c r="O16">
        <v>26.914999999999999</v>
      </c>
      <c r="P16" t="s">
        <v>62</v>
      </c>
      <c r="Q16" t="s">
        <v>351</v>
      </c>
      <c r="R16" s="39">
        <v>280890</v>
      </c>
      <c r="S16">
        <v>1209</v>
      </c>
      <c r="U16" t="s">
        <v>33</v>
      </c>
      <c r="V16" t="s">
        <v>34</v>
      </c>
      <c r="W16" t="s">
        <v>210</v>
      </c>
      <c r="Y16" s="60" t="s">
        <v>306</v>
      </c>
      <c r="Z16" s="60"/>
      <c r="AA16" s="60">
        <v>360</v>
      </c>
      <c r="AB16" s="60">
        <v>3.9</v>
      </c>
      <c r="AC16" s="60">
        <v>370</v>
      </c>
      <c r="AD16" s="60">
        <v>1</v>
      </c>
      <c r="AE16" s="62" t="str">
        <f t="shared" si="0"/>
        <v>PM</v>
      </c>
      <c r="AF16" s="62">
        <f t="shared" si="1"/>
        <v>206.19200000000001</v>
      </c>
      <c r="AG16" s="19">
        <f t="shared" si="2"/>
        <v>280890</v>
      </c>
      <c r="AH16">
        <v>7</v>
      </c>
      <c r="AI16" s="14">
        <f t="shared" si="3"/>
        <v>7.1000000000000227</v>
      </c>
      <c r="AJ16">
        <v>2</v>
      </c>
      <c r="AK16" s="58">
        <f t="shared" si="4"/>
        <v>14</v>
      </c>
      <c r="AL16" s="58">
        <f t="shared" si="5"/>
        <v>206.19200000000001</v>
      </c>
    </row>
    <row r="17" spans="1:38">
      <c r="A17">
        <v>2013</v>
      </c>
      <c r="B17">
        <v>17</v>
      </c>
      <c r="C17">
        <v>236</v>
      </c>
      <c r="D17" t="s">
        <v>23</v>
      </c>
      <c r="E17">
        <v>75602027</v>
      </c>
      <c r="F17" t="s">
        <v>25</v>
      </c>
      <c r="G17" s="42" t="s">
        <v>395</v>
      </c>
      <c r="H17" t="s">
        <v>396</v>
      </c>
      <c r="I17" s="42">
        <v>664</v>
      </c>
      <c r="J17" s="42">
        <v>1.107</v>
      </c>
      <c r="K17">
        <v>1.1359999999999999</v>
      </c>
      <c r="L17" t="s">
        <v>252</v>
      </c>
      <c r="M17" s="42">
        <v>678</v>
      </c>
      <c r="N17" s="42">
        <v>0.52800000000000002</v>
      </c>
      <c r="O17">
        <v>14.46</v>
      </c>
      <c r="P17" t="s">
        <v>354</v>
      </c>
      <c r="Q17" t="s">
        <v>351</v>
      </c>
      <c r="R17" s="39">
        <v>4569410</v>
      </c>
      <c r="S17">
        <v>1209</v>
      </c>
      <c r="U17" t="s">
        <v>33</v>
      </c>
      <c r="V17" t="s">
        <v>46</v>
      </c>
      <c r="W17" t="s">
        <v>43</v>
      </c>
      <c r="Y17" s="60" t="s">
        <v>513</v>
      </c>
      <c r="Z17" s="60"/>
      <c r="AA17" s="60">
        <v>664</v>
      </c>
      <c r="AB17" s="60">
        <v>1</v>
      </c>
      <c r="AC17" s="60">
        <v>678</v>
      </c>
      <c r="AD17" s="60">
        <v>0.5</v>
      </c>
      <c r="AE17" s="62" t="str">
        <f t="shared" si="0"/>
        <v>PM</v>
      </c>
      <c r="AF17" s="62">
        <f t="shared" si="1"/>
        <v>338.74399999999997</v>
      </c>
      <c r="AG17" s="19">
        <f t="shared" si="2"/>
        <v>4569410</v>
      </c>
      <c r="AH17">
        <v>11.5</v>
      </c>
      <c r="AI17" s="14">
        <f t="shared" si="3"/>
        <v>13.5</v>
      </c>
      <c r="AJ17">
        <v>2</v>
      </c>
      <c r="AK17" s="58">
        <f t="shared" si="4"/>
        <v>23</v>
      </c>
      <c r="AL17" s="58">
        <f t="shared" si="5"/>
        <v>338.74399999999997</v>
      </c>
    </row>
    <row r="18" spans="1:38">
      <c r="A18">
        <v>2013</v>
      </c>
      <c r="B18">
        <v>17</v>
      </c>
      <c r="C18">
        <v>236</v>
      </c>
      <c r="D18" t="s">
        <v>23</v>
      </c>
      <c r="E18">
        <v>244301020</v>
      </c>
      <c r="F18" t="s">
        <v>25</v>
      </c>
      <c r="G18" s="42" t="s">
        <v>395</v>
      </c>
      <c r="H18" t="s">
        <v>252</v>
      </c>
      <c r="I18" s="42">
        <v>678</v>
      </c>
      <c r="J18" s="42">
        <v>0.53200000000000003</v>
      </c>
      <c r="K18">
        <v>14.464</v>
      </c>
      <c r="L18" t="s">
        <v>407</v>
      </c>
      <c r="M18" s="42">
        <v>682</v>
      </c>
      <c r="N18" s="42">
        <v>1.9450000000000001</v>
      </c>
      <c r="O18">
        <v>19.867000000000001</v>
      </c>
      <c r="P18" t="s">
        <v>62</v>
      </c>
      <c r="Q18" t="s">
        <v>351</v>
      </c>
      <c r="R18" s="39">
        <v>204767</v>
      </c>
      <c r="S18">
        <v>1209</v>
      </c>
      <c r="U18" t="s">
        <v>33</v>
      </c>
      <c r="V18" t="s">
        <v>46</v>
      </c>
      <c r="W18" t="s">
        <v>35</v>
      </c>
      <c r="Y18" s="56" t="s">
        <v>513</v>
      </c>
      <c r="Z18" s="59"/>
      <c r="AA18" s="56">
        <v>678</v>
      </c>
      <c r="AB18" s="56">
        <v>0.5</v>
      </c>
      <c r="AC18" s="56">
        <v>684</v>
      </c>
      <c r="AD18" s="56">
        <v>0</v>
      </c>
      <c r="AE18" s="28" t="str">
        <f t="shared" si="0"/>
        <v>PM</v>
      </c>
      <c r="AF18" s="28">
        <f t="shared" si="1"/>
        <v>159.0624</v>
      </c>
      <c r="AG18" s="19">
        <f t="shared" si="2"/>
        <v>204767</v>
      </c>
      <c r="AH18">
        <v>5.4</v>
      </c>
      <c r="AI18" s="14">
        <f t="shared" si="3"/>
        <v>5.5</v>
      </c>
      <c r="AJ18">
        <v>2</v>
      </c>
      <c r="AK18" s="58">
        <f t="shared" si="4"/>
        <v>10.8</v>
      </c>
      <c r="AL18" s="58">
        <f t="shared" si="5"/>
        <v>159.0624</v>
      </c>
    </row>
    <row r="19" spans="1:38">
      <c r="A19">
        <v>2013</v>
      </c>
      <c r="B19">
        <v>17</v>
      </c>
      <c r="C19">
        <v>82</v>
      </c>
      <c r="D19" t="s">
        <v>23</v>
      </c>
      <c r="E19">
        <v>67502070</v>
      </c>
      <c r="F19" t="s">
        <v>25</v>
      </c>
      <c r="G19" s="42" t="s">
        <v>217</v>
      </c>
      <c r="H19" t="s">
        <v>356</v>
      </c>
      <c r="I19" s="42">
        <v>180</v>
      </c>
      <c r="J19" s="42">
        <v>0.875</v>
      </c>
      <c r="K19">
        <v>180.887</v>
      </c>
      <c r="L19" t="s">
        <v>83</v>
      </c>
      <c r="M19" s="42">
        <v>197</v>
      </c>
      <c r="N19" s="42">
        <v>1.004</v>
      </c>
      <c r="O19">
        <v>198.071</v>
      </c>
      <c r="P19" t="s">
        <v>389</v>
      </c>
      <c r="Q19" t="s">
        <v>351</v>
      </c>
      <c r="R19" s="39">
        <v>3055970</v>
      </c>
      <c r="S19">
        <v>1301</v>
      </c>
      <c r="U19" t="s">
        <v>33</v>
      </c>
      <c r="V19" t="s">
        <v>46</v>
      </c>
      <c r="W19" t="s">
        <v>226</v>
      </c>
      <c r="Y19" s="59" t="s">
        <v>317</v>
      </c>
      <c r="Z19" s="59"/>
      <c r="AA19" s="59">
        <v>180</v>
      </c>
      <c r="AB19" s="59">
        <v>0.9</v>
      </c>
      <c r="AC19" s="59">
        <v>198</v>
      </c>
      <c r="AD19" s="59">
        <v>0</v>
      </c>
      <c r="AE19" s="28" t="str">
        <f t="shared" si="0"/>
        <v>PM</v>
      </c>
      <c r="AF19" s="28">
        <f t="shared" si="1"/>
        <v>503.69760000000002</v>
      </c>
      <c r="AG19" s="19">
        <f t="shared" si="2"/>
        <v>3055970</v>
      </c>
      <c r="AH19">
        <v>17.100000000000001</v>
      </c>
      <c r="AI19" s="14">
        <f t="shared" si="3"/>
        <v>17.099999999999994</v>
      </c>
      <c r="AJ19">
        <v>2</v>
      </c>
      <c r="AK19" s="58">
        <f t="shared" si="4"/>
        <v>34.200000000000003</v>
      </c>
      <c r="AL19" s="58">
        <f t="shared" si="5"/>
        <v>503.69760000000002</v>
      </c>
    </row>
    <row r="20" spans="1:38">
      <c r="A20">
        <v>2013</v>
      </c>
      <c r="B20">
        <v>17</v>
      </c>
      <c r="C20">
        <v>82</v>
      </c>
      <c r="D20" t="s">
        <v>23</v>
      </c>
      <c r="E20">
        <v>67502073</v>
      </c>
      <c r="F20" t="s">
        <v>25</v>
      </c>
      <c r="G20" s="42" t="s">
        <v>217</v>
      </c>
      <c r="H20" t="s">
        <v>390</v>
      </c>
      <c r="I20" s="42">
        <v>189</v>
      </c>
      <c r="J20" s="42">
        <v>0.85299999999999998</v>
      </c>
      <c r="K20">
        <v>189.887</v>
      </c>
      <c r="L20" t="s">
        <v>83</v>
      </c>
      <c r="M20" s="42">
        <v>197</v>
      </c>
      <c r="N20" s="42">
        <v>0.92</v>
      </c>
      <c r="O20">
        <v>197.98699999999999</v>
      </c>
      <c r="P20" t="s">
        <v>62</v>
      </c>
      <c r="Q20" t="s">
        <v>351</v>
      </c>
      <c r="R20" s="39">
        <v>166697</v>
      </c>
      <c r="S20">
        <v>1209</v>
      </c>
      <c r="U20" t="s">
        <v>33</v>
      </c>
      <c r="V20" t="s">
        <v>34</v>
      </c>
      <c r="W20" t="s">
        <v>210</v>
      </c>
      <c r="Y20" s="60" t="s">
        <v>318</v>
      </c>
      <c r="Z20" s="60"/>
      <c r="AA20" s="60">
        <v>189</v>
      </c>
      <c r="AB20" s="60">
        <v>0.8</v>
      </c>
      <c r="AC20" s="60">
        <v>197</v>
      </c>
      <c r="AD20" s="60">
        <v>0.5</v>
      </c>
      <c r="AE20" s="62" t="str">
        <f t="shared" si="0"/>
        <v>PM</v>
      </c>
      <c r="AF20" s="62">
        <f t="shared" si="1"/>
        <v>226.81120000000001</v>
      </c>
      <c r="AG20" s="19">
        <f t="shared" si="2"/>
        <v>166697</v>
      </c>
      <c r="AH20">
        <v>7.7</v>
      </c>
      <c r="AI20" s="14">
        <f t="shared" si="3"/>
        <v>7.6999999999999886</v>
      </c>
      <c r="AJ20">
        <v>2</v>
      </c>
      <c r="AK20" s="58">
        <f t="shared" si="4"/>
        <v>15.4</v>
      </c>
      <c r="AL20" s="58">
        <f t="shared" si="5"/>
        <v>226.81120000000001</v>
      </c>
    </row>
    <row r="21" spans="1:38">
      <c r="A21">
        <v>2013</v>
      </c>
      <c r="B21">
        <v>17</v>
      </c>
      <c r="C21">
        <v>145</v>
      </c>
      <c r="D21" t="s">
        <v>23</v>
      </c>
      <c r="E21">
        <v>67503073</v>
      </c>
      <c r="F21" t="s">
        <v>25</v>
      </c>
      <c r="G21" s="42" t="s">
        <v>217</v>
      </c>
      <c r="H21" t="s">
        <v>391</v>
      </c>
      <c r="I21" s="42">
        <v>177</v>
      </c>
      <c r="J21" s="42">
        <v>0.20799999999999999</v>
      </c>
      <c r="K21">
        <v>177.214</v>
      </c>
      <c r="L21" t="s">
        <v>87</v>
      </c>
      <c r="M21" s="42">
        <v>178</v>
      </c>
      <c r="N21" s="42">
        <v>0.71099999999999997</v>
      </c>
      <c r="O21">
        <v>178.714</v>
      </c>
      <c r="P21" t="s">
        <v>392</v>
      </c>
      <c r="Q21" t="s">
        <v>351</v>
      </c>
      <c r="R21" s="39">
        <v>50482</v>
      </c>
      <c r="S21">
        <v>1209</v>
      </c>
      <c r="U21" t="s">
        <v>33</v>
      </c>
      <c r="V21" t="s">
        <v>34</v>
      </c>
      <c r="W21" t="s">
        <v>210</v>
      </c>
      <c r="Y21" s="60" t="s">
        <v>318</v>
      </c>
      <c r="Z21" s="60"/>
      <c r="AA21" s="60">
        <v>177</v>
      </c>
      <c r="AB21" s="60">
        <v>0</v>
      </c>
      <c r="AC21" s="60">
        <v>178</v>
      </c>
      <c r="AD21" s="60">
        <v>0.7</v>
      </c>
      <c r="AE21" s="62" t="str">
        <f t="shared" si="0"/>
        <v>PM</v>
      </c>
      <c r="AF21" s="62">
        <f t="shared" si="1"/>
        <v>50.075199999999995</v>
      </c>
      <c r="AG21" s="19">
        <f t="shared" si="2"/>
        <v>50482</v>
      </c>
      <c r="AH21">
        <v>1.7</v>
      </c>
      <c r="AI21" s="14">
        <f t="shared" si="3"/>
        <v>1.6999999999999886</v>
      </c>
      <c r="AJ21">
        <v>2</v>
      </c>
      <c r="AK21" s="58">
        <f t="shared" si="4"/>
        <v>3.4</v>
      </c>
      <c r="AL21" s="58">
        <f t="shared" si="5"/>
        <v>50.075199999999995</v>
      </c>
    </row>
    <row r="22" spans="1:38">
      <c r="A22">
        <v>2013</v>
      </c>
      <c r="B22">
        <v>17</v>
      </c>
      <c r="C22">
        <v>236</v>
      </c>
      <c r="D22" t="s">
        <v>23</v>
      </c>
      <c r="E22">
        <v>67506100</v>
      </c>
      <c r="F22" t="s">
        <v>25</v>
      </c>
      <c r="G22" s="42" t="s">
        <v>217</v>
      </c>
      <c r="H22" t="s">
        <v>139</v>
      </c>
      <c r="I22" s="42">
        <v>116</v>
      </c>
      <c r="J22" s="42">
        <v>0.85899999999999999</v>
      </c>
      <c r="K22">
        <v>116.797</v>
      </c>
      <c r="L22" t="s">
        <v>61</v>
      </c>
      <c r="M22" s="42">
        <v>118</v>
      </c>
      <c r="N22" s="42">
        <v>0.82599999999999996</v>
      </c>
      <c r="O22">
        <v>118.754</v>
      </c>
      <c r="P22" t="s">
        <v>393</v>
      </c>
      <c r="Q22" t="s">
        <v>351</v>
      </c>
      <c r="R22" s="39">
        <v>1000000</v>
      </c>
      <c r="S22">
        <v>1305</v>
      </c>
      <c r="U22" t="s">
        <v>33</v>
      </c>
      <c r="V22" t="s">
        <v>46</v>
      </c>
      <c r="W22" t="s">
        <v>43</v>
      </c>
      <c r="Y22" s="43" t="s">
        <v>316</v>
      </c>
      <c r="Z22" s="43"/>
      <c r="AA22" s="43">
        <v>116</v>
      </c>
      <c r="AB22" s="43">
        <v>0.5</v>
      </c>
      <c r="AC22" s="43">
        <v>118</v>
      </c>
      <c r="AD22" s="43">
        <v>0.9</v>
      </c>
      <c r="AE22" s="43" t="str">
        <f t="shared" si="0"/>
        <v>PM</v>
      </c>
      <c r="AF22" s="43">
        <f t="shared" si="1"/>
        <v>70.694400000000002</v>
      </c>
      <c r="AG22" s="19">
        <f>R22/2</f>
        <v>500000</v>
      </c>
      <c r="AH22">
        <v>2.4</v>
      </c>
      <c r="AI22" s="14">
        <f t="shared" si="3"/>
        <v>2.4000000000000057</v>
      </c>
      <c r="AJ22">
        <v>2</v>
      </c>
      <c r="AK22" s="58">
        <f t="shared" si="4"/>
        <v>4.8</v>
      </c>
      <c r="AL22" s="58">
        <f t="shared" si="5"/>
        <v>70.694400000000002</v>
      </c>
    </row>
    <row r="23" spans="1:38">
      <c r="A23">
        <v>2013</v>
      </c>
      <c r="B23">
        <v>17</v>
      </c>
      <c r="C23">
        <v>236</v>
      </c>
      <c r="D23" t="s">
        <v>23</v>
      </c>
      <c r="E23">
        <v>67507093</v>
      </c>
      <c r="F23" t="s">
        <v>25</v>
      </c>
      <c r="G23" s="42" t="s">
        <v>217</v>
      </c>
      <c r="H23" t="s">
        <v>394</v>
      </c>
      <c r="I23" s="42">
        <v>112</v>
      </c>
      <c r="J23" s="42">
        <v>0.26400000000000001</v>
      </c>
      <c r="K23">
        <v>112.252</v>
      </c>
      <c r="L23" t="s">
        <v>139</v>
      </c>
      <c r="M23" s="42">
        <v>116</v>
      </c>
      <c r="N23" s="42">
        <v>0.85899999999999999</v>
      </c>
      <c r="O23">
        <v>116.797</v>
      </c>
      <c r="P23" t="s">
        <v>393</v>
      </c>
      <c r="Q23" t="s">
        <v>351</v>
      </c>
      <c r="R23" s="39">
        <v>2700000</v>
      </c>
      <c r="S23">
        <v>1305</v>
      </c>
      <c r="U23" t="s">
        <v>33</v>
      </c>
      <c r="V23" t="s">
        <v>46</v>
      </c>
      <c r="W23" t="s">
        <v>43</v>
      </c>
      <c r="Y23" s="43" t="s">
        <v>316</v>
      </c>
      <c r="Z23" s="43"/>
      <c r="AA23" s="43">
        <v>112</v>
      </c>
      <c r="AB23" s="43">
        <v>0.5</v>
      </c>
      <c r="AC23" s="43">
        <v>116</v>
      </c>
      <c r="AD23" s="43">
        <v>0.5</v>
      </c>
      <c r="AE23" s="43" t="str">
        <f t="shared" si="0"/>
        <v>PM</v>
      </c>
      <c r="AF23" s="43">
        <f t="shared" si="1"/>
        <v>117.824</v>
      </c>
      <c r="AG23" s="19">
        <f>R23/2</f>
        <v>1350000</v>
      </c>
      <c r="AH23">
        <v>4</v>
      </c>
      <c r="AI23" s="14">
        <f t="shared" si="3"/>
        <v>4</v>
      </c>
      <c r="AJ23">
        <v>2</v>
      </c>
      <c r="AK23" s="58">
        <f t="shared" si="4"/>
        <v>8</v>
      </c>
      <c r="AL23" s="58">
        <f t="shared" si="5"/>
        <v>117.824</v>
      </c>
    </row>
    <row r="24" spans="1:38">
      <c r="A24">
        <v>2013</v>
      </c>
      <c r="B24">
        <v>17</v>
      </c>
      <c r="C24">
        <v>94</v>
      </c>
      <c r="D24" t="s">
        <v>23</v>
      </c>
      <c r="E24">
        <v>33801054</v>
      </c>
      <c r="F24" t="s">
        <v>25</v>
      </c>
      <c r="G24" s="42" t="s">
        <v>165</v>
      </c>
      <c r="H24" t="s">
        <v>375</v>
      </c>
      <c r="I24" s="42">
        <v>648</v>
      </c>
      <c r="J24" s="42">
        <v>2.4609999999999999</v>
      </c>
      <c r="K24">
        <v>27.843</v>
      </c>
      <c r="L24" t="s">
        <v>376</v>
      </c>
      <c r="M24" s="42">
        <v>666</v>
      </c>
      <c r="N24" s="42">
        <v>1.0409999999999999</v>
      </c>
      <c r="O24">
        <v>44.33</v>
      </c>
      <c r="P24" t="s">
        <v>377</v>
      </c>
      <c r="Q24" t="s">
        <v>351</v>
      </c>
      <c r="R24" s="39">
        <v>7502151</v>
      </c>
      <c r="S24">
        <v>1209</v>
      </c>
      <c r="U24" t="s">
        <v>33</v>
      </c>
      <c r="V24" t="s">
        <v>46</v>
      </c>
      <c r="W24" t="s">
        <v>35</v>
      </c>
      <c r="Y24" s="60" t="s">
        <v>514</v>
      </c>
      <c r="Z24" s="60"/>
      <c r="AA24" s="60">
        <v>648</v>
      </c>
      <c r="AB24" s="60">
        <v>2.2000000000000002</v>
      </c>
      <c r="AC24" s="60">
        <v>666</v>
      </c>
      <c r="AD24" s="60">
        <v>1</v>
      </c>
      <c r="AE24" s="62" t="str">
        <f t="shared" si="0"/>
        <v>PM</v>
      </c>
      <c r="AF24" s="62">
        <f t="shared" si="1"/>
        <v>491.91519999999997</v>
      </c>
      <c r="AG24" s="19">
        <f t="shared" si="2"/>
        <v>7502151</v>
      </c>
      <c r="AH24">
        <v>16.7</v>
      </c>
      <c r="AI24" s="14">
        <f t="shared" si="3"/>
        <v>16.799999999999955</v>
      </c>
      <c r="AJ24">
        <v>2</v>
      </c>
      <c r="AK24" s="58">
        <f t="shared" si="4"/>
        <v>33.4</v>
      </c>
      <c r="AL24" s="58">
        <f t="shared" si="5"/>
        <v>491.91519999999997</v>
      </c>
    </row>
    <row r="25" spans="1:38">
      <c r="A25">
        <v>2013</v>
      </c>
      <c r="B25">
        <v>17</v>
      </c>
      <c r="C25">
        <v>82</v>
      </c>
      <c r="D25" t="s">
        <v>23</v>
      </c>
      <c r="E25">
        <v>41305028</v>
      </c>
      <c r="F25" t="s">
        <v>25</v>
      </c>
      <c r="G25" s="42" t="s">
        <v>175</v>
      </c>
      <c r="H25" t="s">
        <v>381</v>
      </c>
      <c r="I25" s="42">
        <v>622</v>
      </c>
      <c r="J25" s="42">
        <v>0.997</v>
      </c>
      <c r="K25">
        <v>0</v>
      </c>
      <c r="L25" t="s">
        <v>356</v>
      </c>
      <c r="M25" s="42">
        <v>630</v>
      </c>
      <c r="N25" s="42">
        <v>1.266</v>
      </c>
      <c r="O25">
        <v>0</v>
      </c>
      <c r="P25" t="s">
        <v>62</v>
      </c>
      <c r="Q25" t="s">
        <v>351</v>
      </c>
      <c r="R25" s="39">
        <v>354950</v>
      </c>
      <c r="S25">
        <v>1209</v>
      </c>
      <c r="U25" t="s">
        <v>33</v>
      </c>
      <c r="V25" t="s">
        <v>46</v>
      </c>
      <c r="W25" t="s">
        <v>43</v>
      </c>
      <c r="Y25" s="60" t="s">
        <v>515</v>
      </c>
      <c r="Z25" s="60"/>
      <c r="AA25" s="60">
        <v>622</v>
      </c>
      <c r="AB25" s="60">
        <v>1</v>
      </c>
      <c r="AC25" s="60">
        <v>630</v>
      </c>
      <c r="AD25" s="60">
        <v>1</v>
      </c>
      <c r="AE25" s="62" t="str">
        <f t="shared" si="0"/>
        <v>PM</v>
      </c>
      <c r="AF25" s="62">
        <f t="shared" si="1"/>
        <v>241.53919999999997</v>
      </c>
      <c r="AG25" s="19">
        <f t="shared" si="2"/>
        <v>354950</v>
      </c>
      <c r="AH25">
        <v>8.1999999999999993</v>
      </c>
      <c r="AI25" s="14">
        <f t="shared" si="3"/>
        <v>8</v>
      </c>
      <c r="AJ25">
        <v>2</v>
      </c>
      <c r="AK25" s="58">
        <f t="shared" si="4"/>
        <v>16.399999999999999</v>
      </c>
      <c r="AL25" s="58">
        <f t="shared" si="5"/>
        <v>241.53919999999997</v>
      </c>
    </row>
    <row r="26" spans="1:38">
      <c r="A26">
        <v>2013</v>
      </c>
      <c r="B26">
        <v>17</v>
      </c>
      <c r="C26">
        <v>21</v>
      </c>
      <c r="D26" t="s">
        <v>23</v>
      </c>
      <c r="E26">
        <v>244601024</v>
      </c>
      <c r="F26" t="s">
        <v>25</v>
      </c>
      <c r="G26" s="42" t="s">
        <v>139</v>
      </c>
      <c r="H26" t="s">
        <v>78</v>
      </c>
      <c r="I26" s="42">
        <v>622</v>
      </c>
      <c r="J26" s="42">
        <v>1.466</v>
      </c>
      <c r="K26">
        <v>0</v>
      </c>
      <c r="L26" t="s">
        <v>74</v>
      </c>
      <c r="M26" s="42">
        <v>624</v>
      </c>
      <c r="N26" s="42">
        <v>1.7250000000000001</v>
      </c>
      <c r="O26">
        <v>0</v>
      </c>
      <c r="P26" t="s">
        <v>62</v>
      </c>
      <c r="Q26" t="s">
        <v>351</v>
      </c>
      <c r="R26" s="39">
        <v>79228</v>
      </c>
      <c r="S26">
        <v>1209</v>
      </c>
      <c r="U26" t="s">
        <v>33</v>
      </c>
      <c r="V26" t="s">
        <v>46</v>
      </c>
      <c r="W26" t="s">
        <v>35</v>
      </c>
      <c r="Y26" s="59" t="s">
        <v>516</v>
      </c>
      <c r="Z26" s="59"/>
      <c r="AA26" s="59">
        <v>622</v>
      </c>
      <c r="AB26" s="59">
        <v>1.5</v>
      </c>
      <c r="AC26" s="59">
        <v>624</v>
      </c>
      <c r="AD26" s="59">
        <v>1.5</v>
      </c>
      <c r="AE26" s="28" t="str">
        <f t="shared" si="0"/>
        <v>PM</v>
      </c>
      <c r="AF26" s="28">
        <f t="shared" si="1"/>
        <v>58.911999999999999</v>
      </c>
      <c r="AG26" s="19">
        <f t="shared" si="2"/>
        <v>79228</v>
      </c>
      <c r="AH26">
        <v>2</v>
      </c>
      <c r="AI26" s="14">
        <f t="shared" si="3"/>
        <v>2</v>
      </c>
      <c r="AJ26">
        <v>2</v>
      </c>
      <c r="AK26" s="58">
        <f t="shared" si="4"/>
        <v>4</v>
      </c>
      <c r="AL26" s="58">
        <f t="shared" si="5"/>
        <v>58.911999999999999</v>
      </c>
    </row>
    <row r="27" spans="1:38">
      <c r="A27">
        <v>2013</v>
      </c>
      <c r="B27">
        <v>17</v>
      </c>
      <c r="C27">
        <v>239</v>
      </c>
      <c r="D27" t="s">
        <v>23</v>
      </c>
      <c r="E27">
        <v>18606076</v>
      </c>
      <c r="F27" t="s">
        <v>25</v>
      </c>
      <c r="G27" s="42" t="s">
        <v>71</v>
      </c>
      <c r="H27" t="s">
        <v>365</v>
      </c>
      <c r="I27" s="42">
        <v>570</v>
      </c>
      <c r="J27" s="42">
        <v>0.78700000000000003</v>
      </c>
      <c r="K27">
        <v>0</v>
      </c>
      <c r="L27" t="s">
        <v>366</v>
      </c>
      <c r="M27" s="42">
        <v>572</v>
      </c>
      <c r="N27" s="42">
        <v>1.1100000000000001</v>
      </c>
      <c r="O27">
        <v>0</v>
      </c>
      <c r="P27" t="s">
        <v>62</v>
      </c>
      <c r="Q27" t="s">
        <v>351</v>
      </c>
      <c r="R27" s="39">
        <v>139766</v>
      </c>
      <c r="S27">
        <v>1209</v>
      </c>
      <c r="U27" t="s">
        <v>33</v>
      </c>
      <c r="V27" t="s">
        <v>46</v>
      </c>
      <c r="W27" t="s">
        <v>43</v>
      </c>
      <c r="Y27" s="59" t="s">
        <v>297</v>
      </c>
      <c r="Z27" s="59"/>
      <c r="AA27" s="59">
        <v>570</v>
      </c>
      <c r="AB27" s="59">
        <v>0.5</v>
      </c>
      <c r="AC27" s="59">
        <v>572</v>
      </c>
      <c r="AD27" s="59">
        <v>1.1000000000000001</v>
      </c>
      <c r="AE27" s="28" t="str">
        <f t="shared" si="0"/>
        <v>PM</v>
      </c>
      <c r="AF27" s="28">
        <f t="shared" si="1"/>
        <v>76.585599999999999</v>
      </c>
      <c r="AG27" s="19">
        <f t="shared" si="2"/>
        <v>139766</v>
      </c>
      <c r="AH27">
        <v>2.6</v>
      </c>
      <c r="AI27" s="14">
        <f t="shared" si="3"/>
        <v>2.6000000000000227</v>
      </c>
      <c r="AJ27">
        <v>2</v>
      </c>
      <c r="AK27" s="58">
        <f t="shared" si="4"/>
        <v>5.2</v>
      </c>
      <c r="AL27" s="58">
        <f t="shared" si="5"/>
        <v>76.585599999999999</v>
      </c>
    </row>
    <row r="28" spans="1:38">
      <c r="A28">
        <v>2013</v>
      </c>
      <c r="B28">
        <v>17</v>
      </c>
      <c r="C28">
        <v>145</v>
      </c>
      <c r="D28" t="s">
        <v>23</v>
      </c>
      <c r="E28">
        <v>33503043</v>
      </c>
      <c r="F28" t="s">
        <v>25</v>
      </c>
      <c r="G28" s="42" t="s">
        <v>84</v>
      </c>
      <c r="H28" t="s">
        <v>374</v>
      </c>
      <c r="I28" s="42">
        <v>630</v>
      </c>
      <c r="J28" s="42">
        <v>1.1240000000000001</v>
      </c>
      <c r="K28">
        <v>68.222999999999999</v>
      </c>
      <c r="L28" t="s">
        <v>121</v>
      </c>
      <c r="M28" s="42">
        <v>632</v>
      </c>
      <c r="N28" s="42">
        <v>0.55300000000000005</v>
      </c>
      <c r="O28">
        <v>69.647999999999996</v>
      </c>
      <c r="P28" t="s">
        <v>62</v>
      </c>
      <c r="Q28" t="s">
        <v>351</v>
      </c>
      <c r="R28" s="39">
        <v>58667</v>
      </c>
      <c r="S28">
        <v>1209</v>
      </c>
      <c r="U28" t="s">
        <v>33</v>
      </c>
      <c r="V28" t="s">
        <v>46</v>
      </c>
      <c r="W28" t="s">
        <v>35</v>
      </c>
      <c r="Y28" s="60" t="s">
        <v>517</v>
      </c>
      <c r="Z28" s="60"/>
      <c r="AA28" s="60">
        <v>630</v>
      </c>
      <c r="AB28" s="60">
        <v>1</v>
      </c>
      <c r="AC28" s="60">
        <v>632</v>
      </c>
      <c r="AD28" s="60">
        <v>0.5</v>
      </c>
      <c r="AE28" s="62" t="str">
        <f t="shared" si="0"/>
        <v>PM</v>
      </c>
      <c r="AF28" s="62">
        <f t="shared" si="1"/>
        <v>44.183999999999997</v>
      </c>
      <c r="AG28" s="19">
        <f t="shared" si="2"/>
        <v>58667</v>
      </c>
      <c r="AH28">
        <v>1.5</v>
      </c>
      <c r="AI28" s="14">
        <f t="shared" si="3"/>
        <v>1.5</v>
      </c>
      <c r="AJ28">
        <v>2</v>
      </c>
      <c r="AK28" s="58">
        <f t="shared" si="4"/>
        <v>3</v>
      </c>
      <c r="AL28" s="58">
        <f t="shared" si="5"/>
        <v>44.183999999999997</v>
      </c>
    </row>
    <row r="29" spans="1:38">
      <c r="A29">
        <v>2013</v>
      </c>
      <c r="B29">
        <v>17</v>
      </c>
      <c r="C29">
        <v>82</v>
      </c>
      <c r="D29" t="s">
        <v>23</v>
      </c>
      <c r="E29">
        <v>16602041</v>
      </c>
      <c r="F29" t="s">
        <v>25</v>
      </c>
      <c r="G29" s="42" t="s">
        <v>61</v>
      </c>
      <c r="H29" t="s">
        <v>355</v>
      </c>
      <c r="I29" s="42">
        <v>324</v>
      </c>
      <c r="J29" s="42">
        <v>1.2210000000000001</v>
      </c>
      <c r="K29">
        <v>1.2210000000000001</v>
      </c>
      <c r="L29" t="s">
        <v>83</v>
      </c>
      <c r="M29" s="42">
        <v>340</v>
      </c>
      <c r="N29" s="42">
        <v>0.98399999999999999</v>
      </c>
      <c r="O29">
        <v>16.141999999999999</v>
      </c>
      <c r="P29" t="s">
        <v>62</v>
      </c>
      <c r="Q29" t="s">
        <v>351</v>
      </c>
      <c r="R29" s="39">
        <v>820945</v>
      </c>
      <c r="S29">
        <v>1209</v>
      </c>
      <c r="U29" t="s">
        <v>33</v>
      </c>
      <c r="V29" t="s">
        <v>46</v>
      </c>
      <c r="W29" t="s">
        <v>43</v>
      </c>
      <c r="Y29" s="60" t="s">
        <v>518</v>
      </c>
      <c r="Z29" s="60"/>
      <c r="AA29" s="60">
        <v>324</v>
      </c>
      <c r="AB29" s="60">
        <v>1.1000000000000001</v>
      </c>
      <c r="AC29" s="60">
        <v>340</v>
      </c>
      <c r="AD29" s="60">
        <v>1</v>
      </c>
      <c r="AE29" s="62" t="str">
        <f t="shared" si="0"/>
        <v>PM</v>
      </c>
      <c r="AF29" s="62">
        <f t="shared" si="1"/>
        <v>444.78559999999999</v>
      </c>
      <c r="AG29" s="19">
        <f t="shared" si="2"/>
        <v>820945</v>
      </c>
      <c r="AH29">
        <v>15.1</v>
      </c>
      <c r="AI29" s="14">
        <f t="shared" si="3"/>
        <v>15.899999999999977</v>
      </c>
      <c r="AJ29">
        <v>2</v>
      </c>
      <c r="AK29" s="58">
        <f t="shared" si="4"/>
        <v>30.2</v>
      </c>
      <c r="AL29" s="58">
        <f t="shared" si="5"/>
        <v>444.78559999999999</v>
      </c>
    </row>
    <row r="30" spans="1:38">
      <c r="A30">
        <v>2013</v>
      </c>
      <c r="B30">
        <v>17</v>
      </c>
      <c r="C30">
        <v>154</v>
      </c>
      <c r="D30" t="s">
        <v>23</v>
      </c>
      <c r="E30">
        <v>16607057</v>
      </c>
      <c r="F30" t="s">
        <v>25</v>
      </c>
      <c r="G30" s="42" t="s">
        <v>61</v>
      </c>
      <c r="H30" t="s">
        <v>356</v>
      </c>
      <c r="I30" s="42">
        <v>388</v>
      </c>
      <c r="J30" s="42">
        <v>1.7370000000000001</v>
      </c>
      <c r="K30">
        <v>63.244</v>
      </c>
      <c r="L30" t="s">
        <v>357</v>
      </c>
      <c r="M30" s="42">
        <v>394</v>
      </c>
      <c r="N30" s="42">
        <v>0.90500000000000003</v>
      </c>
      <c r="O30">
        <v>68.159000000000006</v>
      </c>
      <c r="P30" t="s">
        <v>358</v>
      </c>
      <c r="Q30" t="s">
        <v>351</v>
      </c>
      <c r="R30" s="39">
        <v>1807307</v>
      </c>
      <c r="S30">
        <v>1303</v>
      </c>
      <c r="U30" t="s">
        <v>86</v>
      </c>
      <c r="V30" t="s">
        <v>46</v>
      </c>
      <c r="W30" t="s">
        <v>43</v>
      </c>
      <c r="Y30" s="59" t="s">
        <v>518</v>
      </c>
      <c r="Z30" s="59"/>
      <c r="AA30" s="59">
        <v>388</v>
      </c>
      <c r="AB30" s="59">
        <v>1.7</v>
      </c>
      <c r="AC30" s="59">
        <v>394</v>
      </c>
      <c r="AD30" s="59">
        <v>1</v>
      </c>
      <c r="AE30" s="28" t="str">
        <f t="shared" si="0"/>
        <v>HR</v>
      </c>
      <c r="AF30" s="28">
        <f t="shared" si="1"/>
        <v>1364.5152</v>
      </c>
      <c r="AG30" s="19">
        <f t="shared" si="2"/>
        <v>1807307</v>
      </c>
      <c r="AH30">
        <v>5.0999999999999996</v>
      </c>
      <c r="AI30" s="14">
        <f t="shared" si="3"/>
        <v>5.3000000000000114</v>
      </c>
      <c r="AJ30">
        <v>2</v>
      </c>
      <c r="AK30" s="58">
        <f t="shared" si="4"/>
        <v>10.199999999999999</v>
      </c>
      <c r="AL30" s="58">
        <f t="shared" si="5"/>
        <v>1364.5152</v>
      </c>
    </row>
    <row r="31" spans="1:38">
      <c r="A31">
        <v>2013</v>
      </c>
      <c r="B31">
        <v>17</v>
      </c>
      <c r="C31">
        <v>236</v>
      </c>
      <c r="D31" t="s">
        <v>23</v>
      </c>
      <c r="E31">
        <v>16608044</v>
      </c>
      <c r="F31" t="s">
        <v>25</v>
      </c>
      <c r="G31" s="42" t="s">
        <v>61</v>
      </c>
      <c r="H31" t="s">
        <v>359</v>
      </c>
      <c r="I31" s="42">
        <v>408</v>
      </c>
      <c r="J31" s="42">
        <v>1.6659999999999999</v>
      </c>
      <c r="K31">
        <v>0</v>
      </c>
      <c r="L31" t="s">
        <v>360</v>
      </c>
      <c r="M31" s="42">
        <v>424</v>
      </c>
      <c r="N31" s="42">
        <v>1.4630000000000001</v>
      </c>
      <c r="O31">
        <v>0</v>
      </c>
      <c r="P31" t="s">
        <v>62</v>
      </c>
      <c r="Q31" t="s">
        <v>351</v>
      </c>
      <c r="R31" s="39">
        <v>570567</v>
      </c>
      <c r="S31">
        <v>1209</v>
      </c>
      <c r="U31" t="s">
        <v>33</v>
      </c>
      <c r="V31" t="s">
        <v>46</v>
      </c>
      <c r="W31" t="s">
        <v>43</v>
      </c>
      <c r="Y31" s="59" t="s">
        <v>518</v>
      </c>
      <c r="Z31" s="59"/>
      <c r="AA31" s="59">
        <v>408</v>
      </c>
      <c r="AB31" s="59">
        <v>1.6</v>
      </c>
      <c r="AC31" s="59">
        <v>424</v>
      </c>
      <c r="AD31" s="59">
        <v>1.5</v>
      </c>
      <c r="AE31" s="28" t="str">
        <f t="shared" si="0"/>
        <v>PM</v>
      </c>
      <c r="AF31" s="28">
        <f t="shared" si="1"/>
        <v>459.5136</v>
      </c>
      <c r="AG31" s="19">
        <f t="shared" si="2"/>
        <v>570567</v>
      </c>
      <c r="AH31">
        <v>15.6</v>
      </c>
      <c r="AI31" s="14">
        <f t="shared" si="3"/>
        <v>15.899999999999977</v>
      </c>
      <c r="AJ31">
        <v>2</v>
      </c>
      <c r="AK31" s="58">
        <f t="shared" si="4"/>
        <v>31.2</v>
      </c>
      <c r="AL31" s="58">
        <f t="shared" si="5"/>
        <v>459.5136</v>
      </c>
    </row>
    <row r="32" spans="1:38">
      <c r="A32">
        <v>2013</v>
      </c>
      <c r="B32">
        <v>17</v>
      </c>
      <c r="C32">
        <v>154</v>
      </c>
      <c r="D32" t="s">
        <v>23</v>
      </c>
      <c r="E32">
        <v>31501030</v>
      </c>
      <c r="F32" t="s">
        <v>25</v>
      </c>
      <c r="G32" s="42" t="s">
        <v>144</v>
      </c>
      <c r="H32" t="s">
        <v>371</v>
      </c>
      <c r="I32" s="42">
        <v>390</v>
      </c>
      <c r="J32" s="42">
        <v>-5.6000000000000001E-2</v>
      </c>
      <c r="K32">
        <v>0</v>
      </c>
      <c r="L32" t="s">
        <v>140</v>
      </c>
      <c r="M32" s="42">
        <v>398</v>
      </c>
      <c r="N32" s="42">
        <v>1.7000000000000001E-2</v>
      </c>
      <c r="O32">
        <v>7.2409999999999997</v>
      </c>
      <c r="P32" t="s">
        <v>62</v>
      </c>
      <c r="Q32" t="s">
        <v>351</v>
      </c>
      <c r="R32" s="39">
        <v>238533</v>
      </c>
      <c r="S32">
        <v>1209</v>
      </c>
      <c r="U32" t="s">
        <v>33</v>
      </c>
      <c r="V32" t="s">
        <v>46</v>
      </c>
      <c r="W32" t="s">
        <v>43</v>
      </c>
      <c r="Y32" s="60" t="s">
        <v>301</v>
      </c>
      <c r="Z32" s="60"/>
      <c r="AA32" s="60">
        <v>0</v>
      </c>
      <c r="AB32" s="60">
        <v>0</v>
      </c>
      <c r="AC32" s="60">
        <v>398</v>
      </c>
      <c r="AD32" s="60">
        <v>0</v>
      </c>
      <c r="AE32" s="62" t="str">
        <f t="shared" si="0"/>
        <v>PM</v>
      </c>
      <c r="AF32" s="62">
        <f t="shared" si="1"/>
        <v>215.02879999999999</v>
      </c>
      <c r="AG32" s="19">
        <f t="shared" si="2"/>
        <v>238533</v>
      </c>
      <c r="AH32">
        <v>7.3</v>
      </c>
      <c r="AI32" s="14">
        <f t="shared" si="3"/>
        <v>398</v>
      </c>
      <c r="AJ32">
        <v>2</v>
      </c>
      <c r="AK32" s="58">
        <f t="shared" si="4"/>
        <v>14.6</v>
      </c>
      <c r="AL32" s="58">
        <f t="shared" si="5"/>
        <v>215.02879999999999</v>
      </c>
    </row>
    <row r="33" spans="1:38">
      <c r="A33">
        <v>2013</v>
      </c>
      <c r="B33">
        <v>17</v>
      </c>
      <c r="C33">
        <v>94</v>
      </c>
      <c r="D33" t="s">
        <v>23</v>
      </c>
      <c r="E33">
        <v>31502044</v>
      </c>
      <c r="F33" t="s">
        <v>25</v>
      </c>
      <c r="G33" s="42" t="s">
        <v>144</v>
      </c>
      <c r="H33" t="s">
        <v>372</v>
      </c>
      <c r="I33" s="42">
        <v>410</v>
      </c>
      <c r="J33" s="42">
        <v>1.413</v>
      </c>
      <c r="K33">
        <v>20.593</v>
      </c>
      <c r="L33" t="s">
        <v>373</v>
      </c>
      <c r="M33" s="42">
        <v>414</v>
      </c>
      <c r="N33" s="42">
        <v>0.42499999999999999</v>
      </c>
      <c r="O33">
        <v>23.588000000000001</v>
      </c>
      <c r="P33" t="s">
        <v>160</v>
      </c>
      <c r="Q33" t="s">
        <v>351</v>
      </c>
      <c r="R33" s="39">
        <v>3743491</v>
      </c>
      <c r="S33">
        <v>1211</v>
      </c>
      <c r="U33" t="s">
        <v>86</v>
      </c>
      <c r="V33" t="s">
        <v>46</v>
      </c>
      <c r="W33" t="s">
        <v>43</v>
      </c>
      <c r="Y33" s="60" t="s">
        <v>301</v>
      </c>
      <c r="Z33" s="60"/>
      <c r="AA33" s="60">
        <v>410</v>
      </c>
      <c r="AB33" s="60">
        <v>1.5</v>
      </c>
      <c r="AC33" s="60">
        <v>414</v>
      </c>
      <c r="AD33" s="60">
        <v>0.5</v>
      </c>
      <c r="AE33" s="62" t="str">
        <f t="shared" si="0"/>
        <v>HR</v>
      </c>
      <c r="AF33" s="62">
        <f t="shared" si="1"/>
        <v>802.65600000000006</v>
      </c>
      <c r="AG33" s="19">
        <f t="shared" si="2"/>
        <v>3743491</v>
      </c>
      <c r="AH33">
        <v>3</v>
      </c>
      <c r="AI33" s="14">
        <f t="shared" si="3"/>
        <v>3</v>
      </c>
      <c r="AJ33">
        <v>2</v>
      </c>
      <c r="AK33" s="58">
        <f t="shared" si="4"/>
        <v>6</v>
      </c>
      <c r="AL33" s="58">
        <f t="shared" si="5"/>
        <v>802.65600000000006</v>
      </c>
    </row>
    <row r="34" spans="1:38">
      <c r="A34">
        <v>2013</v>
      </c>
      <c r="B34">
        <v>17</v>
      </c>
      <c r="C34">
        <v>94</v>
      </c>
      <c r="D34" t="s">
        <v>23</v>
      </c>
      <c r="E34">
        <v>31503055</v>
      </c>
      <c r="F34" t="s">
        <v>25</v>
      </c>
      <c r="G34" s="42" t="s">
        <v>144</v>
      </c>
      <c r="H34" t="s">
        <v>373</v>
      </c>
      <c r="I34" s="42">
        <v>414</v>
      </c>
      <c r="J34" s="42">
        <v>0.42499999999999999</v>
      </c>
      <c r="K34">
        <v>23.588000000000001</v>
      </c>
      <c r="L34" t="s">
        <v>163</v>
      </c>
      <c r="M34" s="42">
        <v>414</v>
      </c>
      <c r="N34" s="42">
        <v>1.5780000000000001</v>
      </c>
      <c r="O34">
        <v>24.741</v>
      </c>
      <c r="P34" t="s">
        <v>160</v>
      </c>
      <c r="Q34" t="s">
        <v>351</v>
      </c>
      <c r="R34" s="39">
        <v>1283492</v>
      </c>
      <c r="S34">
        <v>1211</v>
      </c>
      <c r="U34" t="s">
        <v>86</v>
      </c>
      <c r="V34" t="s">
        <v>46</v>
      </c>
      <c r="W34" t="s">
        <v>43</v>
      </c>
      <c r="Y34" s="59" t="s">
        <v>301</v>
      </c>
      <c r="Z34" s="59"/>
      <c r="AA34" s="59">
        <v>414</v>
      </c>
      <c r="AB34" s="59">
        <v>0.5</v>
      </c>
      <c r="AC34" s="59">
        <v>414</v>
      </c>
      <c r="AD34" s="59">
        <v>1.5</v>
      </c>
      <c r="AE34" s="28" t="str">
        <f t="shared" si="0"/>
        <v>HR</v>
      </c>
      <c r="AF34" s="28">
        <f t="shared" si="1"/>
        <v>1471.5360000000001</v>
      </c>
      <c r="AG34" s="19">
        <f t="shared" si="2"/>
        <v>1283492</v>
      </c>
      <c r="AH34">
        <v>5.5</v>
      </c>
      <c r="AI34" s="14">
        <f t="shared" si="3"/>
        <v>1</v>
      </c>
      <c r="AJ34">
        <v>2</v>
      </c>
      <c r="AK34" s="58">
        <f t="shared" si="4"/>
        <v>11</v>
      </c>
      <c r="AL34" s="58">
        <f t="shared" si="5"/>
        <v>1471.5360000000001</v>
      </c>
    </row>
    <row r="35" spans="1:38">
      <c r="A35">
        <v>2013</v>
      </c>
      <c r="B35">
        <v>17</v>
      </c>
      <c r="C35">
        <v>239</v>
      </c>
      <c r="D35" t="s">
        <v>23</v>
      </c>
      <c r="E35">
        <v>11415005</v>
      </c>
      <c r="F35" t="s">
        <v>25</v>
      </c>
      <c r="G35" s="42" t="s">
        <v>352</v>
      </c>
      <c r="H35" t="s">
        <v>353</v>
      </c>
      <c r="I35" s="42">
        <v>604</v>
      </c>
      <c r="J35" s="42">
        <v>0.246</v>
      </c>
      <c r="K35">
        <v>0.255</v>
      </c>
      <c r="L35" t="s">
        <v>63</v>
      </c>
      <c r="M35" s="42">
        <v>604</v>
      </c>
      <c r="N35" s="42">
        <v>0.52400000000000002</v>
      </c>
      <c r="O35">
        <v>0.52400000000000002</v>
      </c>
      <c r="P35" t="s">
        <v>354</v>
      </c>
      <c r="Q35" t="s">
        <v>351</v>
      </c>
      <c r="R35" s="39">
        <v>105860</v>
      </c>
      <c r="S35">
        <v>1301</v>
      </c>
      <c r="U35" t="s">
        <v>334</v>
      </c>
      <c r="V35" t="s">
        <v>46</v>
      </c>
      <c r="W35" t="s">
        <v>35</v>
      </c>
      <c r="Y35" s="59" t="s">
        <v>519</v>
      </c>
      <c r="Z35" s="59"/>
      <c r="AA35" s="59">
        <v>604</v>
      </c>
      <c r="AB35" s="59">
        <v>0</v>
      </c>
      <c r="AC35" s="59">
        <v>605</v>
      </c>
      <c r="AD35" s="59">
        <v>0</v>
      </c>
      <c r="AE35" s="28" t="str">
        <f t="shared" si="0"/>
        <v>LR</v>
      </c>
      <c r="AF35" s="28">
        <f t="shared" si="1"/>
        <v>76.085999999999999</v>
      </c>
      <c r="AG35" s="19">
        <f t="shared" si="2"/>
        <v>105860</v>
      </c>
      <c r="AH35">
        <v>0.5</v>
      </c>
      <c r="AI35" s="14">
        <f t="shared" si="3"/>
        <v>1</v>
      </c>
      <c r="AJ35">
        <v>2</v>
      </c>
      <c r="AK35" s="58">
        <f t="shared" si="4"/>
        <v>1</v>
      </c>
      <c r="AL35" s="58">
        <f t="shared" si="5"/>
        <v>76.085999999999999</v>
      </c>
    </row>
    <row r="36" spans="1:38">
      <c r="A36">
        <v>2013</v>
      </c>
      <c r="B36">
        <v>17</v>
      </c>
      <c r="C36">
        <v>166</v>
      </c>
      <c r="D36" t="s">
        <v>23</v>
      </c>
      <c r="E36">
        <v>18502034</v>
      </c>
      <c r="F36" t="s">
        <v>25</v>
      </c>
      <c r="G36" s="42" t="s">
        <v>26</v>
      </c>
      <c r="H36" t="s">
        <v>361</v>
      </c>
      <c r="I36" s="42">
        <v>606</v>
      </c>
      <c r="J36" s="42">
        <v>0.19700000000000001</v>
      </c>
      <c r="K36">
        <v>324.714</v>
      </c>
      <c r="L36" t="s">
        <v>362</v>
      </c>
      <c r="M36" s="42">
        <v>614</v>
      </c>
      <c r="N36" s="42">
        <v>1.2370000000000001</v>
      </c>
      <c r="O36">
        <v>331.95699999999999</v>
      </c>
      <c r="P36" t="s">
        <v>363</v>
      </c>
      <c r="Q36" t="s">
        <v>351</v>
      </c>
      <c r="R36" s="39">
        <v>3753815</v>
      </c>
      <c r="S36">
        <v>1302</v>
      </c>
      <c r="U36" t="s">
        <v>334</v>
      </c>
      <c r="V36" t="s">
        <v>46</v>
      </c>
      <c r="W36" t="s">
        <v>35</v>
      </c>
      <c r="Y36" s="60" t="s">
        <v>296</v>
      </c>
      <c r="Z36" s="60"/>
      <c r="AA36" s="60">
        <v>608</v>
      </c>
      <c r="AB36" s="60">
        <v>0</v>
      </c>
      <c r="AC36" s="60">
        <v>614</v>
      </c>
      <c r="AD36" s="60">
        <v>1</v>
      </c>
      <c r="AE36" s="62" t="str">
        <f t="shared" si="0"/>
        <v>LR</v>
      </c>
      <c r="AF36" s="62">
        <f t="shared" si="1"/>
        <v>1065.204</v>
      </c>
      <c r="AG36" s="19">
        <f t="shared" si="2"/>
        <v>3753815</v>
      </c>
      <c r="AH36">
        <v>7</v>
      </c>
      <c r="AI36" s="14">
        <f t="shared" si="3"/>
        <v>7</v>
      </c>
      <c r="AJ36">
        <v>2</v>
      </c>
      <c r="AK36" s="58">
        <f t="shared" si="4"/>
        <v>14</v>
      </c>
      <c r="AL36" s="58">
        <f t="shared" si="5"/>
        <v>1065.204</v>
      </c>
    </row>
    <row r="37" spans="1:38">
      <c r="A37">
        <v>2013</v>
      </c>
      <c r="B37">
        <v>17</v>
      </c>
      <c r="C37">
        <v>166</v>
      </c>
      <c r="D37" t="s">
        <v>23</v>
      </c>
      <c r="E37">
        <v>18503026</v>
      </c>
      <c r="F37" t="s">
        <v>25</v>
      </c>
      <c r="G37" s="42" t="s">
        <v>26</v>
      </c>
      <c r="H37" t="s">
        <v>362</v>
      </c>
      <c r="I37" s="42">
        <v>614</v>
      </c>
      <c r="J37" s="42">
        <v>1.2370000000000001</v>
      </c>
      <c r="K37">
        <v>331.95699999999999</v>
      </c>
      <c r="L37" t="s">
        <v>364</v>
      </c>
      <c r="M37" s="42">
        <v>620</v>
      </c>
      <c r="N37" s="42">
        <v>1.704</v>
      </c>
      <c r="O37">
        <v>338.27100000000002</v>
      </c>
      <c r="P37" t="s">
        <v>363</v>
      </c>
      <c r="Q37" t="s">
        <v>351</v>
      </c>
      <c r="R37" s="39">
        <v>2076777</v>
      </c>
      <c r="S37">
        <v>1302</v>
      </c>
      <c r="U37" t="s">
        <v>334</v>
      </c>
      <c r="V37" t="s">
        <v>46</v>
      </c>
      <c r="W37" t="s">
        <v>35</v>
      </c>
      <c r="Y37" s="60" t="s">
        <v>296</v>
      </c>
      <c r="Z37" s="60"/>
      <c r="AA37" s="60">
        <v>614</v>
      </c>
      <c r="AB37" s="60">
        <v>1</v>
      </c>
      <c r="AC37" s="60">
        <v>620</v>
      </c>
      <c r="AD37" s="60">
        <v>1.5</v>
      </c>
      <c r="AE37" s="62" t="str">
        <f t="shared" si="0"/>
        <v>LR</v>
      </c>
      <c r="AF37" s="62">
        <f t="shared" si="1"/>
        <v>1582.5888</v>
      </c>
      <c r="AG37" s="19">
        <f t="shared" si="2"/>
        <v>2076777</v>
      </c>
      <c r="AH37">
        <v>10.4</v>
      </c>
      <c r="AI37" s="14">
        <f t="shared" si="3"/>
        <v>6.5</v>
      </c>
      <c r="AJ37">
        <v>2</v>
      </c>
      <c r="AK37" s="58">
        <f t="shared" si="4"/>
        <v>20.8</v>
      </c>
      <c r="AL37" s="58">
        <f t="shared" si="5"/>
        <v>1582.5888</v>
      </c>
    </row>
    <row r="38" spans="1:38">
      <c r="A38">
        <v>2013</v>
      </c>
      <c r="B38">
        <v>17</v>
      </c>
      <c r="C38">
        <v>239</v>
      </c>
      <c r="D38" t="s">
        <v>23</v>
      </c>
      <c r="E38">
        <v>11410091</v>
      </c>
      <c r="F38" t="s">
        <v>25</v>
      </c>
      <c r="G38" s="42" t="s">
        <v>63</v>
      </c>
      <c r="H38" t="s">
        <v>348</v>
      </c>
      <c r="I38" s="42">
        <v>676</v>
      </c>
      <c r="J38" s="42">
        <v>1.0740000000000001</v>
      </c>
      <c r="K38">
        <v>213.536</v>
      </c>
      <c r="L38" t="s">
        <v>349</v>
      </c>
      <c r="M38" s="42">
        <v>687</v>
      </c>
      <c r="N38" s="42">
        <v>0.01</v>
      </c>
      <c r="O38">
        <v>223.7</v>
      </c>
      <c r="P38" t="s">
        <v>350</v>
      </c>
      <c r="Q38" t="s">
        <v>351</v>
      </c>
      <c r="R38" s="39">
        <v>3044345</v>
      </c>
      <c r="S38">
        <v>1209</v>
      </c>
      <c r="U38" t="s">
        <v>33</v>
      </c>
      <c r="V38" t="s">
        <v>46</v>
      </c>
      <c r="W38" t="s">
        <v>35</v>
      </c>
      <c r="Y38" s="43" t="s">
        <v>520</v>
      </c>
      <c r="Z38" s="43"/>
      <c r="AA38" s="43">
        <v>676</v>
      </c>
      <c r="AB38" s="43">
        <v>1</v>
      </c>
      <c r="AC38" s="43">
        <v>687</v>
      </c>
      <c r="AD38" s="43">
        <v>0</v>
      </c>
      <c r="AE38" s="43" t="str">
        <f t="shared" si="0"/>
        <v>PM</v>
      </c>
      <c r="AF38" s="43">
        <f t="shared" si="1"/>
        <v>297.50559999999996</v>
      </c>
      <c r="AG38" s="70">
        <f>R38/2</f>
        <v>1522172.5</v>
      </c>
      <c r="AH38">
        <v>10.1</v>
      </c>
      <c r="AI38" s="14">
        <f t="shared" si="3"/>
        <v>10</v>
      </c>
      <c r="AJ38">
        <v>2</v>
      </c>
      <c r="AK38" s="58">
        <f t="shared" si="4"/>
        <v>20.2</v>
      </c>
      <c r="AL38" s="58">
        <f t="shared" si="5"/>
        <v>297.50559999999996</v>
      </c>
    </row>
    <row r="39" spans="1:38">
      <c r="A39">
        <v>2013</v>
      </c>
      <c r="B39">
        <v>17</v>
      </c>
      <c r="C39">
        <v>145</v>
      </c>
      <c r="D39" t="s">
        <v>23</v>
      </c>
      <c r="E39">
        <v>20504044</v>
      </c>
      <c r="F39" t="s">
        <v>25</v>
      </c>
      <c r="G39" s="42" t="s">
        <v>87</v>
      </c>
      <c r="H39" t="s">
        <v>367</v>
      </c>
      <c r="I39" s="42">
        <v>442</v>
      </c>
      <c r="J39" s="42">
        <v>0.35199999999999998</v>
      </c>
      <c r="K39">
        <v>150.47399999999999</v>
      </c>
      <c r="L39" t="s">
        <v>368</v>
      </c>
      <c r="M39" s="42">
        <v>438</v>
      </c>
      <c r="N39" s="42">
        <v>1.762</v>
      </c>
      <c r="O39">
        <v>147.874</v>
      </c>
      <c r="P39" t="s">
        <v>369</v>
      </c>
      <c r="Q39" t="s">
        <v>351</v>
      </c>
      <c r="R39" s="39">
        <v>2002951</v>
      </c>
      <c r="S39">
        <v>1307</v>
      </c>
      <c r="U39" t="s">
        <v>33</v>
      </c>
      <c r="V39" t="s">
        <v>46</v>
      </c>
      <c r="W39" t="s">
        <v>35</v>
      </c>
      <c r="Y39" s="59" t="s">
        <v>298</v>
      </c>
      <c r="Z39" s="59"/>
      <c r="AA39" s="59">
        <v>438</v>
      </c>
      <c r="AB39" s="59">
        <v>1.6</v>
      </c>
      <c r="AC39" s="59">
        <v>442</v>
      </c>
      <c r="AD39" s="59">
        <v>0.5</v>
      </c>
      <c r="AE39" s="28" t="str">
        <f t="shared" si="0"/>
        <v>PM</v>
      </c>
      <c r="AF39" s="28">
        <f t="shared" si="1"/>
        <v>85.422399999999996</v>
      </c>
      <c r="AG39" s="19">
        <f t="shared" si="2"/>
        <v>2002951</v>
      </c>
      <c r="AH39">
        <v>2.9</v>
      </c>
      <c r="AI39" s="14">
        <f t="shared" si="3"/>
        <v>2.8999999999999773</v>
      </c>
      <c r="AJ39">
        <v>2</v>
      </c>
      <c r="AK39" s="58">
        <f t="shared" si="4"/>
        <v>5.8</v>
      </c>
      <c r="AL39" s="58">
        <f t="shared" si="5"/>
        <v>85.422399999999996</v>
      </c>
    </row>
    <row r="40" spans="1:38">
      <c r="P40" s="57" t="s">
        <v>393</v>
      </c>
      <c r="U40" s="57" t="s">
        <v>33</v>
      </c>
      <c r="Y40" s="61" t="s">
        <v>317</v>
      </c>
      <c r="Z40" s="61"/>
      <c r="AA40" s="61">
        <v>116</v>
      </c>
      <c r="AB40" s="61">
        <v>0.5</v>
      </c>
      <c r="AC40" s="61">
        <v>118</v>
      </c>
      <c r="AD40" s="61">
        <v>0.9</v>
      </c>
      <c r="AE40" s="61" t="str">
        <f t="shared" si="0"/>
        <v>PM</v>
      </c>
      <c r="AF40" s="61">
        <f t="shared" si="1"/>
        <v>70.694400000000002</v>
      </c>
      <c r="AG40" s="19">
        <v>500000</v>
      </c>
      <c r="AH40">
        <v>2.4</v>
      </c>
      <c r="AI40" s="14">
        <f t="shared" si="3"/>
        <v>2.4000000000000057</v>
      </c>
      <c r="AJ40">
        <v>2</v>
      </c>
      <c r="AK40" s="58">
        <f t="shared" si="4"/>
        <v>4.8</v>
      </c>
      <c r="AL40" s="58">
        <f t="shared" si="5"/>
        <v>70.694400000000002</v>
      </c>
    </row>
    <row r="41" spans="1:38">
      <c r="P41" s="57" t="s">
        <v>393</v>
      </c>
      <c r="U41" s="57" t="s">
        <v>33</v>
      </c>
      <c r="Y41" s="61" t="s">
        <v>317</v>
      </c>
      <c r="Z41" s="61"/>
      <c r="AA41" s="61">
        <v>112</v>
      </c>
      <c r="AB41" s="61">
        <v>0.5</v>
      </c>
      <c r="AC41" s="61">
        <v>116</v>
      </c>
      <c r="AD41" s="61">
        <v>0.5</v>
      </c>
      <c r="AE41" s="61" t="str">
        <f t="shared" si="0"/>
        <v>PM</v>
      </c>
      <c r="AF41" s="61">
        <f t="shared" si="1"/>
        <v>117.824</v>
      </c>
      <c r="AG41" s="19">
        <v>1350000</v>
      </c>
      <c r="AH41">
        <v>4</v>
      </c>
      <c r="AI41" s="14">
        <f t="shared" si="3"/>
        <v>4</v>
      </c>
      <c r="AJ41">
        <v>2</v>
      </c>
      <c r="AK41" s="58">
        <f t="shared" si="4"/>
        <v>8</v>
      </c>
      <c r="AL41" s="58">
        <f t="shared" si="5"/>
        <v>117.824</v>
      </c>
    </row>
    <row r="42" spans="1:38">
      <c r="P42" s="57" t="s">
        <v>350</v>
      </c>
      <c r="U42" s="57" t="s">
        <v>33</v>
      </c>
      <c r="Y42" s="43" t="s">
        <v>521</v>
      </c>
      <c r="Z42" s="43"/>
      <c r="AA42" s="43">
        <v>676</v>
      </c>
      <c r="AB42" s="43">
        <v>1</v>
      </c>
      <c r="AC42" s="43">
        <v>687</v>
      </c>
      <c r="AD42" s="43">
        <v>0</v>
      </c>
      <c r="AE42" s="43" t="str">
        <f t="shared" si="0"/>
        <v>PM</v>
      </c>
      <c r="AF42" s="43">
        <f t="shared" si="1"/>
        <v>297.50559999999996</v>
      </c>
      <c r="AG42" s="19">
        <v>1522172.5</v>
      </c>
      <c r="AH42">
        <v>10.1</v>
      </c>
      <c r="AI42" s="14">
        <f t="shared" si="3"/>
        <v>10</v>
      </c>
      <c r="AJ42">
        <v>2</v>
      </c>
      <c r="AK42" s="58">
        <f t="shared" si="4"/>
        <v>20.2</v>
      </c>
      <c r="AL42" s="58">
        <f t="shared" si="5"/>
        <v>297.50559999999996</v>
      </c>
    </row>
    <row r="43" spans="1:38">
      <c r="AF43">
        <f>SUM(AF2:AF42)</f>
        <v>16067.442000000003</v>
      </c>
    </row>
  </sheetData>
  <autoFilter ref="A1:AP42">
    <sortState ref="A2:AP42">
      <sortCondition ref="G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0"/>
  <sheetViews>
    <sheetView topLeftCell="R16" zoomScale="110" zoomScaleNormal="110" workbookViewId="0">
      <selection activeCell="R14" sqref="R14"/>
    </sheetView>
  </sheetViews>
  <sheetFormatPr defaultRowHeight="15"/>
  <cols>
    <col min="18" max="18" width="12.28515625" customWidth="1"/>
    <col min="26" max="26" width="9.140625" style="66"/>
    <col min="33" max="33" width="13.85546875" customWidth="1"/>
  </cols>
  <sheetData>
    <row r="1" spans="1:42" ht="10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7" t="s">
        <v>22</v>
      </c>
      <c r="X1" s="7"/>
      <c r="Y1" s="11" t="s">
        <v>324</v>
      </c>
      <c r="Z1" s="11" t="s">
        <v>325</v>
      </c>
      <c r="AA1" s="11" t="s">
        <v>290</v>
      </c>
      <c r="AB1" s="11" t="s">
        <v>291</v>
      </c>
      <c r="AC1" s="11" t="s">
        <v>292</v>
      </c>
      <c r="AD1" s="11" t="s">
        <v>293</v>
      </c>
      <c r="AE1" s="11" t="s">
        <v>20</v>
      </c>
      <c r="AF1" s="17" t="s">
        <v>332</v>
      </c>
      <c r="AG1" s="11" t="s">
        <v>17</v>
      </c>
      <c r="AH1" s="11" t="s">
        <v>336</v>
      </c>
      <c r="AI1" s="11" t="s">
        <v>327</v>
      </c>
      <c r="AJ1" s="11" t="s">
        <v>328</v>
      </c>
      <c r="AK1" s="11" t="s">
        <v>329</v>
      </c>
      <c r="AL1" s="11" t="s">
        <v>332</v>
      </c>
      <c r="AM1" s="12" t="s">
        <v>326</v>
      </c>
      <c r="AN1" s="38"/>
      <c r="AO1" s="13" t="s">
        <v>330</v>
      </c>
      <c r="AP1" s="13" t="s">
        <v>345</v>
      </c>
    </row>
    <row r="2" spans="1:42">
      <c r="A2">
        <v>2014</v>
      </c>
      <c r="B2">
        <v>17</v>
      </c>
      <c r="C2">
        <v>239</v>
      </c>
      <c r="D2" t="s">
        <v>23</v>
      </c>
      <c r="E2">
        <v>140402025</v>
      </c>
      <c r="F2" t="s">
        <v>25</v>
      </c>
      <c r="G2" s="42" t="s">
        <v>262</v>
      </c>
      <c r="H2" t="s">
        <v>263</v>
      </c>
      <c r="I2" s="42">
        <v>438</v>
      </c>
      <c r="J2" s="42">
        <v>1.581</v>
      </c>
      <c r="K2">
        <v>7.5640000000000001</v>
      </c>
      <c r="L2" t="s">
        <v>264</v>
      </c>
      <c r="M2" s="42">
        <v>444</v>
      </c>
      <c r="N2" s="42">
        <v>1.302</v>
      </c>
      <c r="O2">
        <v>13.176</v>
      </c>
      <c r="P2" t="s">
        <v>62</v>
      </c>
      <c r="Q2" t="s">
        <v>409</v>
      </c>
      <c r="R2" s="39">
        <v>165800</v>
      </c>
      <c r="S2">
        <v>1309</v>
      </c>
      <c r="U2" t="s">
        <v>33</v>
      </c>
      <c r="V2" t="s">
        <v>46</v>
      </c>
      <c r="W2" t="s">
        <v>43</v>
      </c>
      <c r="Y2" s="68" t="s">
        <v>522</v>
      </c>
      <c r="Z2" s="68"/>
      <c r="AA2" s="68">
        <v>438</v>
      </c>
      <c r="AB2" s="68">
        <v>1.5</v>
      </c>
      <c r="AC2" s="68">
        <v>444</v>
      </c>
      <c r="AD2" s="68">
        <v>1.5</v>
      </c>
      <c r="AE2" s="71" t="str">
        <f t="shared" ref="AE2" si="0">U2</f>
        <v>PM</v>
      </c>
      <c r="AF2" s="71">
        <f t="shared" ref="AF2" si="1">AL2</f>
        <v>173.79040000000001</v>
      </c>
      <c r="AG2" s="19">
        <f t="shared" ref="AG2" si="2">R2</f>
        <v>165800</v>
      </c>
      <c r="AH2">
        <v>5.9</v>
      </c>
      <c r="AI2" s="14">
        <f t="shared" ref="AI2:AI59" si="3">(AC2+AD2)-(AA2+AB2)</f>
        <v>6</v>
      </c>
      <c r="AJ2">
        <v>2</v>
      </c>
      <c r="AK2" s="67">
        <f t="shared" ref="AK2" si="4">AJ2*AH2</f>
        <v>11.8</v>
      </c>
      <c r="AL2" s="67">
        <f t="shared" ref="AL2" si="5">IF(U2="PM",14.728*AK2,IF(U2="LR",76.086*AK2,IF(U2="MR",78.429*AK2,IF(U2="HR",133.776*AK2,"Invalid"))))</f>
        <v>173.79040000000001</v>
      </c>
    </row>
    <row r="3" spans="1:42">
      <c r="A3">
        <v>2014</v>
      </c>
      <c r="B3">
        <v>17</v>
      </c>
      <c r="C3">
        <v>82</v>
      </c>
      <c r="D3" t="s">
        <v>23</v>
      </c>
      <c r="E3">
        <v>132602019</v>
      </c>
      <c r="F3" t="s">
        <v>25</v>
      </c>
      <c r="G3" s="42" t="s">
        <v>447</v>
      </c>
      <c r="H3" t="s">
        <v>208</v>
      </c>
      <c r="I3" s="42">
        <v>616</v>
      </c>
      <c r="J3" s="42">
        <v>0</v>
      </c>
      <c r="K3">
        <v>7.1139999999999999</v>
      </c>
      <c r="L3" t="s">
        <v>386</v>
      </c>
      <c r="M3" s="42">
        <v>620</v>
      </c>
      <c r="N3" s="42">
        <v>2.0110000000000001</v>
      </c>
      <c r="O3">
        <v>13.121</v>
      </c>
      <c r="P3" t="s">
        <v>419</v>
      </c>
      <c r="Q3" t="s">
        <v>409</v>
      </c>
      <c r="R3" s="39">
        <v>236900</v>
      </c>
      <c r="S3">
        <v>1309</v>
      </c>
      <c r="U3" t="s">
        <v>33</v>
      </c>
      <c r="V3" t="s">
        <v>46</v>
      </c>
      <c r="W3" t="s">
        <v>43</v>
      </c>
      <c r="Y3" s="68" t="s">
        <v>523</v>
      </c>
      <c r="Z3" s="68"/>
      <c r="AA3" s="68">
        <v>616</v>
      </c>
      <c r="AB3" s="68">
        <v>0</v>
      </c>
      <c r="AC3" s="68">
        <v>620</v>
      </c>
      <c r="AD3" s="68">
        <v>2</v>
      </c>
      <c r="AE3" s="71" t="str">
        <f t="shared" ref="AE3:AE38" si="6">U3</f>
        <v>PM</v>
      </c>
      <c r="AF3" s="71">
        <f t="shared" ref="AF3:AF38" si="7">AL3</f>
        <v>176.73599999999999</v>
      </c>
      <c r="AG3" s="19">
        <f t="shared" ref="AG3:AG38" si="8">R3</f>
        <v>236900</v>
      </c>
      <c r="AH3">
        <v>6</v>
      </c>
      <c r="AI3" s="14">
        <f t="shared" si="3"/>
        <v>6</v>
      </c>
      <c r="AJ3">
        <v>2</v>
      </c>
      <c r="AK3" s="74">
        <f t="shared" ref="AK3:AK59" si="9">AJ3*AH3</f>
        <v>12</v>
      </c>
      <c r="AL3" s="74">
        <f t="shared" ref="AL3:AL59" si="10">IF(U3="PM",14.728*AK3,IF(U3="LR",76.086*AK3,IF(U3="MR",78.429*AK3,IF(U3="HR",133.776*AK3,"Invalid"))))</f>
        <v>176.73599999999999</v>
      </c>
    </row>
    <row r="4" spans="1:42">
      <c r="A4">
        <v>2014</v>
      </c>
      <c r="B4">
        <v>17</v>
      </c>
      <c r="C4">
        <v>236</v>
      </c>
      <c r="D4" t="s">
        <v>23</v>
      </c>
      <c r="E4">
        <v>140201032</v>
      </c>
      <c r="F4" t="s">
        <v>25</v>
      </c>
      <c r="G4" s="63" t="s">
        <v>404</v>
      </c>
      <c r="H4" s="63" t="s">
        <v>174</v>
      </c>
      <c r="I4" s="63">
        <v>670</v>
      </c>
      <c r="J4" s="63">
        <v>1.016</v>
      </c>
      <c r="K4" s="63">
        <v>15.098000000000001</v>
      </c>
      <c r="L4" s="63" t="s">
        <v>448</v>
      </c>
      <c r="M4" s="63">
        <v>676</v>
      </c>
      <c r="N4" s="63">
        <v>1.03</v>
      </c>
      <c r="O4">
        <v>20.995000000000001</v>
      </c>
      <c r="P4" t="s">
        <v>354</v>
      </c>
      <c r="Q4" t="s">
        <v>409</v>
      </c>
      <c r="R4" s="39">
        <v>1297340</v>
      </c>
      <c r="S4">
        <v>1406</v>
      </c>
      <c r="U4" t="s">
        <v>33</v>
      </c>
      <c r="V4" t="s">
        <v>46</v>
      </c>
      <c r="W4" t="s">
        <v>43</v>
      </c>
      <c r="Y4" s="69" t="s">
        <v>503</v>
      </c>
      <c r="Z4" s="69"/>
      <c r="AA4" s="69">
        <v>670</v>
      </c>
      <c r="AB4" s="69">
        <v>1</v>
      </c>
      <c r="AC4" s="69">
        <v>676</v>
      </c>
      <c r="AD4" s="69">
        <v>1</v>
      </c>
      <c r="AE4" s="72" t="str">
        <f t="shared" si="6"/>
        <v>PM</v>
      </c>
      <c r="AF4" s="72">
        <f t="shared" si="7"/>
        <v>706.94399999999996</v>
      </c>
      <c r="AG4" s="19">
        <f t="shared" si="8"/>
        <v>1297340</v>
      </c>
      <c r="AH4">
        <v>24</v>
      </c>
      <c r="AI4" s="14">
        <f t="shared" si="3"/>
        <v>6</v>
      </c>
      <c r="AJ4">
        <v>2</v>
      </c>
      <c r="AK4" s="74">
        <f t="shared" si="9"/>
        <v>48</v>
      </c>
      <c r="AL4" s="74">
        <f t="shared" si="10"/>
        <v>706.94399999999996</v>
      </c>
    </row>
    <row r="5" spans="1:42">
      <c r="A5">
        <v>2014</v>
      </c>
      <c r="B5">
        <v>17</v>
      </c>
      <c r="C5">
        <v>21</v>
      </c>
      <c r="D5" t="s">
        <v>23</v>
      </c>
      <c r="E5">
        <v>156001033</v>
      </c>
      <c r="F5" t="s">
        <v>25</v>
      </c>
      <c r="G5" s="63" t="s">
        <v>190</v>
      </c>
      <c r="H5" s="63" t="s">
        <v>449</v>
      </c>
      <c r="I5" s="63">
        <v>612</v>
      </c>
      <c r="J5" s="63">
        <v>1.123</v>
      </c>
      <c r="K5" s="63">
        <v>0</v>
      </c>
      <c r="L5" s="63" t="s">
        <v>40</v>
      </c>
      <c r="M5" s="63">
        <v>616</v>
      </c>
      <c r="N5" s="63">
        <v>0.79400000000000004</v>
      </c>
      <c r="O5">
        <v>0</v>
      </c>
      <c r="P5" t="s">
        <v>62</v>
      </c>
      <c r="Q5" t="s">
        <v>409</v>
      </c>
      <c r="R5" s="39">
        <v>117700</v>
      </c>
      <c r="S5">
        <v>1309</v>
      </c>
      <c r="U5" t="s">
        <v>33</v>
      </c>
      <c r="V5" t="s">
        <v>46</v>
      </c>
      <c r="W5" t="s">
        <v>35</v>
      </c>
      <c r="Y5" s="69" t="s">
        <v>524</v>
      </c>
      <c r="Z5" s="69"/>
      <c r="AA5" s="69">
        <v>612</v>
      </c>
      <c r="AB5" s="69">
        <v>1</v>
      </c>
      <c r="AC5" s="69">
        <v>616</v>
      </c>
      <c r="AD5" s="69">
        <v>0.8</v>
      </c>
      <c r="AE5" s="72" t="str">
        <f t="shared" si="6"/>
        <v>PM</v>
      </c>
      <c r="AF5" s="72">
        <f t="shared" si="7"/>
        <v>111.93279999999999</v>
      </c>
      <c r="AG5" s="19">
        <f t="shared" si="8"/>
        <v>117700</v>
      </c>
      <c r="AH5">
        <v>3.8</v>
      </c>
      <c r="AI5" s="14">
        <f t="shared" si="3"/>
        <v>3.7999999999999545</v>
      </c>
      <c r="AJ5">
        <v>2</v>
      </c>
      <c r="AK5" s="74">
        <f t="shared" si="9"/>
        <v>7.6</v>
      </c>
      <c r="AL5" s="74">
        <f t="shared" si="10"/>
        <v>111.93279999999999</v>
      </c>
    </row>
    <row r="6" spans="1:42">
      <c r="A6">
        <v>2014</v>
      </c>
      <c r="B6">
        <v>17</v>
      </c>
      <c r="C6">
        <v>94</v>
      </c>
      <c r="D6" t="s">
        <v>23</v>
      </c>
      <c r="E6">
        <v>180901015</v>
      </c>
      <c r="F6" t="s">
        <v>25</v>
      </c>
      <c r="G6" s="42" t="s">
        <v>266</v>
      </c>
      <c r="H6" t="s">
        <v>144</v>
      </c>
      <c r="I6" s="42">
        <v>650</v>
      </c>
      <c r="J6" s="42">
        <v>1.278</v>
      </c>
      <c r="K6">
        <v>9.2579999999999991</v>
      </c>
      <c r="L6" t="s">
        <v>453</v>
      </c>
      <c r="M6" s="42">
        <v>656</v>
      </c>
      <c r="N6" s="42">
        <v>1.73</v>
      </c>
      <c r="O6">
        <v>15.688000000000001</v>
      </c>
      <c r="P6" t="s">
        <v>62</v>
      </c>
      <c r="Q6" t="s">
        <v>409</v>
      </c>
      <c r="R6" s="39">
        <v>225300</v>
      </c>
      <c r="S6">
        <v>1309</v>
      </c>
      <c r="U6" t="s">
        <v>33</v>
      </c>
      <c r="V6" t="s">
        <v>46</v>
      </c>
      <c r="W6" t="s">
        <v>35</v>
      </c>
      <c r="Y6" s="68" t="s">
        <v>309</v>
      </c>
      <c r="Z6" s="68"/>
      <c r="AA6" s="68">
        <v>650</v>
      </c>
      <c r="AB6" s="68">
        <v>1.3</v>
      </c>
      <c r="AC6" s="68">
        <v>658</v>
      </c>
      <c r="AD6" s="68">
        <v>0</v>
      </c>
      <c r="AE6" s="71" t="str">
        <f t="shared" si="6"/>
        <v>PM</v>
      </c>
      <c r="AF6" s="71">
        <f t="shared" si="7"/>
        <v>188.51840000000001</v>
      </c>
      <c r="AG6" s="19">
        <f t="shared" si="8"/>
        <v>225300</v>
      </c>
      <c r="AH6">
        <v>6.4</v>
      </c>
      <c r="AI6" s="14">
        <f t="shared" si="3"/>
        <v>6.7000000000000455</v>
      </c>
      <c r="AJ6">
        <v>2</v>
      </c>
      <c r="AK6" s="74">
        <f t="shared" si="9"/>
        <v>12.8</v>
      </c>
      <c r="AL6" s="74">
        <f t="shared" si="10"/>
        <v>188.51840000000001</v>
      </c>
    </row>
    <row r="7" spans="1:42">
      <c r="A7">
        <v>2014</v>
      </c>
      <c r="B7">
        <v>17</v>
      </c>
      <c r="C7">
        <v>236</v>
      </c>
      <c r="D7" t="s">
        <v>23</v>
      </c>
      <c r="E7">
        <v>180902024</v>
      </c>
      <c r="F7" t="s">
        <v>25</v>
      </c>
      <c r="G7" s="42" t="s">
        <v>266</v>
      </c>
      <c r="H7" t="s">
        <v>140</v>
      </c>
      <c r="I7" s="42">
        <v>658</v>
      </c>
      <c r="J7" s="42">
        <v>0</v>
      </c>
      <c r="K7">
        <v>15.688000000000001</v>
      </c>
      <c r="L7" t="s">
        <v>61</v>
      </c>
      <c r="M7" s="42">
        <v>670</v>
      </c>
      <c r="N7" s="42">
        <v>1.869</v>
      </c>
      <c r="O7">
        <v>29.510999999999999</v>
      </c>
      <c r="P7" t="s">
        <v>354</v>
      </c>
      <c r="Q7" t="s">
        <v>409</v>
      </c>
      <c r="R7" s="39">
        <v>3041060</v>
      </c>
      <c r="S7">
        <v>1309</v>
      </c>
      <c r="U7" t="s">
        <v>33</v>
      </c>
      <c r="V7" t="s">
        <v>46</v>
      </c>
      <c r="W7" t="s">
        <v>35</v>
      </c>
      <c r="Y7" s="68" t="s">
        <v>309</v>
      </c>
      <c r="Z7" s="68"/>
      <c r="AA7" s="68">
        <v>658</v>
      </c>
      <c r="AB7" s="68">
        <v>0</v>
      </c>
      <c r="AC7" s="68">
        <v>670</v>
      </c>
      <c r="AD7" s="68">
        <v>1.9</v>
      </c>
      <c r="AE7" s="71" t="str">
        <f t="shared" si="6"/>
        <v>PM</v>
      </c>
      <c r="AF7" s="71">
        <f t="shared" si="7"/>
        <v>409.4384</v>
      </c>
      <c r="AG7" s="19">
        <f t="shared" si="8"/>
        <v>3041060</v>
      </c>
      <c r="AH7">
        <v>13.9</v>
      </c>
      <c r="AI7" s="14">
        <f t="shared" si="3"/>
        <v>13.899999999999977</v>
      </c>
      <c r="AJ7">
        <v>2</v>
      </c>
      <c r="AK7" s="74">
        <f t="shared" si="9"/>
        <v>27.8</v>
      </c>
      <c r="AL7" s="74">
        <f t="shared" si="10"/>
        <v>409.4384</v>
      </c>
    </row>
    <row r="8" spans="1:42">
      <c r="A8">
        <v>2014</v>
      </c>
      <c r="B8">
        <v>17</v>
      </c>
      <c r="C8">
        <v>239</v>
      </c>
      <c r="D8" t="s">
        <v>23</v>
      </c>
      <c r="E8">
        <v>156401025</v>
      </c>
      <c r="F8" t="s">
        <v>25</v>
      </c>
      <c r="G8" s="63" t="s">
        <v>379</v>
      </c>
      <c r="H8" s="63" t="s">
        <v>69</v>
      </c>
      <c r="I8" s="63">
        <v>600</v>
      </c>
      <c r="J8" s="63">
        <v>0.12</v>
      </c>
      <c r="K8" s="63">
        <v>6.7519999999999998</v>
      </c>
      <c r="L8" s="63" t="s">
        <v>450</v>
      </c>
      <c r="M8" s="63">
        <v>602</v>
      </c>
      <c r="N8" s="63">
        <v>0.88100000000000001</v>
      </c>
      <c r="O8">
        <v>7.65</v>
      </c>
      <c r="P8" t="s">
        <v>62</v>
      </c>
      <c r="Q8" t="s">
        <v>409</v>
      </c>
      <c r="R8" s="39">
        <v>30977</v>
      </c>
      <c r="S8">
        <v>1309</v>
      </c>
      <c r="U8" t="s">
        <v>33</v>
      </c>
      <c r="V8" t="s">
        <v>46</v>
      </c>
      <c r="W8" t="s">
        <v>43</v>
      </c>
      <c r="Y8" s="69" t="s">
        <v>525</v>
      </c>
      <c r="Z8" s="69"/>
      <c r="AA8" s="69">
        <v>600</v>
      </c>
      <c r="AB8" s="69">
        <v>0.1</v>
      </c>
      <c r="AC8" s="69">
        <v>602</v>
      </c>
      <c r="AD8" s="69">
        <v>1</v>
      </c>
      <c r="AE8" s="72" t="str">
        <f t="shared" si="6"/>
        <v>PM</v>
      </c>
      <c r="AF8" s="72">
        <f t="shared" si="7"/>
        <v>32.401600000000002</v>
      </c>
      <c r="AG8" s="19">
        <f t="shared" si="8"/>
        <v>30977</v>
      </c>
      <c r="AH8">
        <v>1.1000000000000001</v>
      </c>
      <c r="AI8" s="14">
        <f t="shared" si="3"/>
        <v>2.8999999999999773</v>
      </c>
      <c r="AJ8">
        <v>2</v>
      </c>
      <c r="AK8" s="74">
        <f t="shared" si="9"/>
        <v>2.2000000000000002</v>
      </c>
      <c r="AL8" s="74">
        <f t="shared" si="10"/>
        <v>32.401600000000002</v>
      </c>
    </row>
    <row r="9" spans="1:42">
      <c r="A9">
        <v>2014</v>
      </c>
      <c r="B9">
        <v>17</v>
      </c>
      <c r="C9">
        <v>239</v>
      </c>
      <c r="D9" t="s">
        <v>23</v>
      </c>
      <c r="E9">
        <v>156401026</v>
      </c>
      <c r="F9" t="s">
        <v>25</v>
      </c>
      <c r="G9" s="63" t="s">
        <v>379</v>
      </c>
      <c r="H9" s="63" t="s">
        <v>450</v>
      </c>
      <c r="I9" s="63">
        <v>608</v>
      </c>
      <c r="J9" s="63">
        <v>1.587</v>
      </c>
      <c r="K9" s="63">
        <v>14.308999999999999</v>
      </c>
      <c r="L9" s="63" t="s">
        <v>378</v>
      </c>
      <c r="M9" s="63">
        <v>611</v>
      </c>
      <c r="N9" s="63">
        <v>4.8000000000000001E-2</v>
      </c>
      <c r="O9">
        <v>14.993</v>
      </c>
      <c r="P9" t="s">
        <v>62</v>
      </c>
      <c r="Q9" t="s">
        <v>409</v>
      </c>
      <c r="R9" s="39">
        <v>25293</v>
      </c>
      <c r="S9">
        <v>1309</v>
      </c>
      <c r="U9" t="s">
        <v>33</v>
      </c>
      <c r="V9" t="s">
        <v>46</v>
      </c>
      <c r="W9" t="s">
        <v>43</v>
      </c>
      <c r="Y9" s="69" t="s">
        <v>525</v>
      </c>
      <c r="Z9" s="69"/>
      <c r="AA9" s="69">
        <v>608</v>
      </c>
      <c r="AB9" s="69">
        <v>1.5</v>
      </c>
      <c r="AC9" s="69">
        <v>611</v>
      </c>
      <c r="AD9" s="69">
        <v>0</v>
      </c>
      <c r="AE9" s="72" t="str">
        <f t="shared" si="6"/>
        <v>PM</v>
      </c>
      <c r="AF9" s="72">
        <f t="shared" si="7"/>
        <v>20.619199999999999</v>
      </c>
      <c r="AG9" s="19">
        <f t="shared" si="8"/>
        <v>25293</v>
      </c>
      <c r="AH9">
        <v>0.7</v>
      </c>
      <c r="AI9" s="14">
        <f t="shared" si="3"/>
        <v>1.5</v>
      </c>
      <c r="AJ9">
        <v>2</v>
      </c>
      <c r="AK9" s="74">
        <f t="shared" si="9"/>
        <v>1.4</v>
      </c>
      <c r="AL9" s="74">
        <f t="shared" si="10"/>
        <v>20.619199999999999</v>
      </c>
    </row>
    <row r="10" spans="1:42">
      <c r="A10">
        <v>2014</v>
      </c>
      <c r="B10">
        <v>17</v>
      </c>
      <c r="C10">
        <v>239</v>
      </c>
      <c r="D10" t="s">
        <v>23</v>
      </c>
      <c r="E10">
        <v>283002010</v>
      </c>
      <c r="F10" t="s">
        <v>25</v>
      </c>
      <c r="G10" s="42" t="s">
        <v>379</v>
      </c>
      <c r="H10" t="s">
        <v>450</v>
      </c>
      <c r="I10" s="42">
        <v>602</v>
      </c>
      <c r="J10" s="42">
        <v>0.88100000000000001</v>
      </c>
      <c r="K10">
        <v>7.65</v>
      </c>
      <c r="L10" t="s">
        <v>450</v>
      </c>
      <c r="M10" s="42">
        <v>608</v>
      </c>
      <c r="N10" s="42">
        <v>1.587</v>
      </c>
      <c r="O10">
        <v>14.308999999999999</v>
      </c>
      <c r="P10" t="s">
        <v>62</v>
      </c>
      <c r="Q10" t="s">
        <v>409</v>
      </c>
      <c r="R10" s="39">
        <v>228701</v>
      </c>
      <c r="S10">
        <v>1309</v>
      </c>
      <c r="U10" t="s">
        <v>33</v>
      </c>
      <c r="V10" t="s">
        <v>46</v>
      </c>
      <c r="W10" t="s">
        <v>43</v>
      </c>
      <c r="Y10" s="68" t="s">
        <v>525</v>
      </c>
      <c r="Z10" s="68"/>
      <c r="AA10" s="68">
        <v>602</v>
      </c>
      <c r="AB10" s="68">
        <v>1</v>
      </c>
      <c r="AC10" s="68">
        <v>608</v>
      </c>
      <c r="AD10" s="68">
        <v>1.5</v>
      </c>
      <c r="AE10" s="71" t="str">
        <f t="shared" si="6"/>
        <v>PM</v>
      </c>
      <c r="AF10" s="71">
        <f t="shared" si="7"/>
        <v>191.464</v>
      </c>
      <c r="AG10" s="19">
        <f t="shared" si="8"/>
        <v>228701</v>
      </c>
      <c r="AH10">
        <v>6.5</v>
      </c>
      <c r="AI10" s="14">
        <f t="shared" si="3"/>
        <v>6.5</v>
      </c>
      <c r="AJ10">
        <v>2</v>
      </c>
      <c r="AK10" s="74">
        <f t="shared" si="9"/>
        <v>13</v>
      </c>
      <c r="AL10" s="74">
        <f t="shared" si="10"/>
        <v>191.464</v>
      </c>
    </row>
    <row r="11" spans="1:42">
      <c r="A11">
        <v>2014</v>
      </c>
      <c r="B11">
        <v>17</v>
      </c>
      <c r="C11">
        <v>236</v>
      </c>
      <c r="D11" t="s">
        <v>23</v>
      </c>
      <c r="E11">
        <v>170601025</v>
      </c>
      <c r="F11" t="s">
        <v>25</v>
      </c>
      <c r="G11" s="42" t="s">
        <v>451</v>
      </c>
      <c r="H11" t="s">
        <v>452</v>
      </c>
      <c r="I11" s="42">
        <v>406</v>
      </c>
      <c r="J11" s="42">
        <v>1.498</v>
      </c>
      <c r="K11">
        <v>6.1</v>
      </c>
      <c r="L11" t="s">
        <v>405</v>
      </c>
      <c r="M11" s="42">
        <v>416</v>
      </c>
      <c r="N11" s="42">
        <v>0.55000000000000004</v>
      </c>
      <c r="O11">
        <v>15.1</v>
      </c>
      <c r="P11" t="s">
        <v>354</v>
      </c>
      <c r="Q11" t="s">
        <v>409</v>
      </c>
      <c r="R11" s="39">
        <v>2542326</v>
      </c>
      <c r="S11">
        <v>1402</v>
      </c>
      <c r="U11" t="s">
        <v>33</v>
      </c>
      <c r="V11" t="s">
        <v>46</v>
      </c>
      <c r="W11" t="s">
        <v>43</v>
      </c>
      <c r="Y11" s="68" t="s">
        <v>526</v>
      </c>
      <c r="Z11" s="68"/>
      <c r="AA11" s="68">
        <v>406</v>
      </c>
      <c r="AB11" s="68">
        <v>1.5</v>
      </c>
      <c r="AC11" s="68">
        <v>418</v>
      </c>
      <c r="AD11" s="68">
        <v>0</v>
      </c>
      <c r="AE11" s="71" t="str">
        <f t="shared" si="6"/>
        <v>PM</v>
      </c>
      <c r="AF11" s="71">
        <f t="shared" si="7"/>
        <v>268.0496</v>
      </c>
      <c r="AG11" s="19">
        <f t="shared" si="8"/>
        <v>2542326</v>
      </c>
      <c r="AH11">
        <v>9.1</v>
      </c>
      <c r="AI11" s="14">
        <f t="shared" si="3"/>
        <v>10.5</v>
      </c>
      <c r="AJ11">
        <v>2</v>
      </c>
      <c r="AK11" s="74">
        <f t="shared" si="9"/>
        <v>18.2</v>
      </c>
      <c r="AL11" s="74">
        <f t="shared" si="10"/>
        <v>268.0496</v>
      </c>
    </row>
    <row r="12" spans="1:42">
      <c r="A12">
        <v>2014</v>
      </c>
      <c r="B12">
        <v>17</v>
      </c>
      <c r="C12">
        <v>236</v>
      </c>
      <c r="D12" t="s">
        <v>23</v>
      </c>
      <c r="E12">
        <v>170601027</v>
      </c>
      <c r="F12" t="s">
        <v>25</v>
      </c>
      <c r="G12" s="63" t="s">
        <v>451</v>
      </c>
      <c r="H12" s="63" t="s">
        <v>406</v>
      </c>
      <c r="I12" s="63">
        <v>402</v>
      </c>
      <c r="J12" s="63">
        <v>-0.66200000000000003</v>
      </c>
      <c r="K12" s="63">
        <v>0</v>
      </c>
      <c r="L12" s="63" t="s">
        <v>139</v>
      </c>
      <c r="M12" s="63">
        <v>402</v>
      </c>
      <c r="N12" s="63">
        <v>1.984</v>
      </c>
      <c r="O12">
        <v>2.6459999999999999</v>
      </c>
      <c r="P12" t="s">
        <v>62</v>
      </c>
      <c r="Q12" t="s">
        <v>409</v>
      </c>
      <c r="R12" s="39">
        <v>198600</v>
      </c>
      <c r="S12">
        <v>1309</v>
      </c>
      <c r="U12" t="s">
        <v>33</v>
      </c>
      <c r="V12" t="s">
        <v>46</v>
      </c>
      <c r="W12" t="s">
        <v>43</v>
      </c>
      <c r="Y12" s="76" t="s">
        <v>526</v>
      </c>
      <c r="Z12" s="76"/>
      <c r="AA12" s="76">
        <v>0</v>
      </c>
      <c r="AB12" s="76">
        <v>0</v>
      </c>
      <c r="AC12" s="76">
        <v>404</v>
      </c>
      <c r="AD12" s="76">
        <v>0</v>
      </c>
      <c r="AE12" s="72" t="str">
        <f t="shared" si="6"/>
        <v>PM</v>
      </c>
      <c r="AF12" s="72">
        <f t="shared" si="7"/>
        <v>79.531199999999998</v>
      </c>
      <c r="AG12" s="19">
        <f t="shared" si="8"/>
        <v>198600</v>
      </c>
      <c r="AH12">
        <v>2.7</v>
      </c>
      <c r="AI12" s="14">
        <f t="shared" si="3"/>
        <v>404</v>
      </c>
      <c r="AJ12">
        <v>2</v>
      </c>
      <c r="AK12" s="74">
        <f t="shared" si="9"/>
        <v>5.4</v>
      </c>
      <c r="AL12" s="74">
        <f t="shared" si="10"/>
        <v>79.531199999999998</v>
      </c>
    </row>
    <row r="13" spans="1:42">
      <c r="A13">
        <v>2014</v>
      </c>
      <c r="B13">
        <v>17</v>
      </c>
      <c r="C13">
        <v>239</v>
      </c>
      <c r="D13" t="s">
        <v>23</v>
      </c>
      <c r="E13">
        <v>223801011</v>
      </c>
      <c r="F13" t="s">
        <v>25</v>
      </c>
      <c r="G13" s="63" t="s">
        <v>277</v>
      </c>
      <c r="H13" s="63" t="s">
        <v>456</v>
      </c>
      <c r="I13" s="63">
        <v>616</v>
      </c>
      <c r="J13" s="63">
        <v>2.0169999999999999</v>
      </c>
      <c r="K13" s="63">
        <v>0</v>
      </c>
      <c r="L13" s="63" t="s">
        <v>63</v>
      </c>
      <c r="M13" s="63">
        <v>620</v>
      </c>
      <c r="N13" s="63">
        <v>6.8000000000000005E-2</v>
      </c>
      <c r="O13">
        <v>0</v>
      </c>
      <c r="P13" t="s">
        <v>62</v>
      </c>
      <c r="Q13" t="s">
        <v>409</v>
      </c>
      <c r="R13" s="39">
        <v>72300</v>
      </c>
      <c r="S13">
        <v>1309</v>
      </c>
      <c r="U13" t="s">
        <v>33</v>
      </c>
      <c r="V13" t="s">
        <v>46</v>
      </c>
      <c r="W13" t="s">
        <v>43</v>
      </c>
      <c r="Y13" s="76" t="s">
        <v>527</v>
      </c>
      <c r="Z13" s="76"/>
      <c r="AA13" s="76">
        <v>616</v>
      </c>
      <c r="AB13" s="76">
        <v>2</v>
      </c>
      <c r="AC13" s="76">
        <v>620</v>
      </c>
      <c r="AD13" s="76">
        <v>0.1</v>
      </c>
      <c r="AE13" s="72" t="str">
        <f t="shared" si="6"/>
        <v>PM</v>
      </c>
      <c r="AF13" s="72">
        <f t="shared" si="7"/>
        <v>58.911999999999999</v>
      </c>
      <c r="AG13" s="19">
        <f t="shared" si="8"/>
        <v>72300</v>
      </c>
      <c r="AH13">
        <v>2</v>
      </c>
      <c r="AI13" s="14">
        <f t="shared" si="3"/>
        <v>2.1000000000000227</v>
      </c>
      <c r="AJ13">
        <v>2</v>
      </c>
      <c r="AK13" s="74">
        <f t="shared" si="9"/>
        <v>4</v>
      </c>
      <c r="AL13" s="74">
        <f t="shared" si="10"/>
        <v>58.911999999999999</v>
      </c>
    </row>
    <row r="14" spans="1:42">
      <c r="A14">
        <v>2014</v>
      </c>
      <c r="B14">
        <v>17</v>
      </c>
      <c r="C14">
        <v>239</v>
      </c>
      <c r="D14" t="s">
        <v>23</v>
      </c>
      <c r="E14">
        <v>223802021</v>
      </c>
      <c r="F14" t="s">
        <v>25</v>
      </c>
      <c r="G14" s="42" t="s">
        <v>277</v>
      </c>
      <c r="H14" t="s">
        <v>278</v>
      </c>
      <c r="I14" s="42">
        <v>614</v>
      </c>
      <c r="J14" s="42">
        <v>1.04</v>
      </c>
      <c r="K14">
        <v>0</v>
      </c>
      <c r="L14" t="s">
        <v>456</v>
      </c>
      <c r="M14" s="42">
        <v>616</v>
      </c>
      <c r="N14" s="42">
        <v>1.7070000000000001</v>
      </c>
      <c r="O14">
        <v>0</v>
      </c>
      <c r="P14" t="s">
        <v>62</v>
      </c>
      <c r="Q14" t="s">
        <v>409</v>
      </c>
      <c r="R14" s="39">
        <v>51600</v>
      </c>
      <c r="S14">
        <v>1309</v>
      </c>
      <c r="U14" t="s">
        <v>33</v>
      </c>
      <c r="V14" t="s">
        <v>46</v>
      </c>
      <c r="W14" t="s">
        <v>43</v>
      </c>
      <c r="Y14" s="68" t="s">
        <v>527</v>
      </c>
      <c r="Z14" s="68"/>
      <c r="AA14" s="68">
        <v>614</v>
      </c>
      <c r="AB14" s="68">
        <v>1</v>
      </c>
      <c r="AC14" s="68">
        <v>616</v>
      </c>
      <c r="AD14" s="68">
        <v>1.7</v>
      </c>
      <c r="AE14" s="71" t="str">
        <f t="shared" si="6"/>
        <v>PM</v>
      </c>
      <c r="AF14" s="71">
        <f t="shared" si="7"/>
        <v>79.531199999999998</v>
      </c>
      <c r="AG14" s="19">
        <f t="shared" si="8"/>
        <v>51600</v>
      </c>
      <c r="AH14">
        <v>2.7</v>
      </c>
      <c r="AI14" s="14">
        <f t="shared" si="3"/>
        <v>2.7000000000000455</v>
      </c>
      <c r="AJ14">
        <v>2</v>
      </c>
      <c r="AK14" s="74">
        <f t="shared" si="9"/>
        <v>5.4</v>
      </c>
      <c r="AL14" s="74">
        <f t="shared" si="10"/>
        <v>79.531199999999998</v>
      </c>
    </row>
    <row r="15" spans="1:42">
      <c r="A15">
        <v>2014</v>
      </c>
      <c r="B15">
        <v>17</v>
      </c>
      <c r="C15">
        <v>21</v>
      </c>
      <c r="D15" t="s">
        <v>23</v>
      </c>
      <c r="E15">
        <v>131602014</v>
      </c>
      <c r="F15" t="s">
        <v>25</v>
      </c>
      <c r="G15" s="42" t="s">
        <v>200</v>
      </c>
      <c r="H15" t="s">
        <v>198</v>
      </c>
      <c r="I15" s="42">
        <v>618</v>
      </c>
      <c r="J15" s="42">
        <v>-7.0000000000000007E-2</v>
      </c>
      <c r="K15">
        <v>0</v>
      </c>
      <c r="L15" t="s">
        <v>446</v>
      </c>
      <c r="M15" s="42">
        <v>620</v>
      </c>
      <c r="N15" s="42">
        <v>1.4630000000000001</v>
      </c>
      <c r="O15">
        <v>3.4729999999999999</v>
      </c>
      <c r="P15" t="s">
        <v>62</v>
      </c>
      <c r="Q15" t="s">
        <v>409</v>
      </c>
      <c r="R15" s="39">
        <v>102700</v>
      </c>
      <c r="S15">
        <v>1309</v>
      </c>
      <c r="U15" t="s">
        <v>33</v>
      </c>
      <c r="V15" t="s">
        <v>46</v>
      </c>
      <c r="W15" t="s">
        <v>43</v>
      </c>
      <c r="Y15" s="68" t="s">
        <v>528</v>
      </c>
      <c r="Z15" s="68"/>
      <c r="AA15" s="68">
        <v>0</v>
      </c>
      <c r="AB15" s="68">
        <v>0</v>
      </c>
      <c r="AC15" s="68">
        <v>620</v>
      </c>
      <c r="AD15" s="68">
        <v>1.5</v>
      </c>
      <c r="AE15" s="71" t="str">
        <f t="shared" si="6"/>
        <v>PM</v>
      </c>
      <c r="AF15" s="71">
        <f t="shared" si="7"/>
        <v>103.096</v>
      </c>
      <c r="AG15" s="19">
        <f t="shared" si="8"/>
        <v>102700</v>
      </c>
      <c r="AH15">
        <v>3.5</v>
      </c>
      <c r="AI15" s="14">
        <f t="shared" si="3"/>
        <v>621.5</v>
      </c>
      <c r="AJ15">
        <v>2</v>
      </c>
      <c r="AK15" s="74">
        <f t="shared" si="9"/>
        <v>7</v>
      </c>
      <c r="AL15" s="74">
        <f t="shared" si="10"/>
        <v>103.096</v>
      </c>
    </row>
    <row r="16" spans="1:42">
      <c r="A16">
        <v>2014</v>
      </c>
      <c r="B16">
        <v>17</v>
      </c>
      <c r="C16">
        <v>166</v>
      </c>
      <c r="D16" t="s">
        <v>23</v>
      </c>
      <c r="E16">
        <v>213303019</v>
      </c>
      <c r="F16" t="s">
        <v>25</v>
      </c>
      <c r="G16" s="63" t="s">
        <v>454</v>
      </c>
      <c r="H16" s="63" t="s">
        <v>416</v>
      </c>
      <c r="I16" s="63">
        <v>392</v>
      </c>
      <c r="J16" s="63">
        <v>-0.04</v>
      </c>
      <c r="K16" s="63">
        <v>0</v>
      </c>
      <c r="L16" s="63" t="s">
        <v>455</v>
      </c>
      <c r="M16" s="63">
        <v>400</v>
      </c>
      <c r="N16" s="63">
        <v>1.792</v>
      </c>
      <c r="O16">
        <v>9.7620000000000005</v>
      </c>
      <c r="P16" t="s">
        <v>354</v>
      </c>
      <c r="Q16" t="s">
        <v>409</v>
      </c>
      <c r="R16" s="39">
        <v>2308713</v>
      </c>
      <c r="S16">
        <v>1309</v>
      </c>
      <c r="U16" t="s">
        <v>33</v>
      </c>
      <c r="V16" t="s">
        <v>46</v>
      </c>
      <c r="W16" t="s">
        <v>43</v>
      </c>
      <c r="Y16" s="76" t="s">
        <v>529</v>
      </c>
      <c r="Z16" s="76"/>
      <c r="AA16" s="76">
        <v>392</v>
      </c>
      <c r="AB16" s="76">
        <v>0</v>
      </c>
      <c r="AC16" s="76">
        <v>402</v>
      </c>
      <c r="AD16" s="76">
        <v>0</v>
      </c>
      <c r="AE16" s="72" t="str">
        <f t="shared" si="6"/>
        <v>PM</v>
      </c>
      <c r="AF16" s="72">
        <f t="shared" si="7"/>
        <v>291.61439999999999</v>
      </c>
      <c r="AG16" s="19">
        <f t="shared" si="8"/>
        <v>2308713</v>
      </c>
      <c r="AH16">
        <v>9.9</v>
      </c>
      <c r="AI16" s="14">
        <f t="shared" si="3"/>
        <v>10</v>
      </c>
      <c r="AJ16">
        <v>2</v>
      </c>
      <c r="AK16" s="74">
        <f t="shared" si="9"/>
        <v>19.8</v>
      </c>
      <c r="AL16" s="74">
        <f t="shared" si="10"/>
        <v>291.61439999999999</v>
      </c>
    </row>
    <row r="17" spans="1:38">
      <c r="A17">
        <v>2014</v>
      </c>
      <c r="B17">
        <v>17</v>
      </c>
      <c r="C17">
        <v>94</v>
      </c>
      <c r="D17" t="s">
        <v>23</v>
      </c>
      <c r="E17">
        <v>64304027</v>
      </c>
      <c r="F17" t="s">
        <v>25</v>
      </c>
      <c r="G17" s="63" t="s">
        <v>143</v>
      </c>
      <c r="H17" s="63" t="s">
        <v>121</v>
      </c>
      <c r="I17" s="63">
        <v>400</v>
      </c>
      <c r="J17" s="63">
        <v>-1.9E-2</v>
      </c>
      <c r="K17" s="63">
        <v>0</v>
      </c>
      <c r="L17" s="63" t="s">
        <v>139</v>
      </c>
      <c r="M17" s="63">
        <v>412</v>
      </c>
      <c r="N17" s="63">
        <v>1.256</v>
      </c>
      <c r="O17">
        <v>13.202</v>
      </c>
      <c r="P17" t="s">
        <v>62</v>
      </c>
      <c r="Q17" t="s">
        <v>409</v>
      </c>
      <c r="R17" s="39">
        <v>464800</v>
      </c>
      <c r="S17">
        <v>1309</v>
      </c>
      <c r="U17" t="s">
        <v>33</v>
      </c>
      <c r="V17" t="s">
        <v>46</v>
      </c>
      <c r="W17" t="s">
        <v>43</v>
      </c>
      <c r="Y17" s="76" t="s">
        <v>530</v>
      </c>
      <c r="Z17" s="76"/>
      <c r="AA17" s="76">
        <v>400</v>
      </c>
      <c r="AB17" s="76">
        <v>0</v>
      </c>
      <c r="AC17" s="76">
        <v>412</v>
      </c>
      <c r="AD17" s="76">
        <v>1.5</v>
      </c>
      <c r="AE17" s="72" t="str">
        <f t="shared" si="6"/>
        <v>PM</v>
      </c>
      <c r="AF17" s="72">
        <f t="shared" si="7"/>
        <v>397.65600000000001</v>
      </c>
      <c r="AG17" s="19">
        <f t="shared" si="8"/>
        <v>464800</v>
      </c>
      <c r="AH17">
        <v>13.5</v>
      </c>
      <c r="AI17" s="14">
        <f t="shared" si="3"/>
        <v>13.5</v>
      </c>
      <c r="AJ17">
        <v>2</v>
      </c>
      <c r="AK17" s="74">
        <f t="shared" si="9"/>
        <v>27</v>
      </c>
      <c r="AL17" s="74">
        <f t="shared" si="10"/>
        <v>397.65600000000001</v>
      </c>
    </row>
    <row r="18" spans="1:38">
      <c r="A18">
        <v>2014</v>
      </c>
      <c r="B18">
        <v>17</v>
      </c>
      <c r="C18">
        <v>94</v>
      </c>
      <c r="D18" t="s">
        <v>23</v>
      </c>
      <c r="E18">
        <v>64305044</v>
      </c>
      <c r="F18" t="s">
        <v>25</v>
      </c>
      <c r="G18" s="42" t="s">
        <v>143</v>
      </c>
      <c r="H18" t="s">
        <v>139</v>
      </c>
      <c r="I18" s="42">
        <v>412</v>
      </c>
      <c r="J18" s="42">
        <v>1.256</v>
      </c>
      <c r="K18">
        <v>13.202</v>
      </c>
      <c r="L18" t="s">
        <v>213</v>
      </c>
      <c r="M18" s="42">
        <v>414</v>
      </c>
      <c r="N18" s="42">
        <v>1.6220000000000001</v>
      </c>
      <c r="O18">
        <v>15.598000000000001</v>
      </c>
      <c r="P18" t="s">
        <v>62</v>
      </c>
      <c r="Q18" t="s">
        <v>409</v>
      </c>
      <c r="R18" s="39">
        <v>91400</v>
      </c>
      <c r="S18">
        <v>1309</v>
      </c>
      <c r="U18" t="s">
        <v>33</v>
      </c>
      <c r="V18" t="s">
        <v>46</v>
      </c>
      <c r="W18" t="s">
        <v>43</v>
      </c>
      <c r="Y18" s="68" t="s">
        <v>530</v>
      </c>
      <c r="Z18" s="68"/>
      <c r="AA18" s="68">
        <v>412</v>
      </c>
      <c r="AB18" s="68">
        <v>1.5</v>
      </c>
      <c r="AC18" s="68">
        <v>414</v>
      </c>
      <c r="AD18" s="68">
        <v>1.5</v>
      </c>
      <c r="AE18" s="71" t="str">
        <f t="shared" si="6"/>
        <v>PM</v>
      </c>
      <c r="AF18" s="71">
        <f t="shared" si="7"/>
        <v>58.911999999999999</v>
      </c>
      <c r="AG18" s="19">
        <f t="shared" si="8"/>
        <v>91400</v>
      </c>
      <c r="AH18">
        <v>2</v>
      </c>
      <c r="AI18" s="14">
        <f t="shared" si="3"/>
        <v>2</v>
      </c>
      <c r="AJ18">
        <v>2</v>
      </c>
      <c r="AK18" s="74">
        <f t="shared" si="9"/>
        <v>4</v>
      </c>
      <c r="AL18" s="74">
        <f t="shared" si="10"/>
        <v>58.911999999999999</v>
      </c>
    </row>
    <row r="19" spans="1:38">
      <c r="A19">
        <v>2014</v>
      </c>
      <c r="B19">
        <v>17</v>
      </c>
      <c r="C19">
        <v>94</v>
      </c>
      <c r="D19" t="s">
        <v>23</v>
      </c>
      <c r="E19">
        <v>317701008</v>
      </c>
      <c r="F19" t="s">
        <v>25</v>
      </c>
      <c r="G19" s="42" t="s">
        <v>143</v>
      </c>
      <c r="H19" t="s">
        <v>213</v>
      </c>
      <c r="I19" s="42">
        <v>414</v>
      </c>
      <c r="J19" s="42">
        <v>1.6359999999999999</v>
      </c>
      <c r="K19">
        <v>15.598000000000001</v>
      </c>
      <c r="L19" t="s">
        <v>144</v>
      </c>
      <c r="M19" s="42">
        <v>420</v>
      </c>
      <c r="N19" s="42">
        <v>1.2729999999999999</v>
      </c>
      <c r="O19">
        <v>21.266999999999999</v>
      </c>
      <c r="P19" t="s">
        <v>62</v>
      </c>
      <c r="Q19" t="s">
        <v>409</v>
      </c>
      <c r="R19" s="39">
        <v>217700</v>
      </c>
      <c r="S19">
        <v>1309</v>
      </c>
      <c r="U19" t="s">
        <v>33</v>
      </c>
      <c r="V19" t="s">
        <v>46</v>
      </c>
      <c r="W19" t="s">
        <v>43</v>
      </c>
      <c r="Y19" s="68" t="s">
        <v>530</v>
      </c>
      <c r="Z19" s="68"/>
      <c r="AA19" s="68">
        <v>414</v>
      </c>
      <c r="AB19" s="68">
        <v>1.5</v>
      </c>
      <c r="AC19" s="68">
        <v>421</v>
      </c>
      <c r="AD19" s="68">
        <v>0</v>
      </c>
      <c r="AE19" s="71" t="str">
        <f t="shared" si="6"/>
        <v>PM</v>
      </c>
      <c r="AF19" s="71">
        <f t="shared" si="7"/>
        <v>170.84479999999999</v>
      </c>
      <c r="AG19" s="19">
        <f t="shared" si="8"/>
        <v>217700</v>
      </c>
      <c r="AH19">
        <v>5.8</v>
      </c>
      <c r="AI19" s="14">
        <f t="shared" si="3"/>
        <v>5.5</v>
      </c>
      <c r="AJ19">
        <v>2</v>
      </c>
      <c r="AK19" s="74">
        <f t="shared" si="9"/>
        <v>11.6</v>
      </c>
      <c r="AL19" s="74">
        <f t="shared" si="10"/>
        <v>170.84479999999999</v>
      </c>
    </row>
    <row r="20" spans="1:38">
      <c r="A20">
        <v>2014</v>
      </c>
      <c r="B20">
        <v>17</v>
      </c>
      <c r="C20">
        <v>145</v>
      </c>
      <c r="D20" t="s">
        <v>23</v>
      </c>
      <c r="E20">
        <v>55201030</v>
      </c>
      <c r="F20" t="s">
        <v>25</v>
      </c>
      <c r="G20" s="63" t="s">
        <v>201</v>
      </c>
      <c r="H20" s="63" t="s">
        <v>202</v>
      </c>
      <c r="I20" s="63">
        <v>380</v>
      </c>
      <c r="J20" s="63">
        <v>1.905</v>
      </c>
      <c r="K20" s="63">
        <v>8.0329999999999995</v>
      </c>
      <c r="L20" s="63" t="s">
        <v>121</v>
      </c>
      <c r="M20" s="63">
        <v>392</v>
      </c>
      <c r="N20" s="63">
        <v>1.1839999999999999</v>
      </c>
      <c r="O20">
        <v>19.312000000000001</v>
      </c>
      <c r="P20" t="s">
        <v>62</v>
      </c>
      <c r="Q20" t="s">
        <v>409</v>
      </c>
      <c r="R20" s="39">
        <v>445500</v>
      </c>
      <c r="S20">
        <v>1309</v>
      </c>
      <c r="U20" t="s">
        <v>33</v>
      </c>
      <c r="V20" t="s">
        <v>46</v>
      </c>
      <c r="W20" t="s">
        <v>35</v>
      </c>
      <c r="Y20" s="76" t="s">
        <v>510</v>
      </c>
      <c r="Z20" s="76"/>
      <c r="AA20" s="76">
        <v>380</v>
      </c>
      <c r="AB20" s="76">
        <v>1.5</v>
      </c>
      <c r="AC20" s="76">
        <v>392</v>
      </c>
      <c r="AD20" s="76">
        <v>1.2</v>
      </c>
      <c r="AE20" s="72" t="str">
        <f t="shared" si="6"/>
        <v>PM</v>
      </c>
      <c r="AF20" s="72">
        <f t="shared" si="7"/>
        <v>341.68959999999998</v>
      </c>
      <c r="AG20" s="19">
        <f t="shared" si="8"/>
        <v>445500</v>
      </c>
      <c r="AH20">
        <v>11.6</v>
      </c>
      <c r="AI20" s="14">
        <f t="shared" si="3"/>
        <v>11.699999999999989</v>
      </c>
      <c r="AJ20">
        <v>2</v>
      </c>
      <c r="AK20" s="74">
        <f t="shared" si="9"/>
        <v>23.2</v>
      </c>
      <c r="AL20" s="74">
        <f t="shared" si="10"/>
        <v>341.68959999999998</v>
      </c>
    </row>
    <row r="21" spans="1:38">
      <c r="A21">
        <v>2014</v>
      </c>
      <c r="B21">
        <v>17</v>
      </c>
      <c r="C21">
        <v>236</v>
      </c>
      <c r="D21" t="s">
        <v>23</v>
      </c>
      <c r="E21">
        <v>355001013</v>
      </c>
      <c r="F21" t="s">
        <v>25</v>
      </c>
      <c r="G21" s="63" t="s">
        <v>458</v>
      </c>
      <c r="H21" s="63" t="s">
        <v>459</v>
      </c>
      <c r="I21" s="63">
        <v>386</v>
      </c>
      <c r="J21" s="63">
        <v>-1.7000000000000001E-2</v>
      </c>
      <c r="K21" s="63">
        <v>0</v>
      </c>
      <c r="L21" s="63" t="s">
        <v>395</v>
      </c>
      <c r="M21" s="63">
        <v>394</v>
      </c>
      <c r="N21" s="63">
        <v>0.218</v>
      </c>
      <c r="O21">
        <v>7.2670000000000003</v>
      </c>
      <c r="P21" t="s">
        <v>62</v>
      </c>
      <c r="Q21" t="s">
        <v>409</v>
      </c>
      <c r="R21" s="39">
        <v>236424</v>
      </c>
      <c r="S21">
        <v>1309</v>
      </c>
      <c r="U21" t="s">
        <v>33</v>
      </c>
      <c r="V21" t="s">
        <v>46</v>
      </c>
      <c r="W21" t="s">
        <v>43</v>
      </c>
      <c r="Y21" s="76" t="s">
        <v>531</v>
      </c>
      <c r="Z21" s="76"/>
      <c r="AA21" s="76">
        <v>386</v>
      </c>
      <c r="AB21" s="76">
        <v>0</v>
      </c>
      <c r="AC21" s="76">
        <v>394</v>
      </c>
      <c r="AD21" s="76">
        <v>0.2</v>
      </c>
      <c r="AE21" s="72" t="str">
        <f t="shared" si="6"/>
        <v>PM</v>
      </c>
      <c r="AF21" s="72">
        <f t="shared" si="7"/>
        <v>215.02879999999999</v>
      </c>
      <c r="AG21" s="19">
        <f t="shared" si="8"/>
        <v>236424</v>
      </c>
      <c r="AH21">
        <v>7.3</v>
      </c>
      <c r="AI21" s="14">
        <f t="shared" si="3"/>
        <v>8.1999999999999886</v>
      </c>
      <c r="AJ21">
        <v>2</v>
      </c>
      <c r="AK21" s="74">
        <f t="shared" si="9"/>
        <v>14.6</v>
      </c>
      <c r="AL21" s="74">
        <f t="shared" si="10"/>
        <v>215.02879999999999</v>
      </c>
    </row>
    <row r="22" spans="1:38">
      <c r="A22">
        <v>2014</v>
      </c>
      <c r="B22">
        <v>17</v>
      </c>
      <c r="C22">
        <v>239</v>
      </c>
      <c r="D22" t="s">
        <v>23</v>
      </c>
      <c r="E22">
        <v>33808036</v>
      </c>
      <c r="F22" t="s">
        <v>25</v>
      </c>
      <c r="G22" s="42" t="s">
        <v>378</v>
      </c>
      <c r="H22" t="s">
        <v>172</v>
      </c>
      <c r="I22" s="42">
        <v>450</v>
      </c>
      <c r="J22" s="42">
        <v>1.319</v>
      </c>
      <c r="K22">
        <v>0</v>
      </c>
      <c r="L22" t="s">
        <v>71</v>
      </c>
      <c r="M22" s="42">
        <v>454</v>
      </c>
      <c r="N22" s="42">
        <v>1.7350000000000001</v>
      </c>
      <c r="O22">
        <v>0</v>
      </c>
      <c r="P22" t="s">
        <v>62</v>
      </c>
      <c r="Q22" t="s">
        <v>409</v>
      </c>
      <c r="R22" s="39">
        <v>139400</v>
      </c>
      <c r="S22">
        <v>1309</v>
      </c>
      <c r="U22" t="s">
        <v>33</v>
      </c>
      <c r="V22" t="s">
        <v>46</v>
      </c>
      <c r="W22" t="s">
        <v>35</v>
      </c>
      <c r="Y22" s="68" t="s">
        <v>511</v>
      </c>
      <c r="Z22" s="68"/>
      <c r="AA22" s="68">
        <v>450</v>
      </c>
      <c r="AB22" s="68">
        <v>1.5</v>
      </c>
      <c r="AC22" s="68">
        <v>454</v>
      </c>
      <c r="AD22" s="68">
        <v>1.5</v>
      </c>
      <c r="AE22" s="71" t="str">
        <f t="shared" si="6"/>
        <v>PM</v>
      </c>
      <c r="AF22" s="71">
        <f t="shared" si="7"/>
        <v>117.824</v>
      </c>
      <c r="AG22" s="19">
        <f t="shared" si="8"/>
        <v>139400</v>
      </c>
      <c r="AH22">
        <v>4</v>
      </c>
      <c r="AI22" s="14">
        <f t="shared" si="3"/>
        <v>4</v>
      </c>
      <c r="AJ22">
        <v>2</v>
      </c>
      <c r="AK22" s="74">
        <f t="shared" si="9"/>
        <v>8</v>
      </c>
      <c r="AL22" s="74">
        <f t="shared" si="10"/>
        <v>117.824</v>
      </c>
    </row>
    <row r="23" spans="1:38">
      <c r="A23">
        <v>2014</v>
      </c>
      <c r="B23">
        <v>17</v>
      </c>
      <c r="C23">
        <v>82</v>
      </c>
      <c r="D23" t="s">
        <v>23</v>
      </c>
      <c r="E23">
        <v>99805009</v>
      </c>
      <c r="F23" t="s">
        <v>25</v>
      </c>
      <c r="G23" s="42" t="s">
        <v>445</v>
      </c>
      <c r="H23" t="s">
        <v>355</v>
      </c>
      <c r="I23" s="42">
        <v>624</v>
      </c>
      <c r="J23" s="42">
        <v>1.488</v>
      </c>
      <c r="K23">
        <v>9.5380000000000003</v>
      </c>
      <c r="L23" t="s">
        <v>183</v>
      </c>
      <c r="M23" s="42">
        <v>632</v>
      </c>
      <c r="N23" s="42">
        <v>0.23899999999999999</v>
      </c>
      <c r="O23">
        <v>15.535</v>
      </c>
      <c r="P23" t="s">
        <v>354</v>
      </c>
      <c r="Q23" t="s">
        <v>409</v>
      </c>
      <c r="R23" s="39">
        <v>1319340</v>
      </c>
      <c r="S23">
        <v>1405</v>
      </c>
      <c r="U23" t="s">
        <v>33</v>
      </c>
      <c r="V23" t="s">
        <v>46</v>
      </c>
      <c r="W23" t="s">
        <v>35</v>
      </c>
      <c r="Y23" s="68" t="s">
        <v>532</v>
      </c>
      <c r="Z23" s="68"/>
      <c r="AA23" s="68">
        <v>624</v>
      </c>
      <c r="AB23" s="68">
        <v>1.5</v>
      </c>
      <c r="AC23" s="68">
        <v>632</v>
      </c>
      <c r="AD23" s="68">
        <v>0.2</v>
      </c>
      <c r="AE23" s="71" t="str">
        <f t="shared" si="6"/>
        <v>PM</v>
      </c>
      <c r="AF23" s="71">
        <f t="shared" si="7"/>
        <v>176.73599999999999</v>
      </c>
      <c r="AG23" s="19">
        <f t="shared" si="8"/>
        <v>1319340</v>
      </c>
      <c r="AH23">
        <v>6</v>
      </c>
      <c r="AI23" s="14">
        <f t="shared" si="3"/>
        <v>6.7000000000000455</v>
      </c>
      <c r="AJ23">
        <v>2</v>
      </c>
      <c r="AK23" s="74">
        <f t="shared" si="9"/>
        <v>12</v>
      </c>
      <c r="AL23" s="74">
        <f t="shared" si="10"/>
        <v>176.73599999999999</v>
      </c>
    </row>
    <row r="24" spans="1:38">
      <c r="A24">
        <v>2014</v>
      </c>
      <c r="B24">
        <v>17</v>
      </c>
      <c r="C24">
        <v>166</v>
      </c>
      <c r="D24" t="s">
        <v>23</v>
      </c>
      <c r="E24">
        <v>59007024</v>
      </c>
      <c r="F24" t="s">
        <v>25</v>
      </c>
      <c r="G24" s="63" t="s">
        <v>203</v>
      </c>
      <c r="H24" s="63" t="s">
        <v>361</v>
      </c>
      <c r="I24" s="63">
        <v>580</v>
      </c>
      <c r="J24" s="63">
        <v>0</v>
      </c>
      <c r="K24" s="63">
        <v>0</v>
      </c>
      <c r="L24" s="63" t="s">
        <v>135</v>
      </c>
      <c r="M24" s="63">
        <v>588</v>
      </c>
      <c r="N24" s="63">
        <v>1.5289999999999999</v>
      </c>
      <c r="O24">
        <v>0</v>
      </c>
      <c r="P24" t="s">
        <v>62</v>
      </c>
      <c r="Q24" t="s">
        <v>409</v>
      </c>
      <c r="R24" s="39">
        <v>376100</v>
      </c>
      <c r="S24">
        <v>1309</v>
      </c>
      <c r="U24" t="s">
        <v>33</v>
      </c>
      <c r="V24" t="s">
        <v>46</v>
      </c>
      <c r="W24" t="s">
        <v>43</v>
      </c>
      <c r="Y24" s="76" t="s">
        <v>533</v>
      </c>
      <c r="Z24" s="76"/>
      <c r="AA24" s="76">
        <v>580</v>
      </c>
      <c r="AB24" s="76">
        <v>0</v>
      </c>
      <c r="AC24" s="76">
        <v>588</v>
      </c>
      <c r="AD24" s="76">
        <v>1.5</v>
      </c>
      <c r="AE24" s="72" t="str">
        <f t="shared" si="6"/>
        <v>PM</v>
      </c>
      <c r="AF24" s="72">
        <f t="shared" si="7"/>
        <v>279.83199999999999</v>
      </c>
      <c r="AG24" s="19">
        <f t="shared" si="8"/>
        <v>376100</v>
      </c>
      <c r="AH24">
        <v>9.5</v>
      </c>
      <c r="AI24" s="14">
        <f t="shared" si="3"/>
        <v>9.5</v>
      </c>
      <c r="AJ24">
        <v>2</v>
      </c>
      <c r="AK24" s="74">
        <f t="shared" si="9"/>
        <v>19</v>
      </c>
      <c r="AL24" s="74">
        <f t="shared" si="10"/>
        <v>279.83199999999999</v>
      </c>
    </row>
    <row r="25" spans="1:38">
      <c r="A25">
        <v>2014</v>
      </c>
      <c r="B25">
        <v>17</v>
      </c>
      <c r="C25">
        <v>198</v>
      </c>
      <c r="D25" t="s">
        <v>23</v>
      </c>
      <c r="E25">
        <v>54001045</v>
      </c>
      <c r="F25" t="s">
        <v>25</v>
      </c>
      <c r="G25" s="63" t="s">
        <v>113</v>
      </c>
      <c r="H25" s="63" t="s">
        <v>382</v>
      </c>
      <c r="I25" s="63">
        <v>598</v>
      </c>
      <c r="J25" s="63">
        <v>1.744</v>
      </c>
      <c r="K25" s="63">
        <v>4.3209999999999997</v>
      </c>
      <c r="L25" s="63" t="s">
        <v>383</v>
      </c>
      <c r="M25" s="63">
        <v>612</v>
      </c>
      <c r="N25" s="63">
        <v>0.35699999999999998</v>
      </c>
      <c r="O25">
        <v>17.038</v>
      </c>
      <c r="P25" t="s">
        <v>419</v>
      </c>
      <c r="Q25" t="s">
        <v>409</v>
      </c>
      <c r="R25" s="39">
        <v>494400</v>
      </c>
      <c r="S25">
        <v>1309</v>
      </c>
      <c r="U25" t="s">
        <v>33</v>
      </c>
      <c r="V25" t="s">
        <v>46</v>
      </c>
      <c r="W25" t="s">
        <v>43</v>
      </c>
      <c r="Y25" s="76" t="s">
        <v>512</v>
      </c>
      <c r="Z25" s="76"/>
      <c r="AA25" s="76">
        <v>598</v>
      </c>
      <c r="AB25" s="76">
        <v>1.6</v>
      </c>
      <c r="AC25" s="76">
        <v>612</v>
      </c>
      <c r="AD25" s="76">
        <v>0.5</v>
      </c>
      <c r="AE25" s="72" t="str">
        <f t="shared" si="6"/>
        <v>PM</v>
      </c>
      <c r="AF25" s="72">
        <f t="shared" si="7"/>
        <v>379.98239999999998</v>
      </c>
      <c r="AG25" s="19">
        <f t="shared" si="8"/>
        <v>494400</v>
      </c>
      <c r="AH25">
        <v>12.9</v>
      </c>
      <c r="AI25" s="14">
        <f t="shared" si="3"/>
        <v>12.899999999999977</v>
      </c>
      <c r="AJ25">
        <v>2</v>
      </c>
      <c r="AK25" s="74">
        <f t="shared" si="9"/>
        <v>25.8</v>
      </c>
      <c r="AL25" s="74">
        <f t="shared" si="10"/>
        <v>379.98239999999998</v>
      </c>
    </row>
    <row r="26" spans="1:38">
      <c r="A26">
        <v>2014</v>
      </c>
      <c r="B26">
        <v>17</v>
      </c>
      <c r="C26">
        <v>166</v>
      </c>
      <c r="D26" t="s">
        <v>23</v>
      </c>
      <c r="E26">
        <v>26201025</v>
      </c>
      <c r="F26" t="s">
        <v>25</v>
      </c>
      <c r="G26" s="42" t="s">
        <v>416</v>
      </c>
      <c r="H26" t="s">
        <v>152</v>
      </c>
      <c r="I26" s="42">
        <v>590</v>
      </c>
      <c r="J26" s="42">
        <v>0.14099999999999999</v>
      </c>
      <c r="K26">
        <v>20.396000000000001</v>
      </c>
      <c r="L26" t="s">
        <v>417</v>
      </c>
      <c r="M26" s="42">
        <v>594</v>
      </c>
      <c r="N26" s="42">
        <v>0.13300000000000001</v>
      </c>
      <c r="O26">
        <v>24.388000000000002</v>
      </c>
      <c r="P26" t="s">
        <v>62</v>
      </c>
      <c r="Q26" t="s">
        <v>409</v>
      </c>
      <c r="R26" s="39">
        <v>140500</v>
      </c>
      <c r="S26">
        <v>1309</v>
      </c>
      <c r="U26" t="s">
        <v>33</v>
      </c>
      <c r="V26" t="s">
        <v>46</v>
      </c>
      <c r="W26" t="s">
        <v>35</v>
      </c>
      <c r="Y26" s="68" t="s">
        <v>534</v>
      </c>
      <c r="Z26" s="68"/>
      <c r="AA26" s="68">
        <v>590</v>
      </c>
      <c r="AB26" s="68">
        <v>0</v>
      </c>
      <c r="AC26" s="68">
        <v>594</v>
      </c>
      <c r="AD26" s="68">
        <v>0</v>
      </c>
      <c r="AE26" s="71" t="str">
        <f t="shared" si="6"/>
        <v>PM</v>
      </c>
      <c r="AF26" s="71">
        <f t="shared" si="7"/>
        <v>117.824</v>
      </c>
      <c r="AG26" s="19">
        <f t="shared" si="8"/>
        <v>140500</v>
      </c>
      <c r="AH26">
        <v>4</v>
      </c>
      <c r="AI26" s="14">
        <f t="shared" si="3"/>
        <v>4</v>
      </c>
      <c r="AJ26">
        <v>2</v>
      </c>
      <c r="AK26" s="74">
        <f t="shared" si="9"/>
        <v>8</v>
      </c>
      <c r="AL26" s="74">
        <f t="shared" si="10"/>
        <v>117.824</v>
      </c>
    </row>
    <row r="27" spans="1:38">
      <c r="A27">
        <v>2014</v>
      </c>
      <c r="B27">
        <v>17</v>
      </c>
      <c r="C27">
        <v>166</v>
      </c>
      <c r="D27" t="s">
        <v>23</v>
      </c>
      <c r="E27">
        <v>26202025</v>
      </c>
      <c r="F27" t="s">
        <v>25</v>
      </c>
      <c r="G27" s="42" t="s">
        <v>416</v>
      </c>
      <c r="H27" t="s">
        <v>417</v>
      </c>
      <c r="I27" s="42">
        <v>594</v>
      </c>
      <c r="J27" s="42">
        <v>0.13300000000000001</v>
      </c>
      <c r="K27">
        <v>24.388000000000002</v>
      </c>
      <c r="L27" t="s">
        <v>388</v>
      </c>
      <c r="M27" s="42">
        <v>602</v>
      </c>
      <c r="N27" s="42">
        <v>0.19400000000000001</v>
      </c>
      <c r="O27">
        <v>32.448999999999998</v>
      </c>
      <c r="P27" t="s">
        <v>62</v>
      </c>
      <c r="Q27" t="s">
        <v>409</v>
      </c>
      <c r="R27" s="39">
        <v>283800</v>
      </c>
      <c r="S27">
        <v>1309</v>
      </c>
      <c r="U27" t="s">
        <v>33</v>
      </c>
      <c r="V27" t="s">
        <v>46</v>
      </c>
      <c r="W27" t="s">
        <v>35</v>
      </c>
      <c r="Y27" s="68" t="s">
        <v>534</v>
      </c>
      <c r="Z27" s="68"/>
      <c r="AA27" s="68">
        <v>594</v>
      </c>
      <c r="AB27" s="68">
        <v>0</v>
      </c>
      <c r="AC27" s="68">
        <v>602</v>
      </c>
      <c r="AD27" s="68">
        <v>0.2</v>
      </c>
      <c r="AE27" s="71" t="str">
        <f t="shared" si="6"/>
        <v>PM</v>
      </c>
      <c r="AF27" s="71">
        <f t="shared" si="7"/>
        <v>241.53919999999997</v>
      </c>
      <c r="AG27" s="19">
        <f t="shared" si="8"/>
        <v>283800</v>
      </c>
      <c r="AH27">
        <v>8.1999999999999993</v>
      </c>
      <c r="AI27" s="14">
        <f t="shared" si="3"/>
        <v>8.2000000000000455</v>
      </c>
      <c r="AJ27">
        <v>2</v>
      </c>
      <c r="AK27" s="74">
        <f t="shared" si="9"/>
        <v>16.399999999999999</v>
      </c>
      <c r="AL27" s="74">
        <f t="shared" si="10"/>
        <v>241.53919999999997</v>
      </c>
    </row>
    <row r="28" spans="1:38">
      <c r="A28">
        <v>2014</v>
      </c>
      <c r="B28">
        <v>17</v>
      </c>
      <c r="C28">
        <v>166</v>
      </c>
      <c r="D28" t="s">
        <v>23</v>
      </c>
      <c r="E28">
        <v>33705041</v>
      </c>
      <c r="F28" t="s">
        <v>25</v>
      </c>
      <c r="G28" s="63" t="s">
        <v>170</v>
      </c>
      <c r="H28" s="63" t="s">
        <v>424</v>
      </c>
      <c r="I28" s="63">
        <v>500</v>
      </c>
      <c r="J28" s="63">
        <v>0</v>
      </c>
      <c r="K28" s="63">
        <v>4</v>
      </c>
      <c r="L28" s="63" t="s">
        <v>425</v>
      </c>
      <c r="M28" s="63">
        <v>502</v>
      </c>
      <c r="N28" s="63">
        <v>0</v>
      </c>
      <c r="O28">
        <v>6.01</v>
      </c>
      <c r="P28" t="s">
        <v>62</v>
      </c>
      <c r="Q28" t="s">
        <v>409</v>
      </c>
      <c r="R28" s="39">
        <v>69000</v>
      </c>
      <c r="S28">
        <v>1309</v>
      </c>
      <c r="U28" t="s">
        <v>33</v>
      </c>
      <c r="V28" t="s">
        <v>46</v>
      </c>
      <c r="W28" t="s">
        <v>43</v>
      </c>
      <c r="Y28" s="76" t="s">
        <v>535</v>
      </c>
      <c r="Z28" s="76"/>
      <c r="AA28" s="76">
        <v>500</v>
      </c>
      <c r="AB28" s="76">
        <v>0</v>
      </c>
      <c r="AC28" s="76">
        <v>502</v>
      </c>
      <c r="AD28" s="76">
        <v>0</v>
      </c>
      <c r="AE28" s="72" t="str">
        <f t="shared" si="6"/>
        <v>PM</v>
      </c>
      <c r="AF28" s="72">
        <f t="shared" si="7"/>
        <v>58.911999999999999</v>
      </c>
      <c r="AG28" s="19">
        <f t="shared" si="8"/>
        <v>69000</v>
      </c>
      <c r="AH28">
        <v>2</v>
      </c>
      <c r="AI28" s="14">
        <f t="shared" si="3"/>
        <v>2</v>
      </c>
      <c r="AJ28">
        <v>2</v>
      </c>
      <c r="AK28" s="74">
        <f t="shared" si="9"/>
        <v>4</v>
      </c>
      <c r="AL28" s="74">
        <f t="shared" si="10"/>
        <v>58.911999999999999</v>
      </c>
    </row>
    <row r="29" spans="1:38">
      <c r="A29">
        <v>2014</v>
      </c>
      <c r="B29">
        <v>17</v>
      </c>
      <c r="C29">
        <v>26</v>
      </c>
      <c r="D29" t="s">
        <v>23</v>
      </c>
      <c r="E29">
        <v>45701056</v>
      </c>
      <c r="F29" t="s">
        <v>25</v>
      </c>
      <c r="G29" s="63" t="s">
        <v>173</v>
      </c>
      <c r="H29" s="63" t="s">
        <v>430</v>
      </c>
      <c r="I29" s="63">
        <v>436</v>
      </c>
      <c r="J29" s="63">
        <v>1.4950000000000001</v>
      </c>
      <c r="K29" s="63">
        <v>39.457000000000001</v>
      </c>
      <c r="L29" s="63" t="s">
        <v>431</v>
      </c>
      <c r="M29" s="63">
        <v>438</v>
      </c>
      <c r="N29" s="63">
        <v>0.90900000000000003</v>
      </c>
      <c r="O29">
        <v>40.857999999999997</v>
      </c>
      <c r="P29" t="s">
        <v>432</v>
      </c>
      <c r="Q29" t="s">
        <v>409</v>
      </c>
      <c r="R29" s="39">
        <v>1152000</v>
      </c>
      <c r="S29">
        <v>1310</v>
      </c>
      <c r="U29" t="s">
        <v>86</v>
      </c>
      <c r="V29" t="s">
        <v>46</v>
      </c>
      <c r="W29" t="s">
        <v>43</v>
      </c>
      <c r="Y29" s="76" t="s">
        <v>302</v>
      </c>
      <c r="Z29" s="76"/>
      <c r="AA29" s="76">
        <v>436</v>
      </c>
      <c r="AB29" s="76">
        <v>1.5</v>
      </c>
      <c r="AC29" s="76">
        <v>438</v>
      </c>
      <c r="AD29" s="76">
        <v>0.8</v>
      </c>
      <c r="AE29" s="72" t="str">
        <f t="shared" si="6"/>
        <v>HR</v>
      </c>
      <c r="AF29" s="72">
        <f t="shared" si="7"/>
        <v>347.81760000000003</v>
      </c>
      <c r="AG29" s="19">
        <f t="shared" si="8"/>
        <v>1152000</v>
      </c>
      <c r="AH29">
        <v>1.3</v>
      </c>
      <c r="AI29" s="14">
        <f t="shared" si="3"/>
        <v>1.3000000000000114</v>
      </c>
      <c r="AJ29">
        <v>2</v>
      </c>
      <c r="AK29" s="74">
        <f t="shared" si="9"/>
        <v>2.6</v>
      </c>
      <c r="AL29" s="74">
        <f t="shared" si="10"/>
        <v>347.81760000000003</v>
      </c>
    </row>
    <row r="30" spans="1:38">
      <c r="A30">
        <v>2014</v>
      </c>
      <c r="B30">
        <v>17</v>
      </c>
      <c r="C30">
        <v>198</v>
      </c>
      <c r="D30" t="s">
        <v>23</v>
      </c>
      <c r="E30">
        <v>64801030</v>
      </c>
      <c r="F30" t="s">
        <v>25</v>
      </c>
      <c r="G30" s="42" t="s">
        <v>173</v>
      </c>
      <c r="H30" t="s">
        <v>87</v>
      </c>
      <c r="I30" s="42">
        <v>398</v>
      </c>
      <c r="J30" s="42">
        <v>-0.107</v>
      </c>
      <c r="K30">
        <v>0</v>
      </c>
      <c r="L30" t="s">
        <v>436</v>
      </c>
      <c r="M30" s="42">
        <v>404</v>
      </c>
      <c r="N30" s="42">
        <v>1.8879999999999999</v>
      </c>
      <c r="O30">
        <v>7.8479999999999999</v>
      </c>
      <c r="P30" t="s">
        <v>62</v>
      </c>
      <c r="Q30" t="s">
        <v>409</v>
      </c>
      <c r="R30" s="39">
        <v>394700</v>
      </c>
      <c r="S30">
        <v>1309</v>
      </c>
      <c r="U30" t="s">
        <v>33</v>
      </c>
      <c r="V30" t="s">
        <v>46</v>
      </c>
      <c r="W30" t="s">
        <v>43</v>
      </c>
      <c r="Y30" s="68" t="s">
        <v>302</v>
      </c>
      <c r="Z30" s="68"/>
      <c r="AA30" s="68">
        <v>0</v>
      </c>
      <c r="AB30" s="68">
        <v>0</v>
      </c>
      <c r="AC30" s="68">
        <v>406</v>
      </c>
      <c r="AD30" s="68">
        <v>0</v>
      </c>
      <c r="AE30" s="71" t="str">
        <f t="shared" si="6"/>
        <v>PM</v>
      </c>
      <c r="AF30" s="71">
        <f t="shared" si="7"/>
        <v>235.648</v>
      </c>
      <c r="AG30" s="19">
        <f t="shared" si="8"/>
        <v>394700</v>
      </c>
      <c r="AH30">
        <v>8</v>
      </c>
      <c r="AI30" s="14">
        <f t="shared" si="3"/>
        <v>406</v>
      </c>
      <c r="AJ30">
        <v>2</v>
      </c>
      <c r="AK30" s="74">
        <f t="shared" si="9"/>
        <v>16</v>
      </c>
      <c r="AL30" s="74">
        <f t="shared" si="10"/>
        <v>235.648</v>
      </c>
    </row>
    <row r="31" spans="1:38">
      <c r="A31">
        <v>2014</v>
      </c>
      <c r="B31">
        <v>17</v>
      </c>
      <c r="C31">
        <v>145</v>
      </c>
      <c r="D31" t="s">
        <v>23</v>
      </c>
      <c r="E31">
        <v>42603039</v>
      </c>
      <c r="F31" t="s">
        <v>25</v>
      </c>
      <c r="G31" s="42" t="s">
        <v>428</v>
      </c>
      <c r="H31" t="s">
        <v>87</v>
      </c>
      <c r="I31" s="42">
        <v>346</v>
      </c>
      <c r="J31" s="42">
        <v>-2.4E-2</v>
      </c>
      <c r="K31">
        <v>0</v>
      </c>
      <c r="L31" t="s">
        <v>429</v>
      </c>
      <c r="M31" s="42">
        <v>352</v>
      </c>
      <c r="N31" s="42">
        <v>0.55700000000000005</v>
      </c>
      <c r="O31">
        <v>6.4909999999999997</v>
      </c>
      <c r="P31" t="s">
        <v>354</v>
      </c>
      <c r="Q31" t="s">
        <v>409</v>
      </c>
      <c r="R31" s="39">
        <v>1428020</v>
      </c>
      <c r="S31">
        <v>1405</v>
      </c>
      <c r="U31" t="s">
        <v>33</v>
      </c>
      <c r="V31" t="s">
        <v>46</v>
      </c>
      <c r="W31" t="s">
        <v>43</v>
      </c>
      <c r="Y31" s="68" t="s">
        <v>536</v>
      </c>
      <c r="Z31" s="68"/>
      <c r="AA31" s="68">
        <v>346</v>
      </c>
      <c r="AB31" s="68">
        <v>0</v>
      </c>
      <c r="AC31" s="68">
        <v>352</v>
      </c>
      <c r="AD31" s="68">
        <v>0.5</v>
      </c>
      <c r="AE31" s="71" t="str">
        <f t="shared" si="6"/>
        <v>PM</v>
      </c>
      <c r="AF31" s="71">
        <f t="shared" si="7"/>
        <v>191.464</v>
      </c>
      <c r="AG31" s="19">
        <f t="shared" si="8"/>
        <v>1428020</v>
      </c>
      <c r="AH31">
        <v>6.5</v>
      </c>
      <c r="AI31" s="14">
        <f t="shared" si="3"/>
        <v>6.5</v>
      </c>
      <c r="AJ31">
        <v>2</v>
      </c>
      <c r="AK31" s="74">
        <f t="shared" si="9"/>
        <v>13</v>
      </c>
      <c r="AL31" s="74">
        <f t="shared" si="10"/>
        <v>191.464</v>
      </c>
    </row>
    <row r="32" spans="1:38">
      <c r="A32">
        <v>2014</v>
      </c>
      <c r="B32">
        <v>17</v>
      </c>
      <c r="C32">
        <v>239</v>
      </c>
      <c r="D32" t="s">
        <v>23</v>
      </c>
      <c r="E32">
        <v>244701026</v>
      </c>
      <c r="F32" t="s">
        <v>25</v>
      </c>
      <c r="G32" s="63" t="s">
        <v>166</v>
      </c>
      <c r="H32" s="63" t="s">
        <v>71</v>
      </c>
      <c r="I32" s="63">
        <v>442</v>
      </c>
      <c r="J32" s="63">
        <v>-6.3E-2</v>
      </c>
      <c r="K32" s="63">
        <v>0</v>
      </c>
      <c r="L32" s="63" t="s">
        <v>457</v>
      </c>
      <c r="M32" s="63">
        <v>442</v>
      </c>
      <c r="N32" s="63">
        <v>0.67500000000000004</v>
      </c>
      <c r="O32">
        <v>0</v>
      </c>
      <c r="P32" t="s">
        <v>62</v>
      </c>
      <c r="Q32" t="s">
        <v>409</v>
      </c>
      <c r="R32" s="39">
        <v>34000</v>
      </c>
      <c r="S32">
        <v>1309</v>
      </c>
      <c r="U32" t="s">
        <v>33</v>
      </c>
      <c r="V32" t="s">
        <v>46</v>
      </c>
      <c r="W32" t="s">
        <v>43</v>
      </c>
      <c r="Y32" s="76" t="s">
        <v>537</v>
      </c>
      <c r="Z32" s="76"/>
      <c r="AA32" s="76">
        <v>0</v>
      </c>
      <c r="AB32" s="76">
        <v>0</v>
      </c>
      <c r="AC32" s="76">
        <v>442</v>
      </c>
      <c r="AD32" s="76">
        <v>1</v>
      </c>
      <c r="AE32" s="72" t="str">
        <f t="shared" si="6"/>
        <v>PM</v>
      </c>
      <c r="AF32" s="72">
        <f t="shared" si="7"/>
        <v>32.401600000000002</v>
      </c>
      <c r="AG32" s="19">
        <f t="shared" si="8"/>
        <v>34000</v>
      </c>
      <c r="AH32">
        <v>1.1000000000000001</v>
      </c>
      <c r="AI32" s="14">
        <f t="shared" si="3"/>
        <v>443</v>
      </c>
      <c r="AJ32">
        <v>2</v>
      </c>
      <c r="AK32" s="74">
        <f t="shared" si="9"/>
        <v>2.2000000000000002</v>
      </c>
      <c r="AL32" s="74">
        <f t="shared" si="10"/>
        <v>32.401600000000002</v>
      </c>
    </row>
    <row r="33" spans="1:38">
      <c r="A33">
        <v>2014</v>
      </c>
      <c r="B33">
        <v>17</v>
      </c>
      <c r="C33">
        <v>82</v>
      </c>
      <c r="D33" t="s">
        <v>23</v>
      </c>
      <c r="E33">
        <v>61201040</v>
      </c>
      <c r="F33" t="s">
        <v>25</v>
      </c>
      <c r="G33" s="63" t="s">
        <v>205</v>
      </c>
      <c r="H33" s="63" t="s">
        <v>435</v>
      </c>
      <c r="I33" s="63">
        <v>368</v>
      </c>
      <c r="J33" s="63">
        <v>1.0229999999999999</v>
      </c>
      <c r="K33" s="63">
        <v>24.779</v>
      </c>
      <c r="L33" s="63" t="s">
        <v>206</v>
      </c>
      <c r="M33" s="63">
        <v>370</v>
      </c>
      <c r="N33" s="63">
        <v>1.665</v>
      </c>
      <c r="O33">
        <v>27.411999999999999</v>
      </c>
      <c r="P33" t="s">
        <v>354</v>
      </c>
      <c r="Q33" t="s">
        <v>409</v>
      </c>
      <c r="R33" s="39">
        <v>420000</v>
      </c>
      <c r="S33">
        <v>1405</v>
      </c>
      <c r="U33" t="s">
        <v>33</v>
      </c>
      <c r="V33" t="s">
        <v>46</v>
      </c>
      <c r="W33" t="s">
        <v>43</v>
      </c>
      <c r="Y33" s="76" t="s">
        <v>306</v>
      </c>
      <c r="Z33" s="76"/>
      <c r="AA33" s="76">
        <v>368</v>
      </c>
      <c r="AB33" s="76">
        <v>1</v>
      </c>
      <c r="AC33" s="76">
        <v>370</v>
      </c>
      <c r="AD33" s="76">
        <v>1.5</v>
      </c>
      <c r="AE33" s="72" t="str">
        <f t="shared" si="6"/>
        <v>PM</v>
      </c>
      <c r="AF33" s="72">
        <f t="shared" si="7"/>
        <v>220.92</v>
      </c>
      <c r="AG33" s="19">
        <f t="shared" si="8"/>
        <v>420000</v>
      </c>
      <c r="AH33">
        <v>7.5</v>
      </c>
      <c r="AI33" s="14">
        <f t="shared" si="3"/>
        <v>2.5</v>
      </c>
      <c r="AJ33">
        <v>2</v>
      </c>
      <c r="AK33" s="74">
        <f t="shared" si="9"/>
        <v>15</v>
      </c>
      <c r="AL33" s="74">
        <f t="shared" si="10"/>
        <v>220.92</v>
      </c>
    </row>
    <row r="34" spans="1:38">
      <c r="A34">
        <v>2014</v>
      </c>
      <c r="B34">
        <v>17</v>
      </c>
      <c r="C34">
        <v>236</v>
      </c>
      <c r="D34" t="s">
        <v>23</v>
      </c>
      <c r="E34">
        <v>75602029</v>
      </c>
      <c r="F34" t="s">
        <v>25</v>
      </c>
      <c r="G34" s="42" t="s">
        <v>395</v>
      </c>
      <c r="H34" t="s">
        <v>444</v>
      </c>
      <c r="I34" s="42">
        <v>664</v>
      </c>
      <c r="J34" s="42">
        <v>-2.9000000000000001E-2</v>
      </c>
      <c r="K34">
        <v>0</v>
      </c>
      <c r="L34" t="s">
        <v>252</v>
      </c>
      <c r="M34" s="42">
        <v>678</v>
      </c>
      <c r="N34" s="42">
        <v>0.52800000000000002</v>
      </c>
      <c r="O34">
        <v>14.46</v>
      </c>
      <c r="P34" t="s">
        <v>419</v>
      </c>
      <c r="Q34" t="s">
        <v>409</v>
      </c>
      <c r="R34" s="39">
        <v>563800</v>
      </c>
      <c r="S34">
        <v>1309</v>
      </c>
      <c r="U34" t="s">
        <v>33</v>
      </c>
      <c r="V34" t="s">
        <v>46</v>
      </c>
      <c r="W34" t="s">
        <v>43</v>
      </c>
      <c r="Y34" s="68" t="s">
        <v>513</v>
      </c>
      <c r="Z34" s="68"/>
      <c r="AA34" s="68">
        <v>664</v>
      </c>
      <c r="AB34" s="68">
        <v>0</v>
      </c>
      <c r="AC34" s="68">
        <v>678</v>
      </c>
      <c r="AD34" s="68">
        <v>0.5</v>
      </c>
      <c r="AE34" s="71" t="str">
        <f t="shared" si="6"/>
        <v>PM</v>
      </c>
      <c r="AF34" s="71">
        <f t="shared" si="7"/>
        <v>427.11199999999997</v>
      </c>
      <c r="AG34" s="19">
        <f t="shared" si="8"/>
        <v>563800</v>
      </c>
      <c r="AH34">
        <v>14.5</v>
      </c>
      <c r="AI34" s="14">
        <f t="shared" si="3"/>
        <v>14.5</v>
      </c>
      <c r="AJ34">
        <v>2</v>
      </c>
      <c r="AK34" s="74">
        <f t="shared" si="9"/>
        <v>29</v>
      </c>
      <c r="AL34" s="74">
        <f t="shared" si="10"/>
        <v>427.11199999999997</v>
      </c>
    </row>
    <row r="35" spans="1:38">
      <c r="A35">
        <v>2014</v>
      </c>
      <c r="B35">
        <v>17</v>
      </c>
      <c r="C35">
        <v>82</v>
      </c>
      <c r="D35" t="s">
        <v>23</v>
      </c>
      <c r="E35">
        <v>67501063</v>
      </c>
      <c r="F35" t="s">
        <v>25</v>
      </c>
      <c r="G35" t="s">
        <v>217</v>
      </c>
      <c r="H35" t="s">
        <v>437</v>
      </c>
      <c r="I35">
        <v>197</v>
      </c>
      <c r="J35">
        <v>1.004</v>
      </c>
      <c r="K35">
        <v>0</v>
      </c>
      <c r="L35" t="s">
        <v>176</v>
      </c>
      <c r="M35">
        <v>198</v>
      </c>
      <c r="N35">
        <v>0.82899999999999996</v>
      </c>
      <c r="O35">
        <v>0</v>
      </c>
      <c r="P35" t="s">
        <v>62</v>
      </c>
      <c r="Q35" t="s">
        <v>409</v>
      </c>
      <c r="R35" s="39">
        <v>24800</v>
      </c>
      <c r="S35">
        <v>1309</v>
      </c>
      <c r="U35" t="s">
        <v>33</v>
      </c>
      <c r="V35" t="s">
        <v>46</v>
      </c>
      <c r="W35" t="s">
        <v>226</v>
      </c>
      <c r="Y35" s="68" t="s">
        <v>317</v>
      </c>
      <c r="Z35" s="68"/>
      <c r="AA35" s="68">
        <v>197</v>
      </c>
      <c r="AB35" s="68">
        <v>0.5</v>
      </c>
      <c r="AC35" s="68">
        <v>199</v>
      </c>
      <c r="AD35" s="68">
        <v>0</v>
      </c>
      <c r="AE35" s="71" t="str">
        <f t="shared" si="6"/>
        <v>PM</v>
      </c>
      <c r="AF35" s="71">
        <f t="shared" si="7"/>
        <v>44.183999999999997</v>
      </c>
      <c r="AG35" s="19">
        <f t="shared" si="8"/>
        <v>24800</v>
      </c>
      <c r="AH35">
        <v>1.5</v>
      </c>
      <c r="AI35" s="14">
        <f t="shared" si="3"/>
        <v>1.5</v>
      </c>
      <c r="AJ35">
        <v>2</v>
      </c>
      <c r="AK35" s="74">
        <f t="shared" si="9"/>
        <v>3</v>
      </c>
      <c r="AL35" s="74">
        <f t="shared" si="10"/>
        <v>44.183999999999997</v>
      </c>
    </row>
    <row r="36" spans="1:38">
      <c r="A36">
        <v>2014</v>
      </c>
      <c r="B36">
        <v>17</v>
      </c>
      <c r="C36">
        <v>82</v>
      </c>
      <c r="D36" t="s">
        <v>23</v>
      </c>
      <c r="E36">
        <v>67502077</v>
      </c>
      <c r="F36" t="s">
        <v>25</v>
      </c>
      <c r="G36" t="s">
        <v>217</v>
      </c>
      <c r="H36" t="s">
        <v>356</v>
      </c>
      <c r="I36">
        <v>180</v>
      </c>
      <c r="J36">
        <v>0.875</v>
      </c>
      <c r="K36">
        <v>180.887</v>
      </c>
      <c r="L36" t="s">
        <v>83</v>
      </c>
      <c r="M36">
        <v>197</v>
      </c>
      <c r="N36">
        <v>1.004</v>
      </c>
      <c r="O36">
        <v>198.071</v>
      </c>
      <c r="P36" t="s">
        <v>438</v>
      </c>
      <c r="Q36" t="s">
        <v>409</v>
      </c>
      <c r="R36" s="39">
        <v>3800000</v>
      </c>
      <c r="S36">
        <v>1309</v>
      </c>
      <c r="U36" t="s">
        <v>33</v>
      </c>
      <c r="V36" t="s">
        <v>46</v>
      </c>
      <c r="W36" t="s">
        <v>226</v>
      </c>
      <c r="Y36" s="76" t="s">
        <v>317</v>
      </c>
      <c r="Z36" s="76"/>
      <c r="AA36" s="76">
        <v>180</v>
      </c>
      <c r="AB36" s="76">
        <v>0.9</v>
      </c>
      <c r="AC36" s="76">
        <v>198</v>
      </c>
      <c r="AD36" s="76">
        <v>0</v>
      </c>
      <c r="AE36" s="72" t="str">
        <f t="shared" si="6"/>
        <v>PM</v>
      </c>
      <c r="AF36" s="72">
        <f t="shared" si="7"/>
        <v>503.69760000000002</v>
      </c>
      <c r="AG36" s="19">
        <f t="shared" si="8"/>
        <v>3800000</v>
      </c>
      <c r="AH36">
        <v>17.100000000000001</v>
      </c>
      <c r="AI36" s="14">
        <f t="shared" si="3"/>
        <v>17.099999999999994</v>
      </c>
      <c r="AJ36">
        <v>2</v>
      </c>
      <c r="AK36" s="74">
        <f t="shared" si="9"/>
        <v>34.200000000000003</v>
      </c>
      <c r="AL36" s="74">
        <f t="shared" si="10"/>
        <v>503.69760000000002</v>
      </c>
    </row>
    <row r="37" spans="1:38">
      <c r="A37">
        <v>2014</v>
      </c>
      <c r="B37">
        <v>17</v>
      </c>
      <c r="C37">
        <v>145</v>
      </c>
      <c r="D37" t="s">
        <v>23</v>
      </c>
      <c r="E37">
        <v>67503071</v>
      </c>
      <c r="F37" t="s">
        <v>25</v>
      </c>
      <c r="G37" t="s">
        <v>217</v>
      </c>
      <c r="H37" t="s">
        <v>439</v>
      </c>
      <c r="I37">
        <v>178</v>
      </c>
      <c r="J37">
        <v>0.66400000000000003</v>
      </c>
      <c r="K37">
        <v>178.667</v>
      </c>
      <c r="L37" t="s">
        <v>235</v>
      </c>
      <c r="M37">
        <v>180</v>
      </c>
      <c r="N37">
        <v>0.68</v>
      </c>
      <c r="O37">
        <v>180.69200000000001</v>
      </c>
      <c r="P37" t="s">
        <v>62</v>
      </c>
      <c r="Q37" t="s">
        <v>409</v>
      </c>
      <c r="R37" s="39">
        <v>70400</v>
      </c>
      <c r="S37">
        <v>1309</v>
      </c>
      <c r="U37" t="s">
        <v>33</v>
      </c>
      <c r="V37" t="s">
        <v>34</v>
      </c>
      <c r="W37" t="s">
        <v>226</v>
      </c>
      <c r="Y37" s="76" t="s">
        <v>319</v>
      </c>
      <c r="Z37" s="76"/>
      <c r="AA37" s="76">
        <v>178</v>
      </c>
      <c r="AB37" s="76">
        <v>0.7</v>
      </c>
      <c r="AC37" s="76">
        <v>180</v>
      </c>
      <c r="AD37" s="76">
        <v>0.7</v>
      </c>
      <c r="AE37" s="72" t="str">
        <f t="shared" si="6"/>
        <v>PM</v>
      </c>
      <c r="AF37" s="72">
        <f t="shared" si="7"/>
        <v>58.911999999999999</v>
      </c>
      <c r="AG37" s="19">
        <f t="shared" si="8"/>
        <v>70400</v>
      </c>
      <c r="AH37">
        <v>2</v>
      </c>
      <c r="AI37" s="14">
        <f t="shared" si="3"/>
        <v>2</v>
      </c>
      <c r="AJ37">
        <v>2</v>
      </c>
      <c r="AK37" s="74">
        <f t="shared" si="9"/>
        <v>4</v>
      </c>
      <c r="AL37" s="74">
        <f t="shared" si="10"/>
        <v>58.911999999999999</v>
      </c>
    </row>
    <row r="38" spans="1:38">
      <c r="A38">
        <v>2014</v>
      </c>
      <c r="B38">
        <v>17</v>
      </c>
      <c r="C38">
        <v>145</v>
      </c>
      <c r="D38" t="s">
        <v>23</v>
      </c>
      <c r="E38">
        <v>67504063</v>
      </c>
      <c r="F38" t="s">
        <v>25</v>
      </c>
      <c r="G38" t="s">
        <v>217</v>
      </c>
      <c r="H38" t="s">
        <v>440</v>
      </c>
      <c r="I38">
        <v>152</v>
      </c>
      <c r="J38">
        <v>0.32</v>
      </c>
      <c r="K38">
        <v>152.31399999999999</v>
      </c>
      <c r="L38" t="s">
        <v>212</v>
      </c>
      <c r="M38">
        <v>156</v>
      </c>
      <c r="N38">
        <v>0.48699999999999999</v>
      </c>
      <c r="O38">
        <v>156.50899999999999</v>
      </c>
      <c r="P38" t="s">
        <v>62</v>
      </c>
      <c r="Q38" t="s">
        <v>409</v>
      </c>
      <c r="R38" s="39">
        <v>147660</v>
      </c>
      <c r="S38">
        <v>1309</v>
      </c>
      <c r="U38" t="s">
        <v>33</v>
      </c>
      <c r="V38" t="s">
        <v>34</v>
      </c>
      <c r="W38" t="s">
        <v>210</v>
      </c>
      <c r="Y38" s="73" t="s">
        <v>318</v>
      </c>
      <c r="Z38" s="75"/>
      <c r="AA38" s="73">
        <v>152</v>
      </c>
      <c r="AB38" s="73">
        <v>0.3</v>
      </c>
      <c r="AC38" s="75">
        <v>156</v>
      </c>
      <c r="AD38" s="75">
        <v>0.5</v>
      </c>
      <c r="AE38" s="71" t="str">
        <f t="shared" si="6"/>
        <v>PM</v>
      </c>
      <c r="AF38" s="71">
        <f t="shared" si="7"/>
        <v>123.71520000000001</v>
      </c>
      <c r="AG38" s="19">
        <f t="shared" si="8"/>
        <v>147660</v>
      </c>
      <c r="AH38">
        <v>4.2</v>
      </c>
      <c r="AI38" s="14">
        <f t="shared" si="3"/>
        <v>4.1999999999999886</v>
      </c>
      <c r="AJ38">
        <v>2</v>
      </c>
      <c r="AK38" s="74">
        <f t="shared" si="9"/>
        <v>8.4</v>
      </c>
      <c r="AL38" s="74">
        <f t="shared" si="10"/>
        <v>123.71520000000001</v>
      </c>
    </row>
    <row r="39" spans="1:38">
      <c r="A39">
        <v>2014</v>
      </c>
      <c r="B39">
        <v>17</v>
      </c>
      <c r="C39">
        <v>236</v>
      </c>
      <c r="D39" t="s">
        <v>23</v>
      </c>
      <c r="E39">
        <v>67506099</v>
      </c>
      <c r="F39" t="s">
        <v>25</v>
      </c>
      <c r="G39" t="s">
        <v>217</v>
      </c>
      <c r="H39" t="s">
        <v>61</v>
      </c>
      <c r="I39">
        <v>119</v>
      </c>
      <c r="J39">
        <v>0.39</v>
      </c>
      <c r="K39">
        <v>119.30800000000001</v>
      </c>
      <c r="L39" t="s">
        <v>359</v>
      </c>
      <c r="M39">
        <v>133</v>
      </c>
      <c r="N39">
        <v>0.84599999999999997</v>
      </c>
      <c r="O39">
        <v>133.684</v>
      </c>
      <c r="P39" t="s">
        <v>393</v>
      </c>
      <c r="Q39" t="s">
        <v>409</v>
      </c>
      <c r="R39" s="39">
        <v>4500000</v>
      </c>
      <c r="S39">
        <v>1310</v>
      </c>
      <c r="U39" t="s">
        <v>33</v>
      </c>
      <c r="V39" t="s">
        <v>46</v>
      </c>
      <c r="W39" t="s">
        <v>226</v>
      </c>
      <c r="Y39" s="68" t="s">
        <v>317</v>
      </c>
      <c r="Z39" s="68"/>
      <c r="AA39" s="68">
        <v>119</v>
      </c>
      <c r="AB39" s="68">
        <v>0.5</v>
      </c>
      <c r="AC39" s="68">
        <v>133</v>
      </c>
      <c r="AD39" s="68">
        <v>0.8</v>
      </c>
      <c r="AE39" s="71" t="str">
        <f t="shared" ref="AE39:AE58" si="11">U39</f>
        <v>PM</v>
      </c>
      <c r="AF39" s="71">
        <f t="shared" ref="AF39:AF58" si="12">AL39</f>
        <v>421.2208</v>
      </c>
      <c r="AG39" s="19">
        <f>R39</f>
        <v>4500000</v>
      </c>
      <c r="AH39">
        <v>14.3</v>
      </c>
      <c r="AI39" s="14">
        <f t="shared" si="3"/>
        <v>14.300000000000011</v>
      </c>
      <c r="AJ39">
        <v>2</v>
      </c>
      <c r="AK39" s="74">
        <f t="shared" si="9"/>
        <v>28.6</v>
      </c>
      <c r="AL39" s="74">
        <f t="shared" si="10"/>
        <v>421.2208</v>
      </c>
    </row>
    <row r="40" spans="1:38">
      <c r="A40">
        <v>2014</v>
      </c>
      <c r="B40">
        <v>17</v>
      </c>
      <c r="C40">
        <v>236</v>
      </c>
      <c r="D40" t="s">
        <v>23</v>
      </c>
      <c r="E40">
        <v>67507095</v>
      </c>
      <c r="F40" t="s">
        <v>25</v>
      </c>
      <c r="G40" t="s">
        <v>217</v>
      </c>
      <c r="H40" t="s">
        <v>441</v>
      </c>
      <c r="I40">
        <v>102</v>
      </c>
      <c r="J40">
        <v>0.255</v>
      </c>
      <c r="K40">
        <v>0</v>
      </c>
      <c r="L40" t="s">
        <v>442</v>
      </c>
      <c r="M40">
        <v>103</v>
      </c>
      <c r="N40">
        <v>0.61099999999999999</v>
      </c>
      <c r="O40">
        <v>0</v>
      </c>
      <c r="P40" t="s">
        <v>443</v>
      </c>
      <c r="Q40" t="s">
        <v>409</v>
      </c>
      <c r="R40" s="39">
        <v>43400</v>
      </c>
      <c r="S40">
        <v>1309</v>
      </c>
      <c r="U40" t="s">
        <v>33</v>
      </c>
      <c r="V40" t="s">
        <v>46</v>
      </c>
      <c r="W40" t="s">
        <v>226</v>
      </c>
      <c r="Y40" s="76" t="s">
        <v>317</v>
      </c>
      <c r="Z40" s="76"/>
      <c r="AA40" s="76">
        <v>102</v>
      </c>
      <c r="AB40" s="76">
        <v>0</v>
      </c>
      <c r="AC40" s="76">
        <v>103</v>
      </c>
      <c r="AD40" s="76">
        <v>0.5</v>
      </c>
      <c r="AE40" s="72" t="str">
        <f t="shared" si="11"/>
        <v>PM</v>
      </c>
      <c r="AF40" s="72">
        <f t="shared" si="12"/>
        <v>44.183999999999997</v>
      </c>
      <c r="AG40" s="19">
        <f t="shared" ref="AG40:AG57" si="13">R40</f>
        <v>43400</v>
      </c>
      <c r="AH40">
        <v>1.5</v>
      </c>
      <c r="AI40" s="14">
        <f t="shared" si="3"/>
        <v>1.5</v>
      </c>
      <c r="AJ40">
        <v>2</v>
      </c>
      <c r="AK40" s="74">
        <f t="shared" si="9"/>
        <v>3</v>
      </c>
      <c r="AL40" s="74">
        <f t="shared" si="10"/>
        <v>44.183999999999997</v>
      </c>
    </row>
    <row r="41" spans="1:38">
      <c r="A41">
        <v>2014</v>
      </c>
      <c r="B41">
        <v>17</v>
      </c>
      <c r="C41">
        <v>21</v>
      </c>
      <c r="D41" t="s">
        <v>23</v>
      </c>
      <c r="E41">
        <v>47501051</v>
      </c>
      <c r="F41" t="s">
        <v>25</v>
      </c>
      <c r="G41" s="42" t="s">
        <v>188</v>
      </c>
      <c r="H41" t="s">
        <v>189</v>
      </c>
      <c r="I41" s="42">
        <v>616</v>
      </c>
      <c r="J41" s="42">
        <v>0.14499999999999999</v>
      </c>
      <c r="K41">
        <v>12.137</v>
      </c>
      <c r="L41" t="s">
        <v>113</v>
      </c>
      <c r="M41" s="42">
        <v>622</v>
      </c>
      <c r="N41" s="42">
        <v>0.72599999999999998</v>
      </c>
      <c r="O41">
        <v>18.803999999999998</v>
      </c>
      <c r="P41" t="s">
        <v>62</v>
      </c>
      <c r="Q41" t="s">
        <v>409</v>
      </c>
      <c r="R41" s="39">
        <v>277000</v>
      </c>
      <c r="S41">
        <v>1309</v>
      </c>
      <c r="U41" t="s">
        <v>33</v>
      </c>
      <c r="V41" t="s">
        <v>46</v>
      </c>
      <c r="W41" t="s">
        <v>35</v>
      </c>
      <c r="Y41" s="76" t="s">
        <v>303</v>
      </c>
      <c r="Z41" s="76"/>
      <c r="AA41" s="76">
        <v>616</v>
      </c>
      <c r="AB41" s="76">
        <v>0</v>
      </c>
      <c r="AC41" s="76">
        <v>622</v>
      </c>
      <c r="AD41" s="76">
        <v>1</v>
      </c>
      <c r="AE41" s="72" t="str">
        <f t="shared" si="11"/>
        <v>PM</v>
      </c>
      <c r="AF41" s="72">
        <f t="shared" si="12"/>
        <v>209.13759999999999</v>
      </c>
      <c r="AG41" s="19">
        <f t="shared" si="13"/>
        <v>277000</v>
      </c>
      <c r="AH41">
        <v>7.1</v>
      </c>
      <c r="AI41" s="14">
        <f t="shared" si="3"/>
        <v>7</v>
      </c>
      <c r="AJ41">
        <v>2</v>
      </c>
      <c r="AK41" s="74">
        <f t="shared" si="9"/>
        <v>14.2</v>
      </c>
      <c r="AL41" s="74">
        <f t="shared" si="10"/>
        <v>209.13759999999999</v>
      </c>
    </row>
    <row r="42" spans="1:38">
      <c r="A42">
        <v>2014</v>
      </c>
      <c r="B42">
        <v>17</v>
      </c>
      <c r="C42">
        <v>154</v>
      </c>
      <c r="D42" t="s">
        <v>23</v>
      </c>
      <c r="E42">
        <v>47503063</v>
      </c>
      <c r="F42" t="s">
        <v>25</v>
      </c>
      <c r="G42" s="63" t="s">
        <v>188</v>
      </c>
      <c r="H42" s="63" t="s">
        <v>192</v>
      </c>
      <c r="I42" s="63">
        <v>648</v>
      </c>
      <c r="J42" s="63">
        <v>1.4890000000000001</v>
      </c>
      <c r="K42" s="63">
        <v>44.256</v>
      </c>
      <c r="L42" s="63" t="s">
        <v>61</v>
      </c>
      <c r="M42" s="63">
        <v>654</v>
      </c>
      <c r="N42" s="63">
        <v>1.6080000000000001</v>
      </c>
      <c r="O42">
        <v>50.33</v>
      </c>
      <c r="P42" t="s">
        <v>62</v>
      </c>
      <c r="Q42" t="s">
        <v>409</v>
      </c>
      <c r="R42" s="39">
        <v>213800</v>
      </c>
      <c r="S42">
        <v>1309</v>
      </c>
      <c r="U42" t="s">
        <v>33</v>
      </c>
      <c r="V42" t="s">
        <v>46</v>
      </c>
      <c r="W42" t="s">
        <v>35</v>
      </c>
      <c r="Y42" s="68" t="s">
        <v>303</v>
      </c>
      <c r="Z42" s="68"/>
      <c r="AA42" s="68">
        <v>648</v>
      </c>
      <c r="AB42" s="68">
        <v>1.5</v>
      </c>
      <c r="AC42" s="68">
        <v>654</v>
      </c>
      <c r="AD42" s="68">
        <v>1.5</v>
      </c>
      <c r="AE42" s="71" t="str">
        <f t="shared" si="11"/>
        <v>PM</v>
      </c>
      <c r="AF42" s="71">
        <f t="shared" si="12"/>
        <v>176.73599999999999</v>
      </c>
      <c r="AG42" s="19">
        <f t="shared" si="13"/>
        <v>213800</v>
      </c>
      <c r="AH42">
        <v>6</v>
      </c>
      <c r="AI42" s="14">
        <f t="shared" si="3"/>
        <v>6</v>
      </c>
      <c r="AJ42">
        <v>2</v>
      </c>
      <c r="AK42" s="74">
        <f t="shared" si="9"/>
        <v>12</v>
      </c>
      <c r="AL42" s="74">
        <f t="shared" si="10"/>
        <v>176.73599999999999</v>
      </c>
    </row>
    <row r="43" spans="1:38">
      <c r="A43">
        <v>2014</v>
      </c>
      <c r="B43">
        <v>17</v>
      </c>
      <c r="C43">
        <v>239</v>
      </c>
      <c r="D43" t="s">
        <v>23</v>
      </c>
      <c r="E43">
        <v>31507033</v>
      </c>
      <c r="F43" t="s">
        <v>25</v>
      </c>
      <c r="G43" s="63" t="s">
        <v>165</v>
      </c>
      <c r="H43" s="63" t="s">
        <v>166</v>
      </c>
      <c r="I43" s="63">
        <v>620</v>
      </c>
      <c r="J43" s="63">
        <v>0.93400000000000005</v>
      </c>
      <c r="K43" s="63">
        <v>0</v>
      </c>
      <c r="L43" s="63" t="s">
        <v>420</v>
      </c>
      <c r="M43" s="63">
        <v>626</v>
      </c>
      <c r="N43" s="63">
        <v>0.98799999999999999</v>
      </c>
      <c r="O43">
        <v>0</v>
      </c>
      <c r="P43" t="s">
        <v>62</v>
      </c>
      <c r="Q43" t="s">
        <v>409</v>
      </c>
      <c r="R43" s="39">
        <v>350500</v>
      </c>
      <c r="S43">
        <v>1309</v>
      </c>
      <c r="U43" t="s">
        <v>33</v>
      </c>
      <c r="V43" t="s">
        <v>46</v>
      </c>
      <c r="W43" t="s">
        <v>43</v>
      </c>
      <c r="Y43" s="68" t="s">
        <v>514</v>
      </c>
      <c r="Z43" s="68"/>
      <c r="AA43" s="68">
        <v>620</v>
      </c>
      <c r="AB43" s="68">
        <v>0.6</v>
      </c>
      <c r="AC43" s="68">
        <v>626</v>
      </c>
      <c r="AD43" s="68">
        <v>1</v>
      </c>
      <c r="AE43" s="71" t="str">
        <f t="shared" si="11"/>
        <v>PM</v>
      </c>
      <c r="AF43" s="71">
        <f t="shared" si="12"/>
        <v>188.51840000000001</v>
      </c>
      <c r="AG43" s="19">
        <f t="shared" si="13"/>
        <v>350500</v>
      </c>
      <c r="AH43">
        <v>6.4</v>
      </c>
      <c r="AI43" s="14">
        <f t="shared" si="3"/>
        <v>6.3999999999999773</v>
      </c>
      <c r="AJ43">
        <v>2</v>
      </c>
      <c r="AK43" s="74">
        <f t="shared" si="9"/>
        <v>12.8</v>
      </c>
      <c r="AL43" s="74">
        <f t="shared" si="10"/>
        <v>188.51840000000001</v>
      </c>
    </row>
    <row r="44" spans="1:38">
      <c r="A44">
        <v>2014</v>
      </c>
      <c r="B44">
        <v>17</v>
      </c>
      <c r="C44">
        <v>82</v>
      </c>
      <c r="D44" t="s">
        <v>23</v>
      </c>
      <c r="E44">
        <v>42601010</v>
      </c>
      <c r="F44" t="s">
        <v>25</v>
      </c>
      <c r="G44" s="42" t="s">
        <v>426</v>
      </c>
      <c r="H44" t="s">
        <v>427</v>
      </c>
      <c r="I44" s="42">
        <v>620</v>
      </c>
      <c r="J44" s="42">
        <v>-0.158</v>
      </c>
      <c r="K44">
        <v>0</v>
      </c>
      <c r="L44" t="s">
        <v>61</v>
      </c>
      <c r="M44" s="42">
        <v>629</v>
      </c>
      <c r="N44" s="42">
        <v>0.03</v>
      </c>
      <c r="O44">
        <v>0</v>
      </c>
      <c r="P44" t="s">
        <v>62</v>
      </c>
      <c r="Q44" t="s">
        <v>409</v>
      </c>
      <c r="R44" s="39">
        <v>368800</v>
      </c>
      <c r="S44">
        <v>1309</v>
      </c>
      <c r="U44" t="s">
        <v>33</v>
      </c>
      <c r="V44" t="s">
        <v>46</v>
      </c>
      <c r="W44" t="s">
        <v>43</v>
      </c>
      <c r="Y44" s="76" t="s">
        <v>538</v>
      </c>
      <c r="Z44" s="76"/>
      <c r="AA44" s="76">
        <v>620</v>
      </c>
      <c r="AB44" s="76">
        <v>0.5</v>
      </c>
      <c r="AC44" s="76">
        <v>629</v>
      </c>
      <c r="AD44" s="76">
        <v>0</v>
      </c>
      <c r="AE44" s="72" t="str">
        <f t="shared" si="11"/>
        <v>PM</v>
      </c>
      <c r="AF44" s="72">
        <f t="shared" si="12"/>
        <v>226.81120000000001</v>
      </c>
      <c r="AG44" s="19">
        <f t="shared" si="13"/>
        <v>368800</v>
      </c>
      <c r="AH44">
        <v>7.7</v>
      </c>
      <c r="AI44" s="14">
        <f t="shared" si="3"/>
        <v>8.5</v>
      </c>
      <c r="AJ44">
        <v>2</v>
      </c>
      <c r="AK44" s="74">
        <f t="shared" si="9"/>
        <v>15.4</v>
      </c>
      <c r="AL44" s="74">
        <f t="shared" si="10"/>
        <v>226.81120000000001</v>
      </c>
    </row>
    <row r="45" spans="1:38">
      <c r="A45">
        <v>2014</v>
      </c>
      <c r="B45">
        <v>17</v>
      </c>
      <c r="C45">
        <v>154</v>
      </c>
      <c r="D45" t="s">
        <v>23</v>
      </c>
      <c r="E45">
        <v>11705045</v>
      </c>
      <c r="F45" t="s">
        <v>25</v>
      </c>
      <c r="G45" s="42" t="s">
        <v>40</v>
      </c>
      <c r="H45" t="s">
        <v>81</v>
      </c>
      <c r="I45" s="42">
        <v>644</v>
      </c>
      <c r="J45" s="42">
        <v>37.145000000000003</v>
      </c>
      <c r="K45">
        <v>0</v>
      </c>
      <c r="L45" t="s">
        <v>82</v>
      </c>
      <c r="M45" s="42">
        <v>690</v>
      </c>
      <c r="N45" s="42">
        <v>0.25600000000000001</v>
      </c>
      <c r="O45">
        <v>0</v>
      </c>
      <c r="P45" t="s">
        <v>62</v>
      </c>
      <c r="Q45" t="s">
        <v>409</v>
      </c>
      <c r="R45" s="39">
        <v>271800</v>
      </c>
      <c r="S45">
        <v>1309</v>
      </c>
      <c r="U45" t="s">
        <v>33</v>
      </c>
      <c r="V45" t="s">
        <v>46</v>
      </c>
      <c r="W45" t="s">
        <v>43</v>
      </c>
      <c r="Y45" s="76" t="s">
        <v>294</v>
      </c>
      <c r="Z45" s="76"/>
      <c r="AA45" s="76">
        <v>644</v>
      </c>
      <c r="AB45" s="76">
        <v>37.299999999999997</v>
      </c>
      <c r="AC45" s="76">
        <v>690</v>
      </c>
      <c r="AD45" s="76">
        <v>0.5</v>
      </c>
      <c r="AE45" s="72" t="str">
        <f t="shared" si="11"/>
        <v>PM</v>
      </c>
      <c r="AF45" s="72">
        <f t="shared" si="12"/>
        <v>279.83199999999999</v>
      </c>
      <c r="AG45" s="19">
        <f t="shared" si="13"/>
        <v>271800</v>
      </c>
      <c r="AH45">
        <v>9.5</v>
      </c>
      <c r="AI45" s="14">
        <f t="shared" si="3"/>
        <v>9.2000000000000455</v>
      </c>
      <c r="AJ45">
        <v>2</v>
      </c>
      <c r="AK45" s="74">
        <f t="shared" si="9"/>
        <v>19</v>
      </c>
      <c r="AL45" s="74">
        <f t="shared" si="10"/>
        <v>279.83199999999999</v>
      </c>
    </row>
    <row r="46" spans="1:38">
      <c r="A46">
        <v>2014</v>
      </c>
      <c r="B46">
        <v>17</v>
      </c>
      <c r="C46">
        <v>94</v>
      </c>
      <c r="D46" t="s">
        <v>23</v>
      </c>
      <c r="E46">
        <v>21204035</v>
      </c>
      <c r="F46" t="s">
        <v>25</v>
      </c>
      <c r="G46" s="63" t="s">
        <v>139</v>
      </c>
      <c r="H46" s="63" t="s">
        <v>142</v>
      </c>
      <c r="I46" s="63">
        <v>632</v>
      </c>
      <c r="J46" s="63">
        <v>0.99399999999999999</v>
      </c>
      <c r="K46" s="63">
        <v>0</v>
      </c>
      <c r="L46" s="63" t="s">
        <v>143</v>
      </c>
      <c r="M46" s="63">
        <v>640</v>
      </c>
      <c r="N46" s="63">
        <v>0.38400000000000001</v>
      </c>
      <c r="O46">
        <v>0</v>
      </c>
      <c r="P46" t="s">
        <v>62</v>
      </c>
      <c r="Q46" t="s">
        <v>409</v>
      </c>
      <c r="R46" s="39">
        <v>325000</v>
      </c>
      <c r="S46">
        <v>1309</v>
      </c>
      <c r="U46" t="s">
        <v>33</v>
      </c>
      <c r="V46" t="s">
        <v>46</v>
      </c>
      <c r="W46" t="s">
        <v>43</v>
      </c>
      <c r="Y46" s="68" t="s">
        <v>516</v>
      </c>
      <c r="Z46" s="68"/>
      <c r="AA46" s="68">
        <v>632</v>
      </c>
      <c r="AB46" s="68">
        <v>0.5</v>
      </c>
      <c r="AC46" s="68">
        <v>640</v>
      </c>
      <c r="AD46" s="68">
        <v>0.5</v>
      </c>
      <c r="AE46" s="71" t="str">
        <f t="shared" si="11"/>
        <v>PM</v>
      </c>
      <c r="AF46" s="71">
        <f t="shared" si="12"/>
        <v>203.24639999999999</v>
      </c>
      <c r="AG46" s="19">
        <f t="shared" si="13"/>
        <v>325000</v>
      </c>
      <c r="AH46">
        <v>6.9</v>
      </c>
      <c r="AI46" s="14">
        <f t="shared" si="3"/>
        <v>8</v>
      </c>
      <c r="AJ46">
        <v>2</v>
      </c>
      <c r="AK46" s="74">
        <f t="shared" si="9"/>
        <v>13.8</v>
      </c>
      <c r="AL46" s="74">
        <f t="shared" si="10"/>
        <v>203.24639999999999</v>
      </c>
    </row>
    <row r="47" spans="1:38">
      <c r="A47">
        <v>2014</v>
      </c>
      <c r="B47">
        <v>17</v>
      </c>
      <c r="C47">
        <v>21</v>
      </c>
      <c r="D47" t="s">
        <v>23</v>
      </c>
      <c r="E47">
        <v>59901008</v>
      </c>
      <c r="F47" t="s">
        <v>25</v>
      </c>
      <c r="G47" s="63" t="s">
        <v>433</v>
      </c>
      <c r="H47" s="63" t="s">
        <v>434</v>
      </c>
      <c r="I47" s="63">
        <v>412</v>
      </c>
      <c r="J47" s="63">
        <v>-4.5999999999999999E-2</v>
      </c>
      <c r="K47" s="63">
        <v>0</v>
      </c>
      <c r="L47" s="63" t="s">
        <v>44</v>
      </c>
      <c r="M47" s="63">
        <v>412</v>
      </c>
      <c r="N47" s="63">
        <v>1.34</v>
      </c>
      <c r="O47">
        <v>0</v>
      </c>
      <c r="P47" t="s">
        <v>62</v>
      </c>
      <c r="Q47" t="s">
        <v>409</v>
      </c>
      <c r="R47" s="39">
        <v>136800</v>
      </c>
      <c r="S47">
        <v>1309</v>
      </c>
      <c r="U47" t="s">
        <v>33</v>
      </c>
      <c r="V47" t="s">
        <v>46</v>
      </c>
      <c r="W47" t="s">
        <v>43</v>
      </c>
      <c r="Y47" s="65" t="s">
        <v>539</v>
      </c>
      <c r="Z47" s="65"/>
      <c r="AA47" s="65">
        <v>412</v>
      </c>
      <c r="AB47" s="65">
        <v>0</v>
      </c>
      <c r="AC47" s="65">
        <v>412</v>
      </c>
      <c r="AD47" s="65">
        <v>0.4</v>
      </c>
      <c r="AE47" s="65" t="str">
        <f t="shared" si="11"/>
        <v>PM</v>
      </c>
      <c r="AF47" s="65">
        <f t="shared" si="12"/>
        <v>11.782400000000001</v>
      </c>
      <c r="AG47" s="20">
        <f>R47/2</f>
        <v>68400</v>
      </c>
      <c r="AH47">
        <v>0.4</v>
      </c>
      <c r="AI47" s="14">
        <f t="shared" si="3"/>
        <v>0.39999999999997726</v>
      </c>
      <c r="AJ47">
        <v>2</v>
      </c>
      <c r="AK47" s="74">
        <f t="shared" si="9"/>
        <v>0.8</v>
      </c>
      <c r="AL47" s="74">
        <f t="shared" si="10"/>
        <v>11.782400000000001</v>
      </c>
    </row>
    <row r="48" spans="1:38">
      <c r="A48">
        <v>2014</v>
      </c>
      <c r="B48">
        <v>17</v>
      </c>
      <c r="C48">
        <v>145</v>
      </c>
      <c r="D48" t="s">
        <v>23</v>
      </c>
      <c r="E48">
        <v>33501031</v>
      </c>
      <c r="F48" t="s">
        <v>25</v>
      </c>
      <c r="G48" s="42" t="s">
        <v>84</v>
      </c>
      <c r="H48" t="s">
        <v>421</v>
      </c>
      <c r="I48" s="42">
        <v>640</v>
      </c>
      <c r="J48" s="42">
        <v>1.534</v>
      </c>
      <c r="K48">
        <v>0</v>
      </c>
      <c r="L48" t="s">
        <v>169</v>
      </c>
      <c r="M48" s="42">
        <v>652</v>
      </c>
      <c r="N48" s="42">
        <v>0.219</v>
      </c>
      <c r="O48">
        <v>0</v>
      </c>
      <c r="P48" t="s">
        <v>422</v>
      </c>
      <c r="Q48" t="s">
        <v>409</v>
      </c>
      <c r="R48" s="39">
        <v>2450000</v>
      </c>
      <c r="S48">
        <v>1408</v>
      </c>
      <c r="U48" t="s">
        <v>86</v>
      </c>
      <c r="V48" t="s">
        <v>46</v>
      </c>
      <c r="W48" t="s">
        <v>35</v>
      </c>
      <c r="Y48" s="76" t="s">
        <v>517</v>
      </c>
      <c r="Z48" s="76"/>
      <c r="AA48" s="76">
        <v>640</v>
      </c>
      <c r="AB48" s="76">
        <v>1.5</v>
      </c>
      <c r="AC48" s="76">
        <v>652</v>
      </c>
      <c r="AD48" s="76">
        <v>0</v>
      </c>
      <c r="AE48" s="72" t="str">
        <f t="shared" si="11"/>
        <v>HR</v>
      </c>
      <c r="AF48" s="72">
        <f t="shared" si="12"/>
        <v>2809.2960000000003</v>
      </c>
      <c r="AG48" s="19">
        <f t="shared" si="13"/>
        <v>2450000</v>
      </c>
      <c r="AH48">
        <v>10.5</v>
      </c>
      <c r="AI48" s="14">
        <f t="shared" si="3"/>
        <v>10.5</v>
      </c>
      <c r="AJ48">
        <v>2</v>
      </c>
      <c r="AK48" s="74">
        <f t="shared" si="9"/>
        <v>21</v>
      </c>
      <c r="AL48" s="74">
        <f t="shared" si="10"/>
        <v>2809.2960000000003</v>
      </c>
    </row>
    <row r="49" spans="1:38">
      <c r="A49">
        <v>2014</v>
      </c>
      <c r="B49">
        <v>17</v>
      </c>
      <c r="C49">
        <v>145</v>
      </c>
      <c r="D49" t="s">
        <v>23</v>
      </c>
      <c r="E49">
        <v>33501032</v>
      </c>
      <c r="F49" t="s">
        <v>25</v>
      </c>
      <c r="G49" s="42" t="s">
        <v>84</v>
      </c>
      <c r="H49" t="s">
        <v>169</v>
      </c>
      <c r="I49" s="42">
        <v>652</v>
      </c>
      <c r="J49" s="42">
        <v>0.219</v>
      </c>
      <c r="K49">
        <v>0</v>
      </c>
      <c r="L49" t="s">
        <v>423</v>
      </c>
      <c r="M49" s="42">
        <v>660</v>
      </c>
      <c r="N49" s="42">
        <v>1.833</v>
      </c>
      <c r="O49">
        <v>0</v>
      </c>
      <c r="P49" t="s">
        <v>62</v>
      </c>
      <c r="Q49" t="s">
        <v>409</v>
      </c>
      <c r="R49" s="39">
        <v>271000</v>
      </c>
      <c r="S49">
        <v>1309</v>
      </c>
      <c r="U49" t="s">
        <v>33</v>
      </c>
      <c r="V49" t="s">
        <v>46</v>
      </c>
      <c r="W49" t="s">
        <v>43</v>
      </c>
      <c r="Y49" s="76" t="s">
        <v>517</v>
      </c>
      <c r="Z49" s="76"/>
      <c r="AA49" s="76">
        <v>652</v>
      </c>
      <c r="AB49" s="76">
        <v>0</v>
      </c>
      <c r="AC49" s="76">
        <v>660</v>
      </c>
      <c r="AD49" s="76">
        <v>1.8</v>
      </c>
      <c r="AE49" s="72" t="str">
        <f t="shared" si="11"/>
        <v>PM</v>
      </c>
      <c r="AF49" s="72">
        <f t="shared" si="12"/>
        <v>288.66880000000003</v>
      </c>
      <c r="AG49" s="19">
        <f t="shared" si="13"/>
        <v>271000</v>
      </c>
      <c r="AH49">
        <v>9.8000000000000007</v>
      </c>
      <c r="AI49" s="14">
        <f t="shared" si="3"/>
        <v>9.7999999999999545</v>
      </c>
      <c r="AJ49">
        <v>2</v>
      </c>
      <c r="AK49" s="74">
        <f t="shared" si="9"/>
        <v>19.600000000000001</v>
      </c>
      <c r="AL49" s="74">
        <f t="shared" si="10"/>
        <v>288.66880000000003</v>
      </c>
    </row>
    <row r="50" spans="1:38">
      <c r="A50">
        <v>2014</v>
      </c>
      <c r="B50">
        <v>17</v>
      </c>
      <c r="C50">
        <v>236</v>
      </c>
      <c r="D50" t="s">
        <v>23</v>
      </c>
      <c r="E50">
        <v>11001037</v>
      </c>
      <c r="F50" t="s">
        <v>25</v>
      </c>
      <c r="G50" s="63" t="s">
        <v>61</v>
      </c>
      <c r="H50" s="63" t="s">
        <v>408</v>
      </c>
      <c r="I50" s="63">
        <v>430</v>
      </c>
      <c r="J50" s="63">
        <v>1.3720000000000001</v>
      </c>
      <c r="K50" s="63">
        <v>104.083</v>
      </c>
      <c r="L50" s="63" t="s">
        <v>405</v>
      </c>
      <c r="M50" s="63">
        <v>444</v>
      </c>
      <c r="N50" s="63">
        <v>0.99099999999999999</v>
      </c>
      <c r="O50">
        <v>116.866</v>
      </c>
      <c r="P50" t="s">
        <v>62</v>
      </c>
      <c r="Q50" t="s">
        <v>409</v>
      </c>
      <c r="R50" s="39">
        <v>705200</v>
      </c>
      <c r="S50">
        <v>1309</v>
      </c>
      <c r="U50" t="s">
        <v>33</v>
      </c>
      <c r="V50" t="s">
        <v>46</v>
      </c>
      <c r="W50" t="s">
        <v>43</v>
      </c>
      <c r="Y50" s="68" t="s">
        <v>518</v>
      </c>
      <c r="Z50" s="68"/>
      <c r="AA50" s="68">
        <v>430</v>
      </c>
      <c r="AB50" s="68">
        <v>1.5</v>
      </c>
      <c r="AC50" s="68">
        <v>444</v>
      </c>
      <c r="AD50" s="68">
        <v>0.5</v>
      </c>
      <c r="AE50" s="71" t="str">
        <f t="shared" si="11"/>
        <v>PM</v>
      </c>
      <c r="AF50" s="71">
        <f t="shared" si="12"/>
        <v>359.36319999999995</v>
      </c>
      <c r="AG50" s="19">
        <f t="shared" si="13"/>
        <v>705200</v>
      </c>
      <c r="AH50">
        <v>12.2</v>
      </c>
      <c r="AI50" s="14">
        <f t="shared" si="3"/>
        <v>13</v>
      </c>
      <c r="AJ50">
        <v>2</v>
      </c>
      <c r="AK50" s="74">
        <f t="shared" si="9"/>
        <v>24.4</v>
      </c>
      <c r="AL50" s="74">
        <f t="shared" si="10"/>
        <v>359.36319999999995</v>
      </c>
    </row>
    <row r="51" spans="1:38">
      <c r="A51">
        <v>2014</v>
      </c>
      <c r="B51">
        <v>17</v>
      </c>
      <c r="C51">
        <v>94</v>
      </c>
      <c r="D51" t="s">
        <v>23</v>
      </c>
      <c r="E51">
        <v>31502045</v>
      </c>
      <c r="F51" t="s">
        <v>25</v>
      </c>
      <c r="G51" s="63" t="s">
        <v>144</v>
      </c>
      <c r="H51" s="63" t="s">
        <v>418</v>
      </c>
      <c r="I51" s="63">
        <v>404</v>
      </c>
      <c r="J51" s="63">
        <v>0.83099999999999996</v>
      </c>
      <c r="K51" s="63">
        <v>14.041</v>
      </c>
      <c r="L51" s="63" t="s">
        <v>372</v>
      </c>
      <c r="M51" s="63">
        <v>410</v>
      </c>
      <c r="N51" s="63">
        <v>1.413</v>
      </c>
      <c r="O51">
        <v>20.593</v>
      </c>
      <c r="P51" t="s">
        <v>160</v>
      </c>
      <c r="Q51" t="s">
        <v>409</v>
      </c>
      <c r="R51" s="39">
        <v>7630000</v>
      </c>
      <c r="S51">
        <v>1408</v>
      </c>
      <c r="U51" t="s">
        <v>33</v>
      </c>
      <c r="V51" t="s">
        <v>46</v>
      </c>
      <c r="W51" t="s">
        <v>43</v>
      </c>
      <c r="Y51" s="68" t="s">
        <v>301</v>
      </c>
      <c r="Z51" s="68"/>
      <c r="AA51" s="68">
        <v>404</v>
      </c>
      <c r="AB51" s="68">
        <v>1</v>
      </c>
      <c r="AC51" s="68">
        <v>410</v>
      </c>
      <c r="AD51" s="68">
        <v>1.5</v>
      </c>
      <c r="AE51" s="71" t="str">
        <f t="shared" si="11"/>
        <v>PM</v>
      </c>
      <c r="AF51" s="71">
        <f t="shared" si="12"/>
        <v>191.464</v>
      </c>
      <c r="AG51" s="19">
        <f t="shared" si="13"/>
        <v>7630000</v>
      </c>
      <c r="AH51">
        <v>6.5</v>
      </c>
      <c r="AI51" s="14">
        <f t="shared" si="3"/>
        <v>6.5</v>
      </c>
      <c r="AJ51">
        <v>2</v>
      </c>
      <c r="AK51" s="74">
        <f t="shared" si="9"/>
        <v>13</v>
      </c>
      <c r="AL51" s="74">
        <f t="shared" si="10"/>
        <v>191.464</v>
      </c>
    </row>
    <row r="52" spans="1:38">
      <c r="A52">
        <v>2014</v>
      </c>
      <c r="B52">
        <v>17</v>
      </c>
      <c r="C52">
        <v>94</v>
      </c>
      <c r="D52" t="s">
        <v>23</v>
      </c>
      <c r="E52">
        <v>31502046</v>
      </c>
      <c r="F52" t="s">
        <v>25</v>
      </c>
      <c r="G52" s="42" t="s">
        <v>144</v>
      </c>
      <c r="H52" t="s">
        <v>372</v>
      </c>
      <c r="I52" s="42">
        <v>410</v>
      </c>
      <c r="J52" s="42">
        <v>1.413</v>
      </c>
      <c r="K52">
        <v>20.593</v>
      </c>
      <c r="L52" t="s">
        <v>373</v>
      </c>
      <c r="M52" s="42">
        <v>414</v>
      </c>
      <c r="N52" s="42">
        <v>0.42499999999999999</v>
      </c>
      <c r="O52">
        <v>23.588000000000001</v>
      </c>
      <c r="P52" t="s">
        <v>419</v>
      </c>
      <c r="Q52" t="s">
        <v>409</v>
      </c>
      <c r="R52" s="39">
        <v>185600</v>
      </c>
      <c r="S52">
        <v>1309</v>
      </c>
      <c r="U52" t="s">
        <v>33</v>
      </c>
      <c r="V52" t="s">
        <v>46</v>
      </c>
      <c r="W52" t="s">
        <v>43</v>
      </c>
      <c r="Y52" s="76" t="s">
        <v>301</v>
      </c>
      <c r="Z52" s="76"/>
      <c r="AA52" s="76">
        <v>410</v>
      </c>
      <c r="AB52" s="76">
        <v>1.5</v>
      </c>
      <c r="AC52" s="76">
        <v>414</v>
      </c>
      <c r="AD52" s="76">
        <v>0.5</v>
      </c>
      <c r="AE52" s="72" t="str">
        <f t="shared" si="11"/>
        <v>PM</v>
      </c>
      <c r="AF52" s="72">
        <f t="shared" si="12"/>
        <v>88.367999999999995</v>
      </c>
      <c r="AG52" s="19">
        <f t="shared" si="13"/>
        <v>185600</v>
      </c>
      <c r="AH52">
        <v>3</v>
      </c>
      <c r="AI52" s="14">
        <f t="shared" si="3"/>
        <v>3</v>
      </c>
      <c r="AJ52">
        <v>2</v>
      </c>
      <c r="AK52" s="74">
        <f t="shared" si="9"/>
        <v>6</v>
      </c>
      <c r="AL52" s="74">
        <f t="shared" si="10"/>
        <v>88.367999999999995</v>
      </c>
    </row>
    <row r="53" spans="1:38">
      <c r="A53">
        <v>2014</v>
      </c>
      <c r="B53">
        <v>17</v>
      </c>
      <c r="C53">
        <v>94</v>
      </c>
      <c r="D53" t="s">
        <v>23</v>
      </c>
      <c r="E53">
        <v>31503056</v>
      </c>
      <c r="F53" t="s">
        <v>25</v>
      </c>
      <c r="G53" s="42" t="s">
        <v>144</v>
      </c>
      <c r="H53" t="s">
        <v>373</v>
      </c>
      <c r="I53" s="42">
        <v>414</v>
      </c>
      <c r="J53" s="42">
        <v>0.42499999999999999</v>
      </c>
      <c r="K53">
        <v>23.588000000000001</v>
      </c>
      <c r="L53" t="s">
        <v>163</v>
      </c>
      <c r="M53" s="42">
        <v>414</v>
      </c>
      <c r="N53" s="42">
        <v>1.5780000000000001</v>
      </c>
      <c r="O53">
        <v>24.741</v>
      </c>
      <c r="P53" t="s">
        <v>419</v>
      </c>
      <c r="Q53" t="s">
        <v>409</v>
      </c>
      <c r="R53" s="39">
        <v>47400</v>
      </c>
      <c r="S53">
        <v>1309</v>
      </c>
      <c r="U53" t="s">
        <v>33</v>
      </c>
      <c r="V53" t="s">
        <v>46</v>
      </c>
      <c r="W53" t="s">
        <v>43</v>
      </c>
      <c r="Y53" s="76" t="s">
        <v>301</v>
      </c>
      <c r="Z53" s="76"/>
      <c r="AA53" s="76">
        <v>414</v>
      </c>
      <c r="AB53" s="76">
        <v>0.5</v>
      </c>
      <c r="AC53" s="76">
        <v>414</v>
      </c>
      <c r="AD53" s="76">
        <v>1.5</v>
      </c>
      <c r="AE53" s="72" t="str">
        <f t="shared" si="11"/>
        <v>PM</v>
      </c>
      <c r="AF53" s="72">
        <f t="shared" si="12"/>
        <v>29.456</v>
      </c>
      <c r="AG53" s="19">
        <f t="shared" si="13"/>
        <v>47400</v>
      </c>
      <c r="AH53">
        <v>1</v>
      </c>
      <c r="AI53" s="14">
        <f t="shared" si="3"/>
        <v>1</v>
      </c>
      <c r="AJ53">
        <v>2</v>
      </c>
      <c r="AK53" s="74">
        <f t="shared" si="9"/>
        <v>2</v>
      </c>
      <c r="AL53" s="74">
        <f t="shared" si="10"/>
        <v>29.456</v>
      </c>
    </row>
    <row r="54" spans="1:38">
      <c r="A54">
        <v>2014</v>
      </c>
      <c r="B54">
        <v>17</v>
      </c>
      <c r="C54">
        <v>154</v>
      </c>
      <c r="D54" t="s">
        <v>23</v>
      </c>
      <c r="E54">
        <v>11703032</v>
      </c>
      <c r="F54" t="s">
        <v>25</v>
      </c>
      <c r="G54" t="s">
        <v>26</v>
      </c>
      <c r="H54" t="s">
        <v>410</v>
      </c>
      <c r="I54">
        <v>694</v>
      </c>
      <c r="J54">
        <v>1.925</v>
      </c>
      <c r="K54">
        <v>410.173</v>
      </c>
      <c r="L54" t="s">
        <v>411</v>
      </c>
      <c r="M54">
        <v>698</v>
      </c>
      <c r="N54">
        <v>1.9359999999999999</v>
      </c>
      <c r="O54">
        <v>414.13200000000001</v>
      </c>
      <c r="P54" t="s">
        <v>412</v>
      </c>
      <c r="Q54" t="s">
        <v>409</v>
      </c>
      <c r="R54" s="39">
        <v>685000</v>
      </c>
      <c r="S54">
        <v>1403</v>
      </c>
      <c r="U54" t="s">
        <v>334</v>
      </c>
      <c r="V54" t="s">
        <v>46</v>
      </c>
      <c r="W54" t="s">
        <v>35</v>
      </c>
      <c r="Y54" s="68" t="s">
        <v>296</v>
      </c>
      <c r="Z54" s="68"/>
      <c r="AA54" s="68">
        <v>696</v>
      </c>
      <c r="AB54" s="68">
        <v>0</v>
      </c>
      <c r="AC54" s="68">
        <v>700</v>
      </c>
      <c r="AD54" s="68">
        <v>0</v>
      </c>
      <c r="AE54" s="71" t="str">
        <f t="shared" si="11"/>
        <v>LR</v>
      </c>
      <c r="AF54" s="71">
        <f t="shared" si="12"/>
        <v>608.68799999999999</v>
      </c>
      <c r="AG54" s="19">
        <f t="shared" si="13"/>
        <v>685000</v>
      </c>
      <c r="AH54">
        <v>4</v>
      </c>
      <c r="AI54" s="14">
        <f t="shared" si="3"/>
        <v>4</v>
      </c>
      <c r="AJ54">
        <v>2</v>
      </c>
      <c r="AK54" s="74">
        <f t="shared" si="9"/>
        <v>8</v>
      </c>
      <c r="AL54" s="74">
        <f t="shared" si="10"/>
        <v>608.68799999999999</v>
      </c>
    </row>
    <row r="55" spans="1:38">
      <c r="A55">
        <v>2014</v>
      </c>
      <c r="B55">
        <v>17</v>
      </c>
      <c r="C55">
        <v>154</v>
      </c>
      <c r="D55" t="s">
        <v>23</v>
      </c>
      <c r="E55">
        <v>11704038</v>
      </c>
      <c r="F55" t="s">
        <v>25</v>
      </c>
      <c r="G55" t="s">
        <v>26</v>
      </c>
      <c r="H55" t="s">
        <v>411</v>
      </c>
      <c r="I55">
        <v>698</v>
      </c>
      <c r="J55">
        <v>1.9359999999999999</v>
      </c>
      <c r="K55">
        <v>414.13200000000001</v>
      </c>
      <c r="L55" t="s">
        <v>413</v>
      </c>
      <c r="M55">
        <v>712</v>
      </c>
      <c r="N55">
        <v>0.36599999999999999</v>
      </c>
      <c r="O55">
        <v>426.38400000000001</v>
      </c>
      <c r="P55" t="s">
        <v>412</v>
      </c>
      <c r="Q55" t="s">
        <v>409</v>
      </c>
      <c r="R55" s="39">
        <v>2215000</v>
      </c>
      <c r="S55">
        <v>1403</v>
      </c>
      <c r="U55" t="s">
        <v>334</v>
      </c>
      <c r="V55" t="s">
        <v>46</v>
      </c>
      <c r="W55" t="s">
        <v>35</v>
      </c>
      <c r="Y55" s="68" t="s">
        <v>296</v>
      </c>
      <c r="Z55" s="68"/>
      <c r="AA55" s="68">
        <v>700</v>
      </c>
      <c r="AB55" s="68">
        <v>0</v>
      </c>
      <c r="AC55" s="68">
        <v>712</v>
      </c>
      <c r="AD55" s="68">
        <v>0.5</v>
      </c>
      <c r="AE55" s="71" t="str">
        <f t="shared" si="11"/>
        <v>LR</v>
      </c>
      <c r="AF55" s="71">
        <f t="shared" si="12"/>
        <v>1871.7156</v>
      </c>
      <c r="AG55" s="19">
        <f t="shared" si="13"/>
        <v>2215000</v>
      </c>
      <c r="AH55">
        <v>12.3</v>
      </c>
      <c r="AI55" s="14">
        <f t="shared" si="3"/>
        <v>12.5</v>
      </c>
      <c r="AJ55">
        <v>2</v>
      </c>
      <c r="AK55" s="74">
        <f t="shared" si="9"/>
        <v>24.6</v>
      </c>
      <c r="AL55" s="74">
        <f t="shared" si="10"/>
        <v>1871.7156</v>
      </c>
    </row>
    <row r="56" spans="1:38">
      <c r="A56">
        <v>2014</v>
      </c>
      <c r="B56">
        <v>17</v>
      </c>
      <c r="C56">
        <v>166</v>
      </c>
      <c r="D56" t="s">
        <v>23</v>
      </c>
      <c r="E56">
        <v>18504046</v>
      </c>
      <c r="F56" t="s">
        <v>25</v>
      </c>
      <c r="G56" t="s">
        <v>26</v>
      </c>
      <c r="H56" t="s">
        <v>414</v>
      </c>
      <c r="I56">
        <v>622</v>
      </c>
      <c r="J56">
        <v>4.9089999999999998</v>
      </c>
      <c r="K56">
        <v>0</v>
      </c>
      <c r="L56" t="s">
        <v>87</v>
      </c>
      <c r="M56">
        <v>634</v>
      </c>
      <c r="N56">
        <v>1.69</v>
      </c>
      <c r="O56">
        <v>0</v>
      </c>
      <c r="P56" t="s">
        <v>62</v>
      </c>
      <c r="Q56" t="s">
        <v>409</v>
      </c>
      <c r="R56" s="39">
        <v>444500</v>
      </c>
      <c r="S56">
        <v>1309</v>
      </c>
      <c r="U56" t="s">
        <v>33</v>
      </c>
      <c r="V56" t="s">
        <v>46</v>
      </c>
      <c r="W56" t="s">
        <v>43</v>
      </c>
      <c r="Y56" s="76" t="s">
        <v>296</v>
      </c>
      <c r="Z56" s="76"/>
      <c r="AA56" s="76">
        <v>622</v>
      </c>
      <c r="AB56" s="76">
        <v>5.3</v>
      </c>
      <c r="AC56" s="76">
        <v>634</v>
      </c>
      <c r="AD56" s="76">
        <v>1.7</v>
      </c>
      <c r="AE56" s="72" t="str">
        <f t="shared" si="11"/>
        <v>PM</v>
      </c>
      <c r="AF56" s="72">
        <f t="shared" si="12"/>
        <v>247.43040000000002</v>
      </c>
      <c r="AG56" s="19">
        <f t="shared" si="13"/>
        <v>444500</v>
      </c>
      <c r="AH56">
        <v>8.4</v>
      </c>
      <c r="AI56" s="14">
        <f t="shared" si="3"/>
        <v>8.4000000000000909</v>
      </c>
      <c r="AJ56">
        <v>2</v>
      </c>
      <c r="AK56" s="74">
        <f t="shared" si="9"/>
        <v>16.8</v>
      </c>
      <c r="AL56" s="74">
        <f t="shared" si="10"/>
        <v>247.43040000000002</v>
      </c>
    </row>
    <row r="57" spans="1:38">
      <c r="A57">
        <v>2014</v>
      </c>
      <c r="B57">
        <v>17</v>
      </c>
      <c r="C57">
        <v>236</v>
      </c>
      <c r="D57" t="s">
        <v>23</v>
      </c>
      <c r="E57">
        <v>21301039</v>
      </c>
      <c r="F57" t="s">
        <v>25</v>
      </c>
      <c r="G57" t="s">
        <v>26</v>
      </c>
      <c r="H57" t="s">
        <v>151</v>
      </c>
      <c r="I57">
        <v>748</v>
      </c>
      <c r="J57">
        <v>1.1679999999999999</v>
      </c>
      <c r="K57">
        <v>0</v>
      </c>
      <c r="L57" t="s">
        <v>415</v>
      </c>
      <c r="M57">
        <v>752</v>
      </c>
      <c r="N57">
        <v>1.0669999999999999</v>
      </c>
      <c r="O57">
        <v>0</v>
      </c>
      <c r="P57" t="s">
        <v>62</v>
      </c>
      <c r="Q57" t="s">
        <v>409</v>
      </c>
      <c r="R57" s="39">
        <v>134200</v>
      </c>
      <c r="S57">
        <v>1309</v>
      </c>
      <c r="U57" t="s">
        <v>33</v>
      </c>
      <c r="V57" t="s">
        <v>46</v>
      </c>
      <c r="W57" t="s">
        <v>43</v>
      </c>
      <c r="Y57" s="76" t="s">
        <v>296</v>
      </c>
      <c r="Z57" s="76"/>
      <c r="AA57" s="76">
        <v>748</v>
      </c>
      <c r="AB57" s="76">
        <v>1</v>
      </c>
      <c r="AC57" s="76">
        <v>752</v>
      </c>
      <c r="AD57" s="76">
        <v>1</v>
      </c>
      <c r="AE57" s="72" t="str">
        <f t="shared" si="11"/>
        <v>PM</v>
      </c>
      <c r="AF57" s="72">
        <f t="shared" si="12"/>
        <v>117.824</v>
      </c>
      <c r="AG57" s="19">
        <f t="shared" si="13"/>
        <v>134200</v>
      </c>
      <c r="AH57">
        <v>4</v>
      </c>
      <c r="AI57" s="14">
        <f t="shared" si="3"/>
        <v>4</v>
      </c>
      <c r="AJ57">
        <v>2</v>
      </c>
      <c r="AK57" s="74">
        <f t="shared" si="9"/>
        <v>8</v>
      </c>
      <c r="AL57" s="74">
        <f t="shared" si="10"/>
        <v>117.824</v>
      </c>
    </row>
    <row r="58" spans="1:38">
      <c r="E58" s="64"/>
      <c r="F58" s="64"/>
      <c r="G58" s="64"/>
      <c r="H58" s="64"/>
      <c r="I58" s="64"/>
      <c r="J58" s="64"/>
      <c r="K58" s="64"/>
      <c r="L58" s="64"/>
      <c r="M58" s="64"/>
      <c r="N58" s="64"/>
      <c r="P58" s="66" t="s">
        <v>62</v>
      </c>
      <c r="R58" s="39"/>
      <c r="U58" s="66" t="s">
        <v>33</v>
      </c>
      <c r="Y58" s="65" t="s">
        <v>540</v>
      </c>
      <c r="Z58" s="65"/>
      <c r="AA58" s="65">
        <v>412</v>
      </c>
      <c r="AB58" s="65">
        <v>0.4</v>
      </c>
      <c r="AC58" s="65">
        <v>412</v>
      </c>
      <c r="AD58" s="65">
        <v>1.3</v>
      </c>
      <c r="AE58" s="65" t="str">
        <f t="shared" si="11"/>
        <v>PM</v>
      </c>
      <c r="AF58" s="65">
        <f t="shared" si="12"/>
        <v>26.510400000000001</v>
      </c>
      <c r="AG58" s="20">
        <v>68400</v>
      </c>
      <c r="AH58">
        <v>0.9</v>
      </c>
      <c r="AI58" s="14">
        <f t="shared" si="3"/>
        <v>0.90000000000003411</v>
      </c>
      <c r="AJ58">
        <v>2</v>
      </c>
      <c r="AK58" s="74">
        <f t="shared" si="9"/>
        <v>1.8</v>
      </c>
      <c r="AL58" s="74">
        <f t="shared" si="10"/>
        <v>26.510400000000001</v>
      </c>
    </row>
    <row r="59" spans="1:38">
      <c r="P59" s="66" t="s">
        <v>62</v>
      </c>
      <c r="U59" s="66" t="s">
        <v>33</v>
      </c>
      <c r="Y59" s="65" t="s">
        <v>541</v>
      </c>
      <c r="Z59" s="65"/>
      <c r="AA59" s="65">
        <v>412</v>
      </c>
      <c r="AB59" s="65">
        <v>0.4</v>
      </c>
      <c r="AC59" s="65">
        <v>412</v>
      </c>
      <c r="AD59" s="65">
        <v>1.3</v>
      </c>
      <c r="AE59" s="65" t="str">
        <f t="shared" ref="AE59" si="14">U59</f>
        <v>PM</v>
      </c>
      <c r="AF59" s="65">
        <f t="shared" ref="AF59" si="15">AL59</f>
        <v>26.510400000000001</v>
      </c>
      <c r="AG59" s="20">
        <v>68400</v>
      </c>
      <c r="AH59">
        <v>0.9</v>
      </c>
      <c r="AI59" s="14">
        <f t="shared" si="3"/>
        <v>0.90000000000003411</v>
      </c>
      <c r="AJ59">
        <v>2</v>
      </c>
      <c r="AK59" s="74">
        <f t="shared" si="9"/>
        <v>1.8</v>
      </c>
      <c r="AL59" s="74">
        <f t="shared" si="10"/>
        <v>26.510400000000001</v>
      </c>
    </row>
    <row r="60" spans="1:38">
      <c r="AF60">
        <f>SUM(AF2:AF59)</f>
        <v>16061.9956</v>
      </c>
    </row>
  </sheetData>
  <autoFilter ref="A1:AP59">
    <sortState ref="A2:AP60">
      <sortCondition ref="G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6"/>
  <sheetViews>
    <sheetView topLeftCell="Q1" zoomScale="110" zoomScaleNormal="110" workbookViewId="0">
      <selection activeCell="R59" sqref="R59"/>
    </sheetView>
  </sheetViews>
  <sheetFormatPr defaultRowHeight="15"/>
  <cols>
    <col min="18" max="18" width="17.42578125" customWidth="1"/>
    <col min="25" max="25" width="10.7109375" customWidth="1"/>
    <col min="26" max="26" width="9.140625" style="83"/>
    <col min="33" max="33" width="13.5703125" customWidth="1"/>
    <col min="38" max="38" width="10.7109375" customWidth="1"/>
  </cols>
  <sheetData>
    <row r="1" spans="1:42" ht="10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  <c r="T1" s="40" t="s">
        <v>19</v>
      </c>
      <c r="U1" s="40" t="s">
        <v>20</v>
      </c>
      <c r="V1" s="40" t="s">
        <v>21</v>
      </c>
      <c r="W1" s="41" t="s">
        <v>22</v>
      </c>
      <c r="X1" s="7"/>
      <c r="Y1" s="11" t="s">
        <v>324</v>
      </c>
      <c r="Z1" s="11" t="s">
        <v>325</v>
      </c>
      <c r="AA1" s="11" t="s">
        <v>290</v>
      </c>
      <c r="AB1" s="11" t="s">
        <v>291</v>
      </c>
      <c r="AC1" s="11" t="s">
        <v>292</v>
      </c>
      <c r="AD1" s="11" t="s">
        <v>293</v>
      </c>
      <c r="AE1" s="11" t="s">
        <v>20</v>
      </c>
      <c r="AF1" s="17" t="s">
        <v>332</v>
      </c>
      <c r="AG1" s="11" t="s">
        <v>17</v>
      </c>
      <c r="AH1" s="11" t="s">
        <v>336</v>
      </c>
      <c r="AI1" s="11" t="s">
        <v>327</v>
      </c>
      <c r="AJ1" s="11" t="s">
        <v>328</v>
      </c>
      <c r="AK1" s="11" t="s">
        <v>329</v>
      </c>
      <c r="AL1" s="11" t="s">
        <v>332</v>
      </c>
      <c r="AM1" s="12" t="s">
        <v>326</v>
      </c>
      <c r="AN1" s="38"/>
      <c r="AO1" s="13" t="s">
        <v>330</v>
      </c>
      <c r="AP1" s="13" t="s">
        <v>345</v>
      </c>
    </row>
    <row r="2" spans="1:42">
      <c r="A2">
        <v>2015</v>
      </c>
      <c r="B2">
        <v>17</v>
      </c>
      <c r="C2">
        <v>21</v>
      </c>
      <c r="D2" t="s">
        <v>23</v>
      </c>
      <c r="E2">
        <v>131601059</v>
      </c>
      <c r="F2" t="s">
        <v>25</v>
      </c>
      <c r="G2" s="42" t="s">
        <v>256</v>
      </c>
      <c r="H2" t="s">
        <v>258</v>
      </c>
      <c r="I2" s="42">
        <v>414</v>
      </c>
      <c r="J2" s="42">
        <v>0</v>
      </c>
      <c r="K2">
        <v>9.91</v>
      </c>
      <c r="L2" t="s">
        <v>497</v>
      </c>
      <c r="M2" s="42">
        <v>414</v>
      </c>
      <c r="N2" s="42">
        <v>1.8380000000000001</v>
      </c>
      <c r="O2">
        <v>11.747999999999999</v>
      </c>
      <c r="P2" t="s">
        <v>76</v>
      </c>
      <c r="Q2" t="s">
        <v>462</v>
      </c>
      <c r="R2" s="39">
        <v>2500000</v>
      </c>
      <c r="S2">
        <v>1503</v>
      </c>
      <c r="U2" t="s">
        <v>33</v>
      </c>
      <c r="V2" t="s">
        <v>46</v>
      </c>
      <c r="W2" t="s">
        <v>35</v>
      </c>
      <c r="Y2" s="85" t="s">
        <v>308</v>
      </c>
      <c r="Z2" s="85"/>
      <c r="AA2" s="85">
        <v>414</v>
      </c>
      <c r="AB2" s="85">
        <v>0</v>
      </c>
      <c r="AC2" s="85">
        <v>414</v>
      </c>
      <c r="AD2" s="85">
        <v>1.7</v>
      </c>
      <c r="AE2" s="89" t="str">
        <f>U2</f>
        <v>PM</v>
      </c>
      <c r="AF2" s="89">
        <f>AL2</f>
        <v>100.15039999999999</v>
      </c>
      <c r="AG2" s="19">
        <f>R2</f>
        <v>2500000</v>
      </c>
      <c r="AH2">
        <v>1.7</v>
      </c>
      <c r="AI2" s="14">
        <f t="shared" ref="AI2:AI55" si="0">(AC2+AD2)-(AA2+AB2)</f>
        <v>1.6999999999999886</v>
      </c>
      <c r="AJ2">
        <v>4</v>
      </c>
      <c r="AK2" s="84">
        <f>AJ2*AH2</f>
        <v>6.8</v>
      </c>
      <c r="AL2" s="84">
        <f>IF(U2="PM",14.728*AK2,IF(U2="LR",76.086*AK2,IF(U2="MR",78.429*AK2,IF(U2="HR",133.776*AK2,"Invalid"))))</f>
        <v>100.15039999999999</v>
      </c>
    </row>
    <row r="3" spans="1:42">
      <c r="A3">
        <v>2015</v>
      </c>
      <c r="B3">
        <v>17</v>
      </c>
      <c r="C3">
        <v>94</v>
      </c>
      <c r="D3" t="s">
        <v>23</v>
      </c>
      <c r="E3">
        <v>64306022</v>
      </c>
      <c r="F3" t="s">
        <v>25</v>
      </c>
      <c r="G3" s="42" t="s">
        <v>482</v>
      </c>
      <c r="H3" t="s">
        <v>214</v>
      </c>
      <c r="I3" s="42">
        <v>428</v>
      </c>
      <c r="J3" s="42">
        <v>-2.5000000000000001E-2</v>
      </c>
      <c r="K3">
        <v>0</v>
      </c>
      <c r="L3" t="s">
        <v>37</v>
      </c>
      <c r="M3" s="42">
        <v>436</v>
      </c>
      <c r="N3" s="42">
        <v>6.8000000000000005E-2</v>
      </c>
      <c r="O3">
        <v>7.3810000000000002</v>
      </c>
      <c r="P3" t="s">
        <v>419</v>
      </c>
      <c r="Q3" t="s">
        <v>462</v>
      </c>
      <c r="R3" s="39">
        <v>253500</v>
      </c>
      <c r="S3">
        <v>1409</v>
      </c>
      <c r="U3" t="s">
        <v>33</v>
      </c>
      <c r="V3" t="s">
        <v>46</v>
      </c>
      <c r="W3" t="s">
        <v>43</v>
      </c>
      <c r="Y3" s="85" t="s">
        <v>542</v>
      </c>
      <c r="Z3" s="85"/>
      <c r="AA3" s="85">
        <v>428</v>
      </c>
      <c r="AB3" s="85">
        <v>0</v>
      </c>
      <c r="AC3" s="85">
        <v>436</v>
      </c>
      <c r="AD3" s="85">
        <v>0.1</v>
      </c>
      <c r="AE3" s="89" t="str">
        <f t="shared" ref="AE3:AE55" si="1">U3</f>
        <v>PM</v>
      </c>
      <c r="AF3" s="89">
        <f t="shared" ref="AF3:AF55" si="2">AL3</f>
        <v>220.92</v>
      </c>
      <c r="AG3" s="19">
        <f t="shared" ref="AG3:AG52" si="3">R3</f>
        <v>253500</v>
      </c>
      <c r="AH3">
        <v>7.5</v>
      </c>
      <c r="AI3" s="14">
        <f t="shared" si="0"/>
        <v>8.1000000000000227</v>
      </c>
      <c r="AJ3">
        <v>2</v>
      </c>
      <c r="AK3" s="84">
        <f t="shared" ref="AK3:AK55" si="4">AJ3*AH3</f>
        <v>15</v>
      </c>
      <c r="AL3" s="84">
        <f t="shared" ref="AL3:AL55" si="5">IF(U3="PM",14.728*AK3,IF(U3="LR",76.086*AK3,IF(U3="MR",78.429*AK3,IF(U3="HR",133.776*AK3,"Invalid"))))</f>
        <v>220.92</v>
      </c>
    </row>
    <row r="4" spans="1:42">
      <c r="A4">
        <v>2015</v>
      </c>
      <c r="B4">
        <v>17</v>
      </c>
      <c r="C4">
        <v>26</v>
      </c>
      <c r="D4" t="s">
        <v>23</v>
      </c>
      <c r="E4">
        <v>95501025</v>
      </c>
      <c r="F4" t="s">
        <v>25</v>
      </c>
      <c r="G4" s="77" t="s">
        <v>215</v>
      </c>
      <c r="H4" s="77" t="s">
        <v>71</v>
      </c>
      <c r="I4" s="77">
        <v>600</v>
      </c>
      <c r="J4" s="77">
        <v>-2.1999999999999999E-2</v>
      </c>
      <c r="K4" s="77">
        <v>0</v>
      </c>
      <c r="L4" s="77" t="s">
        <v>173</v>
      </c>
      <c r="M4" s="77">
        <v>614</v>
      </c>
      <c r="N4" s="77">
        <v>1.659</v>
      </c>
      <c r="O4">
        <v>15.545</v>
      </c>
      <c r="P4" s="78" t="s">
        <v>466</v>
      </c>
      <c r="Q4" t="s">
        <v>462</v>
      </c>
      <c r="R4" s="39">
        <v>189030</v>
      </c>
      <c r="S4">
        <v>1504</v>
      </c>
      <c r="U4" t="s">
        <v>33</v>
      </c>
      <c r="V4" t="s">
        <v>46</v>
      </c>
      <c r="W4" t="s">
        <v>35</v>
      </c>
      <c r="Y4" s="87" t="s">
        <v>504</v>
      </c>
      <c r="Z4" s="87"/>
      <c r="AA4" s="87">
        <v>600</v>
      </c>
      <c r="AB4" s="87">
        <v>0</v>
      </c>
      <c r="AC4" s="87">
        <v>614</v>
      </c>
      <c r="AD4" s="87">
        <v>1.7</v>
      </c>
      <c r="AE4" s="90" t="str">
        <f t="shared" si="1"/>
        <v>PM</v>
      </c>
      <c r="AF4" s="90">
        <f t="shared" si="2"/>
        <v>0</v>
      </c>
      <c r="AG4" s="19">
        <f t="shared" si="3"/>
        <v>189030</v>
      </c>
      <c r="AH4">
        <v>0</v>
      </c>
      <c r="AI4" s="14">
        <f t="shared" si="0"/>
        <v>15.700000000000045</v>
      </c>
      <c r="AJ4">
        <v>0</v>
      </c>
      <c r="AK4" s="84">
        <f t="shared" si="4"/>
        <v>0</v>
      </c>
      <c r="AL4" s="84">
        <f t="shared" si="5"/>
        <v>0</v>
      </c>
    </row>
    <row r="5" spans="1:42">
      <c r="A5">
        <v>2015</v>
      </c>
      <c r="B5">
        <v>17</v>
      </c>
      <c r="C5">
        <v>94</v>
      </c>
      <c r="D5" t="s">
        <v>23</v>
      </c>
      <c r="E5">
        <v>156203017</v>
      </c>
      <c r="F5" t="s">
        <v>25</v>
      </c>
      <c r="G5" s="77" t="s">
        <v>266</v>
      </c>
      <c r="H5" s="77" t="s">
        <v>121</v>
      </c>
      <c r="I5" s="77">
        <v>642</v>
      </c>
      <c r="J5" s="77">
        <v>-0.03</v>
      </c>
      <c r="K5" s="77">
        <v>0</v>
      </c>
      <c r="L5" s="77" t="s">
        <v>498</v>
      </c>
      <c r="M5" s="77">
        <v>646</v>
      </c>
      <c r="N5" s="77">
        <v>1.129</v>
      </c>
      <c r="O5">
        <v>0</v>
      </c>
      <c r="P5" t="s">
        <v>369</v>
      </c>
      <c r="Q5" t="s">
        <v>462</v>
      </c>
      <c r="R5" s="39">
        <v>1250000</v>
      </c>
      <c r="S5">
        <v>1501</v>
      </c>
      <c r="U5" t="s">
        <v>86</v>
      </c>
      <c r="V5" t="s">
        <v>46</v>
      </c>
      <c r="W5" t="s">
        <v>35</v>
      </c>
      <c r="Y5" s="86" t="s">
        <v>309</v>
      </c>
      <c r="Z5" s="86"/>
      <c r="AA5" s="86">
        <v>642</v>
      </c>
      <c r="AB5" s="86">
        <v>0</v>
      </c>
      <c r="AC5" s="86">
        <v>644</v>
      </c>
      <c r="AD5" s="86">
        <v>1</v>
      </c>
      <c r="AE5" s="90" t="str">
        <f t="shared" si="1"/>
        <v>HR</v>
      </c>
      <c r="AF5" s="90">
        <f t="shared" si="2"/>
        <v>802.65600000000006</v>
      </c>
      <c r="AG5" s="19">
        <f t="shared" si="3"/>
        <v>1250000</v>
      </c>
      <c r="AH5">
        <v>3</v>
      </c>
      <c r="AI5" s="14">
        <f t="shared" si="0"/>
        <v>3</v>
      </c>
      <c r="AJ5">
        <v>2</v>
      </c>
      <c r="AK5" s="84">
        <f t="shared" si="4"/>
        <v>6</v>
      </c>
      <c r="AL5" s="84">
        <f t="shared" si="5"/>
        <v>802.65600000000006</v>
      </c>
    </row>
    <row r="6" spans="1:42">
      <c r="A6">
        <v>2015</v>
      </c>
      <c r="B6">
        <v>17</v>
      </c>
      <c r="C6">
        <v>94</v>
      </c>
      <c r="D6" t="s">
        <v>23</v>
      </c>
      <c r="E6">
        <v>140002022</v>
      </c>
      <c r="F6" t="s">
        <v>25</v>
      </c>
      <c r="G6" s="42" t="s">
        <v>261</v>
      </c>
      <c r="H6" t="s">
        <v>165</v>
      </c>
      <c r="I6" s="42">
        <v>436</v>
      </c>
      <c r="J6" s="42">
        <v>0.82299999999999995</v>
      </c>
      <c r="K6">
        <v>0</v>
      </c>
      <c r="L6" t="s">
        <v>349</v>
      </c>
      <c r="M6" s="42">
        <v>444</v>
      </c>
      <c r="N6" s="42">
        <v>0.33900000000000002</v>
      </c>
      <c r="O6">
        <v>0</v>
      </c>
      <c r="P6" t="s">
        <v>62</v>
      </c>
      <c r="Q6" t="s">
        <v>462</v>
      </c>
      <c r="R6" s="39">
        <v>263800</v>
      </c>
      <c r="S6">
        <v>1409</v>
      </c>
      <c r="U6" t="s">
        <v>33</v>
      </c>
      <c r="V6" t="s">
        <v>46</v>
      </c>
      <c r="W6" t="s">
        <v>43</v>
      </c>
      <c r="Y6" s="85" t="s">
        <v>506</v>
      </c>
      <c r="Z6" s="85"/>
      <c r="AA6" s="85">
        <v>436</v>
      </c>
      <c r="AB6" s="85">
        <v>0.5</v>
      </c>
      <c r="AC6" s="85">
        <v>444</v>
      </c>
      <c r="AD6" s="85">
        <v>0</v>
      </c>
      <c r="AE6" s="89" t="str">
        <f t="shared" si="1"/>
        <v>PM</v>
      </c>
      <c r="AF6" s="89">
        <f t="shared" si="2"/>
        <v>220.92</v>
      </c>
      <c r="AG6" s="19">
        <f t="shared" si="3"/>
        <v>263800</v>
      </c>
      <c r="AH6">
        <v>7.5</v>
      </c>
      <c r="AI6" s="14">
        <f t="shared" si="0"/>
        <v>7.5</v>
      </c>
      <c r="AJ6">
        <v>2</v>
      </c>
      <c r="AK6" s="84">
        <f t="shared" si="4"/>
        <v>15</v>
      </c>
      <c r="AL6" s="84">
        <f t="shared" si="5"/>
        <v>220.92</v>
      </c>
    </row>
    <row r="7" spans="1:42">
      <c r="A7">
        <v>2015</v>
      </c>
      <c r="B7">
        <v>17</v>
      </c>
      <c r="C7">
        <v>94</v>
      </c>
      <c r="D7" t="s">
        <v>23</v>
      </c>
      <c r="E7">
        <v>140002024</v>
      </c>
      <c r="F7" t="s">
        <v>25</v>
      </c>
      <c r="G7" s="42" t="s">
        <v>261</v>
      </c>
      <c r="H7" t="s">
        <v>165</v>
      </c>
      <c r="I7" s="42">
        <v>436</v>
      </c>
      <c r="J7" s="42">
        <v>0.82299999999999995</v>
      </c>
      <c r="K7">
        <v>14.811</v>
      </c>
      <c r="L7" t="s">
        <v>349</v>
      </c>
      <c r="M7" s="42">
        <v>446</v>
      </c>
      <c r="N7" s="42">
        <v>0</v>
      </c>
      <c r="O7">
        <v>22.257000000000001</v>
      </c>
      <c r="P7" s="78" t="s">
        <v>466</v>
      </c>
      <c r="Q7" t="s">
        <v>462</v>
      </c>
      <c r="R7" s="39">
        <v>90540</v>
      </c>
      <c r="S7">
        <v>1504</v>
      </c>
      <c r="U7" t="s">
        <v>33</v>
      </c>
      <c r="V7" t="s">
        <v>46</v>
      </c>
      <c r="W7" t="s">
        <v>35</v>
      </c>
      <c r="Y7" s="79" t="s">
        <v>543</v>
      </c>
      <c r="Z7" s="79"/>
      <c r="AA7" s="79" t="s">
        <v>555</v>
      </c>
      <c r="AB7" s="79" t="s">
        <v>555</v>
      </c>
      <c r="AC7" s="79" t="s">
        <v>555</v>
      </c>
      <c r="AD7" s="79" t="s">
        <v>555</v>
      </c>
      <c r="AE7" s="89" t="str">
        <f t="shared" si="1"/>
        <v>PM</v>
      </c>
      <c r="AF7" s="89">
        <f t="shared" si="2"/>
        <v>0</v>
      </c>
      <c r="AG7" s="19">
        <f t="shared" si="3"/>
        <v>90540</v>
      </c>
      <c r="AH7">
        <v>0</v>
      </c>
      <c r="AI7" s="14" t="e">
        <f t="shared" si="0"/>
        <v>#VALUE!</v>
      </c>
      <c r="AJ7">
        <v>0</v>
      </c>
      <c r="AK7" s="84">
        <f t="shared" si="4"/>
        <v>0</v>
      </c>
      <c r="AL7" s="84">
        <f t="shared" si="5"/>
        <v>0</v>
      </c>
    </row>
    <row r="8" spans="1:42">
      <c r="A8">
        <v>2015</v>
      </c>
      <c r="B8">
        <v>17</v>
      </c>
      <c r="C8">
        <v>236</v>
      </c>
      <c r="D8" t="s">
        <v>23</v>
      </c>
      <c r="E8">
        <v>170601029</v>
      </c>
      <c r="F8" t="s">
        <v>25</v>
      </c>
      <c r="G8" s="77" t="s">
        <v>451</v>
      </c>
      <c r="H8" s="77" t="s">
        <v>139</v>
      </c>
      <c r="I8" s="77">
        <v>404</v>
      </c>
      <c r="J8" s="77">
        <v>0</v>
      </c>
      <c r="K8" s="77">
        <v>2.6459999999999999</v>
      </c>
      <c r="L8" s="77" t="s">
        <v>405</v>
      </c>
      <c r="M8" s="77">
        <v>418</v>
      </c>
      <c r="N8" s="77">
        <v>0</v>
      </c>
      <c r="O8">
        <v>15.1</v>
      </c>
      <c r="P8" t="s">
        <v>419</v>
      </c>
      <c r="Q8" t="s">
        <v>462</v>
      </c>
      <c r="R8" s="39">
        <v>492800</v>
      </c>
      <c r="S8">
        <v>1409</v>
      </c>
      <c r="U8" t="s">
        <v>33</v>
      </c>
      <c r="V8" t="s">
        <v>46</v>
      </c>
      <c r="W8" t="s">
        <v>43</v>
      </c>
      <c r="Y8" s="86" t="s">
        <v>526</v>
      </c>
      <c r="Z8" s="86"/>
      <c r="AA8" s="86">
        <v>404</v>
      </c>
      <c r="AB8" s="86">
        <v>0</v>
      </c>
      <c r="AC8" s="86">
        <v>418</v>
      </c>
      <c r="AD8" s="86">
        <v>0</v>
      </c>
      <c r="AE8" s="90" t="str">
        <f t="shared" si="1"/>
        <v>PM</v>
      </c>
      <c r="AF8" s="90">
        <f t="shared" si="2"/>
        <v>371.1456</v>
      </c>
      <c r="AG8" s="19">
        <f t="shared" si="3"/>
        <v>492800</v>
      </c>
      <c r="AH8">
        <v>12.6</v>
      </c>
      <c r="AI8" s="14">
        <f t="shared" si="0"/>
        <v>14</v>
      </c>
      <c r="AJ8">
        <v>2</v>
      </c>
      <c r="AK8" s="84">
        <f t="shared" si="4"/>
        <v>25.2</v>
      </c>
      <c r="AL8" s="84">
        <f t="shared" si="5"/>
        <v>371.1456</v>
      </c>
    </row>
    <row r="9" spans="1:42">
      <c r="A9">
        <v>2015</v>
      </c>
      <c r="B9">
        <v>17</v>
      </c>
      <c r="C9">
        <v>26</v>
      </c>
      <c r="D9" t="s">
        <v>23</v>
      </c>
      <c r="E9">
        <v>112902018</v>
      </c>
      <c r="F9" t="s">
        <v>25</v>
      </c>
      <c r="G9" s="77" t="s">
        <v>496</v>
      </c>
      <c r="H9" s="77" t="s">
        <v>40</v>
      </c>
      <c r="I9" s="77">
        <v>408</v>
      </c>
      <c r="J9" s="77">
        <v>0</v>
      </c>
      <c r="K9" s="77">
        <v>0</v>
      </c>
      <c r="L9" s="77" t="s">
        <v>399</v>
      </c>
      <c r="M9" s="77">
        <v>420</v>
      </c>
      <c r="N9" s="77">
        <v>0.95199999999999996</v>
      </c>
      <c r="O9">
        <v>12.929</v>
      </c>
      <c r="P9" s="78" t="s">
        <v>466</v>
      </c>
      <c r="Q9" t="s">
        <v>462</v>
      </c>
      <c r="R9" s="39">
        <v>157230</v>
      </c>
      <c r="S9">
        <v>1504</v>
      </c>
      <c r="U9" t="s">
        <v>33</v>
      </c>
      <c r="V9" t="s">
        <v>46</v>
      </c>
      <c r="W9" t="s">
        <v>35</v>
      </c>
      <c r="Y9" s="87" t="s">
        <v>544</v>
      </c>
      <c r="Z9" s="87"/>
      <c r="AA9" s="87">
        <v>408</v>
      </c>
      <c r="AB9" s="87">
        <v>0</v>
      </c>
      <c r="AC9" s="87">
        <v>420</v>
      </c>
      <c r="AD9" s="87">
        <v>1</v>
      </c>
      <c r="AE9" s="90" t="str">
        <f t="shared" si="1"/>
        <v>PM</v>
      </c>
      <c r="AF9" s="90">
        <f t="shared" si="2"/>
        <v>0</v>
      </c>
      <c r="AG9" s="19">
        <f t="shared" si="3"/>
        <v>157230</v>
      </c>
      <c r="AH9">
        <v>0</v>
      </c>
      <c r="AI9" s="14">
        <f t="shared" si="0"/>
        <v>13</v>
      </c>
      <c r="AJ9">
        <v>0</v>
      </c>
      <c r="AK9" s="84">
        <f t="shared" si="4"/>
        <v>0</v>
      </c>
      <c r="AL9" s="84">
        <f t="shared" si="5"/>
        <v>0</v>
      </c>
    </row>
    <row r="10" spans="1:42">
      <c r="A10">
        <v>2015</v>
      </c>
      <c r="B10">
        <v>17</v>
      </c>
      <c r="C10">
        <v>21</v>
      </c>
      <c r="D10" t="s">
        <v>23</v>
      </c>
      <c r="E10">
        <v>54004067</v>
      </c>
      <c r="F10" t="s">
        <v>25</v>
      </c>
      <c r="G10" s="42" t="s">
        <v>478</v>
      </c>
      <c r="H10" t="s">
        <v>479</v>
      </c>
      <c r="I10" s="42">
        <v>622</v>
      </c>
      <c r="J10" s="42">
        <v>0.91300000000000003</v>
      </c>
      <c r="K10">
        <v>4.7809999999999997</v>
      </c>
      <c r="L10" t="s">
        <v>37</v>
      </c>
      <c r="M10" s="42">
        <v>636</v>
      </c>
      <c r="N10" s="42">
        <v>1.9339999999999999</v>
      </c>
      <c r="O10">
        <v>19.747</v>
      </c>
      <c r="P10" s="78" t="s">
        <v>471</v>
      </c>
      <c r="Q10" t="s">
        <v>462</v>
      </c>
      <c r="R10" s="39">
        <v>208576</v>
      </c>
      <c r="S10">
        <v>1504</v>
      </c>
      <c r="U10" t="s">
        <v>33</v>
      </c>
      <c r="V10" t="s">
        <v>46</v>
      </c>
      <c r="W10" t="s">
        <v>35</v>
      </c>
      <c r="Y10" s="79" t="s">
        <v>545</v>
      </c>
      <c r="Z10" s="79"/>
      <c r="AA10" s="79">
        <v>622</v>
      </c>
      <c r="AB10" s="79">
        <v>1</v>
      </c>
      <c r="AC10" s="79">
        <v>636</v>
      </c>
      <c r="AD10" s="79">
        <v>1.9</v>
      </c>
      <c r="AE10" s="89" t="str">
        <f t="shared" si="1"/>
        <v>PM</v>
      </c>
      <c r="AF10" s="89">
        <f t="shared" si="2"/>
        <v>0</v>
      </c>
      <c r="AG10" s="19">
        <f t="shared" si="3"/>
        <v>208576</v>
      </c>
      <c r="AH10">
        <v>0</v>
      </c>
      <c r="AI10" s="14">
        <f t="shared" si="0"/>
        <v>14.899999999999977</v>
      </c>
      <c r="AJ10">
        <v>0</v>
      </c>
      <c r="AK10" s="84">
        <f t="shared" si="4"/>
        <v>0</v>
      </c>
      <c r="AL10" s="84">
        <f t="shared" si="5"/>
        <v>0</v>
      </c>
    </row>
    <row r="11" spans="1:42">
      <c r="A11">
        <v>2015</v>
      </c>
      <c r="B11">
        <v>17</v>
      </c>
      <c r="C11">
        <v>239</v>
      </c>
      <c r="D11" t="s">
        <v>23</v>
      </c>
      <c r="E11">
        <v>140402026</v>
      </c>
      <c r="F11" t="s">
        <v>25</v>
      </c>
      <c r="G11" s="42" t="s">
        <v>264</v>
      </c>
      <c r="H11" t="s">
        <v>165</v>
      </c>
      <c r="I11" s="42">
        <v>624</v>
      </c>
      <c r="J11" s="42">
        <v>-2.4E-2</v>
      </c>
      <c r="K11">
        <v>0</v>
      </c>
      <c r="L11" t="s">
        <v>262</v>
      </c>
      <c r="M11" s="42">
        <v>627</v>
      </c>
      <c r="N11" s="42">
        <v>2.8000000000000001E-2</v>
      </c>
      <c r="O11">
        <v>0</v>
      </c>
      <c r="P11" t="s">
        <v>62</v>
      </c>
      <c r="Q11" t="s">
        <v>462</v>
      </c>
      <c r="R11" s="39">
        <v>69700</v>
      </c>
      <c r="S11">
        <v>1409</v>
      </c>
      <c r="U11" t="s">
        <v>33</v>
      </c>
      <c r="V11" t="s">
        <v>46</v>
      </c>
      <c r="W11" t="s">
        <v>43</v>
      </c>
      <c r="Y11" s="85" t="s">
        <v>546</v>
      </c>
      <c r="Z11" s="85"/>
      <c r="AA11" s="85">
        <v>624</v>
      </c>
      <c r="AB11" s="85">
        <v>0</v>
      </c>
      <c r="AC11" s="85">
        <v>627</v>
      </c>
      <c r="AD11" s="85">
        <v>0</v>
      </c>
      <c r="AE11" s="89" t="str">
        <f t="shared" si="1"/>
        <v>PM</v>
      </c>
      <c r="AF11" s="89">
        <f t="shared" si="2"/>
        <v>79.531199999999998</v>
      </c>
      <c r="AG11" s="19">
        <f t="shared" si="3"/>
        <v>69700</v>
      </c>
      <c r="AH11">
        <v>2.7</v>
      </c>
      <c r="AI11" s="14">
        <f t="shared" si="0"/>
        <v>3</v>
      </c>
      <c r="AJ11">
        <v>2</v>
      </c>
      <c r="AK11" s="84">
        <f t="shared" si="4"/>
        <v>5.4</v>
      </c>
      <c r="AL11" s="84">
        <f t="shared" si="5"/>
        <v>79.531199999999998</v>
      </c>
    </row>
    <row r="12" spans="1:42">
      <c r="A12">
        <v>2015</v>
      </c>
      <c r="B12">
        <v>17</v>
      </c>
      <c r="C12">
        <v>82</v>
      </c>
      <c r="D12" t="s">
        <v>23</v>
      </c>
      <c r="E12">
        <v>99801019</v>
      </c>
      <c r="F12" t="s">
        <v>25</v>
      </c>
      <c r="G12" s="77" t="s">
        <v>495</v>
      </c>
      <c r="H12" s="77" t="s">
        <v>176</v>
      </c>
      <c r="I12" s="77">
        <v>326</v>
      </c>
      <c r="J12" s="77">
        <v>1.3819999999999999</v>
      </c>
      <c r="K12" s="77">
        <v>1.3819999999999999</v>
      </c>
      <c r="L12" s="77" t="s">
        <v>355</v>
      </c>
      <c r="M12" s="77">
        <v>334</v>
      </c>
      <c r="N12" s="77">
        <v>1.544</v>
      </c>
      <c r="O12">
        <v>8.8949999999999996</v>
      </c>
      <c r="P12" s="78" t="s">
        <v>466</v>
      </c>
      <c r="Q12" t="s">
        <v>462</v>
      </c>
      <c r="R12" s="39">
        <v>91355</v>
      </c>
      <c r="S12">
        <v>1504</v>
      </c>
      <c r="U12" t="s">
        <v>33</v>
      </c>
      <c r="V12" t="s">
        <v>46</v>
      </c>
      <c r="W12" t="s">
        <v>35</v>
      </c>
      <c r="Y12" s="87" t="s">
        <v>547</v>
      </c>
      <c r="Z12" s="87"/>
      <c r="AA12" s="87">
        <v>326</v>
      </c>
      <c r="AB12" s="87">
        <v>1.4</v>
      </c>
      <c r="AC12" s="87">
        <v>334</v>
      </c>
      <c r="AD12" s="87">
        <v>1.5</v>
      </c>
      <c r="AE12" s="90" t="str">
        <f t="shared" si="1"/>
        <v>PM</v>
      </c>
      <c r="AF12" s="90">
        <f t="shared" si="2"/>
        <v>0</v>
      </c>
      <c r="AG12" s="19">
        <f t="shared" si="3"/>
        <v>91355</v>
      </c>
      <c r="AH12">
        <v>0</v>
      </c>
      <c r="AI12" s="14">
        <f t="shared" si="0"/>
        <v>8.1000000000000227</v>
      </c>
      <c r="AJ12">
        <v>0</v>
      </c>
      <c r="AK12" s="84">
        <f t="shared" si="4"/>
        <v>0</v>
      </c>
      <c r="AL12" s="84">
        <f t="shared" si="5"/>
        <v>0</v>
      </c>
    </row>
    <row r="13" spans="1:42">
      <c r="A13">
        <v>2015</v>
      </c>
      <c r="B13">
        <v>17</v>
      </c>
      <c r="C13">
        <v>236</v>
      </c>
      <c r="D13" t="s">
        <v>23</v>
      </c>
      <c r="E13">
        <v>248001009</v>
      </c>
      <c r="F13" t="s">
        <v>25</v>
      </c>
      <c r="G13" s="77" t="s">
        <v>499</v>
      </c>
      <c r="H13" s="77" t="s">
        <v>266</v>
      </c>
      <c r="I13" s="77">
        <v>404</v>
      </c>
      <c r="J13" s="77">
        <v>-1.9E-2</v>
      </c>
      <c r="K13" s="77">
        <v>0</v>
      </c>
      <c r="L13" s="77" t="s">
        <v>139</v>
      </c>
      <c r="M13" s="77">
        <v>408</v>
      </c>
      <c r="N13" s="77">
        <v>0.36499999999999999</v>
      </c>
      <c r="O13">
        <v>0</v>
      </c>
      <c r="P13" t="s">
        <v>62</v>
      </c>
      <c r="Q13" t="s">
        <v>462</v>
      </c>
      <c r="R13" s="39">
        <v>136300</v>
      </c>
      <c r="S13">
        <v>1409</v>
      </c>
      <c r="U13" t="s">
        <v>33</v>
      </c>
      <c r="V13" t="s">
        <v>46</v>
      </c>
      <c r="W13" t="s">
        <v>43</v>
      </c>
      <c r="Y13" s="86" t="s">
        <v>548</v>
      </c>
      <c r="Z13" s="86"/>
      <c r="AA13" s="86">
        <v>404</v>
      </c>
      <c r="AB13" s="86">
        <v>0</v>
      </c>
      <c r="AC13" s="86">
        <v>408</v>
      </c>
      <c r="AD13" s="86">
        <v>0.4</v>
      </c>
      <c r="AE13" s="90" t="str">
        <f t="shared" si="1"/>
        <v>PM</v>
      </c>
      <c r="AF13" s="90">
        <f t="shared" si="2"/>
        <v>129.60640000000001</v>
      </c>
      <c r="AG13" s="19">
        <f t="shared" si="3"/>
        <v>136300</v>
      </c>
      <c r="AH13">
        <v>4.4000000000000004</v>
      </c>
      <c r="AI13" s="14">
        <f t="shared" si="0"/>
        <v>4.3999999999999773</v>
      </c>
      <c r="AJ13">
        <v>2</v>
      </c>
      <c r="AK13" s="84">
        <f t="shared" si="4"/>
        <v>8.8000000000000007</v>
      </c>
      <c r="AL13" s="84">
        <f t="shared" si="5"/>
        <v>129.60640000000001</v>
      </c>
    </row>
    <row r="14" spans="1:42">
      <c r="A14">
        <v>2015</v>
      </c>
      <c r="B14">
        <v>17</v>
      </c>
      <c r="C14">
        <v>82</v>
      </c>
      <c r="D14" t="s">
        <v>23</v>
      </c>
      <c r="E14">
        <v>45602023</v>
      </c>
      <c r="F14" t="s">
        <v>25</v>
      </c>
      <c r="G14" s="42" t="s">
        <v>176</v>
      </c>
      <c r="H14" t="s">
        <v>430</v>
      </c>
      <c r="I14" s="42">
        <v>618</v>
      </c>
      <c r="J14" s="42">
        <v>1.919</v>
      </c>
      <c r="K14">
        <v>17.224</v>
      </c>
      <c r="L14" t="s">
        <v>477</v>
      </c>
      <c r="M14" s="42">
        <v>628</v>
      </c>
      <c r="N14" s="42">
        <v>1.0640000000000001</v>
      </c>
      <c r="O14">
        <v>26.335000000000001</v>
      </c>
      <c r="P14" t="s">
        <v>369</v>
      </c>
      <c r="Q14" t="s">
        <v>462</v>
      </c>
      <c r="R14" s="39">
        <v>3500000</v>
      </c>
      <c r="S14">
        <v>1501</v>
      </c>
      <c r="U14" t="s">
        <v>86</v>
      </c>
      <c r="V14" t="s">
        <v>46</v>
      </c>
      <c r="W14" t="s">
        <v>35</v>
      </c>
      <c r="Y14" s="85" t="s">
        <v>549</v>
      </c>
      <c r="Z14" s="85"/>
      <c r="AA14" s="85">
        <v>620</v>
      </c>
      <c r="AB14" s="85">
        <v>0</v>
      </c>
      <c r="AC14" s="85">
        <v>628</v>
      </c>
      <c r="AD14" s="85">
        <v>1</v>
      </c>
      <c r="AE14" s="89" t="str">
        <f t="shared" si="1"/>
        <v>HR</v>
      </c>
      <c r="AF14" s="89">
        <f t="shared" si="2"/>
        <v>2407.9680000000003</v>
      </c>
      <c r="AG14" s="19">
        <f t="shared" si="3"/>
        <v>3500000</v>
      </c>
      <c r="AH14">
        <v>9</v>
      </c>
      <c r="AI14" s="14">
        <f t="shared" si="0"/>
        <v>9</v>
      </c>
      <c r="AJ14">
        <v>2</v>
      </c>
      <c r="AK14" s="84">
        <f t="shared" si="4"/>
        <v>18</v>
      </c>
      <c r="AL14" s="84">
        <f t="shared" si="5"/>
        <v>2407.9680000000003</v>
      </c>
    </row>
    <row r="15" spans="1:42">
      <c r="A15">
        <v>2015</v>
      </c>
      <c r="B15">
        <v>17</v>
      </c>
      <c r="C15">
        <v>21</v>
      </c>
      <c r="D15" t="s">
        <v>23</v>
      </c>
      <c r="E15">
        <v>282402011</v>
      </c>
      <c r="F15" t="s">
        <v>25</v>
      </c>
      <c r="G15" s="42" t="s">
        <v>199</v>
      </c>
      <c r="H15" t="s">
        <v>40</v>
      </c>
      <c r="I15" s="42">
        <v>402</v>
      </c>
      <c r="J15" s="42">
        <v>-2.4E-2</v>
      </c>
      <c r="K15">
        <v>0</v>
      </c>
      <c r="L15" t="s">
        <v>198</v>
      </c>
      <c r="M15" s="42">
        <v>406</v>
      </c>
      <c r="N15" s="42">
        <v>1.0580000000000001</v>
      </c>
      <c r="O15">
        <v>5.0529999999999999</v>
      </c>
      <c r="P15" s="78" t="s">
        <v>466</v>
      </c>
      <c r="Q15" t="s">
        <v>462</v>
      </c>
      <c r="R15" s="39">
        <v>61450</v>
      </c>
      <c r="S15">
        <v>1504</v>
      </c>
      <c r="U15" t="s">
        <v>33</v>
      </c>
      <c r="V15" t="s">
        <v>46</v>
      </c>
      <c r="W15" t="s">
        <v>35</v>
      </c>
      <c r="Y15" s="79" t="s">
        <v>550</v>
      </c>
      <c r="Z15" s="79"/>
      <c r="AA15" s="79">
        <v>402</v>
      </c>
      <c r="AB15" s="79">
        <v>0</v>
      </c>
      <c r="AC15" s="79">
        <v>406</v>
      </c>
      <c r="AD15" s="79">
        <v>1.1000000000000001</v>
      </c>
      <c r="AE15" s="89" t="str">
        <f t="shared" si="1"/>
        <v>PM</v>
      </c>
      <c r="AF15" s="89">
        <f t="shared" si="2"/>
        <v>0</v>
      </c>
      <c r="AG15" s="19">
        <f t="shared" si="3"/>
        <v>61450</v>
      </c>
      <c r="AH15">
        <v>0</v>
      </c>
      <c r="AI15" s="14">
        <f t="shared" si="0"/>
        <v>5.1000000000000227</v>
      </c>
      <c r="AJ15">
        <v>0</v>
      </c>
      <c r="AK15" s="84">
        <f t="shared" si="4"/>
        <v>0</v>
      </c>
      <c r="AL15" s="84">
        <f t="shared" si="5"/>
        <v>0</v>
      </c>
    </row>
    <row r="16" spans="1:42">
      <c r="A16">
        <v>2015</v>
      </c>
      <c r="B16">
        <v>17</v>
      </c>
      <c r="C16">
        <v>21</v>
      </c>
      <c r="D16" t="s">
        <v>23</v>
      </c>
      <c r="E16">
        <v>285101039</v>
      </c>
      <c r="F16" t="s">
        <v>25</v>
      </c>
      <c r="G16" s="77" t="s">
        <v>49</v>
      </c>
      <c r="H16" s="77" t="s">
        <v>37</v>
      </c>
      <c r="I16" s="77">
        <v>406</v>
      </c>
      <c r="J16" s="77">
        <v>-0.17599999999999999</v>
      </c>
      <c r="K16" s="77">
        <v>0</v>
      </c>
      <c r="L16" s="77" t="s">
        <v>500</v>
      </c>
      <c r="M16" s="77">
        <v>412</v>
      </c>
      <c r="N16" s="77">
        <v>0.48499999999999999</v>
      </c>
      <c r="O16">
        <v>6.6180000000000003</v>
      </c>
      <c r="P16" s="78" t="s">
        <v>466</v>
      </c>
      <c r="Q16" t="s">
        <v>462</v>
      </c>
      <c r="R16" s="39">
        <v>91975</v>
      </c>
      <c r="S16">
        <v>1504</v>
      </c>
      <c r="U16" t="s">
        <v>33</v>
      </c>
      <c r="V16" t="s">
        <v>46</v>
      </c>
      <c r="W16" t="s">
        <v>35</v>
      </c>
      <c r="Y16" s="87" t="s">
        <v>314</v>
      </c>
      <c r="Z16" s="87"/>
      <c r="AA16" s="87">
        <v>406</v>
      </c>
      <c r="AB16" s="87">
        <v>0</v>
      </c>
      <c r="AC16" s="87">
        <v>412</v>
      </c>
      <c r="AD16" s="87">
        <v>0.5</v>
      </c>
      <c r="AE16" s="90" t="str">
        <f t="shared" si="1"/>
        <v>PM</v>
      </c>
      <c r="AF16" s="90">
        <f t="shared" si="2"/>
        <v>0</v>
      </c>
      <c r="AG16" s="19">
        <f t="shared" si="3"/>
        <v>91975</v>
      </c>
      <c r="AH16">
        <v>0</v>
      </c>
      <c r="AI16" s="14">
        <f t="shared" si="0"/>
        <v>6.5</v>
      </c>
      <c r="AJ16">
        <v>0</v>
      </c>
      <c r="AK16" s="84">
        <f t="shared" si="4"/>
        <v>0</v>
      </c>
      <c r="AL16" s="84">
        <f t="shared" si="5"/>
        <v>0</v>
      </c>
    </row>
    <row r="17" spans="1:38">
      <c r="A17">
        <v>2015</v>
      </c>
      <c r="B17">
        <v>17</v>
      </c>
      <c r="C17">
        <v>26</v>
      </c>
      <c r="D17" t="s">
        <v>23</v>
      </c>
      <c r="E17">
        <v>311901013</v>
      </c>
      <c r="F17" t="s">
        <v>25</v>
      </c>
      <c r="G17" s="77" t="s">
        <v>501</v>
      </c>
      <c r="H17" s="77" t="s">
        <v>215</v>
      </c>
      <c r="I17" s="77">
        <v>560</v>
      </c>
      <c r="J17" s="77">
        <v>-2.4E-2</v>
      </c>
      <c r="K17" s="77">
        <v>0</v>
      </c>
      <c r="L17" s="77" t="s">
        <v>44</v>
      </c>
      <c r="M17" s="77">
        <v>570</v>
      </c>
      <c r="N17" s="77">
        <v>1.0549999999999999</v>
      </c>
      <c r="O17">
        <v>0</v>
      </c>
      <c r="P17" t="s">
        <v>62</v>
      </c>
      <c r="Q17" t="s">
        <v>462</v>
      </c>
      <c r="R17" s="39">
        <v>429800</v>
      </c>
      <c r="S17">
        <v>1409</v>
      </c>
      <c r="U17" t="s">
        <v>33</v>
      </c>
      <c r="V17" t="s">
        <v>46</v>
      </c>
      <c r="W17" t="s">
        <v>43</v>
      </c>
      <c r="Y17" s="86" t="s">
        <v>551</v>
      </c>
      <c r="Z17" s="86"/>
      <c r="AA17" s="86">
        <v>560</v>
      </c>
      <c r="AB17" s="86">
        <v>0</v>
      </c>
      <c r="AC17" s="86">
        <v>570</v>
      </c>
      <c r="AD17" s="86">
        <v>1.1000000000000001</v>
      </c>
      <c r="AE17" s="90" t="str">
        <f t="shared" si="1"/>
        <v>PM</v>
      </c>
      <c r="AF17" s="90">
        <f t="shared" si="2"/>
        <v>326.96159999999998</v>
      </c>
      <c r="AG17" s="19">
        <f t="shared" si="3"/>
        <v>429800</v>
      </c>
      <c r="AH17">
        <v>11.1</v>
      </c>
      <c r="AI17" s="14">
        <f t="shared" si="0"/>
        <v>11.100000000000023</v>
      </c>
      <c r="AJ17">
        <v>2</v>
      </c>
      <c r="AK17" s="84">
        <f t="shared" si="4"/>
        <v>22.2</v>
      </c>
      <c r="AL17" s="84">
        <f t="shared" si="5"/>
        <v>326.96159999999998</v>
      </c>
    </row>
    <row r="18" spans="1:38">
      <c r="A18">
        <v>2015</v>
      </c>
      <c r="B18">
        <v>17</v>
      </c>
      <c r="C18">
        <v>26</v>
      </c>
      <c r="D18" t="s">
        <v>23</v>
      </c>
      <c r="E18">
        <v>311901014</v>
      </c>
      <c r="F18" t="s">
        <v>25</v>
      </c>
      <c r="G18" s="42" t="s">
        <v>501</v>
      </c>
      <c r="H18" t="s">
        <v>215</v>
      </c>
      <c r="I18" s="42">
        <v>560</v>
      </c>
      <c r="J18" s="42">
        <v>-2.4E-2</v>
      </c>
      <c r="K18">
        <v>0</v>
      </c>
      <c r="L18" t="s">
        <v>44</v>
      </c>
      <c r="M18" s="42">
        <v>570</v>
      </c>
      <c r="N18" s="42">
        <v>1.0549999999999999</v>
      </c>
      <c r="O18">
        <v>11.051</v>
      </c>
      <c r="P18" s="78" t="s">
        <v>466</v>
      </c>
      <c r="Q18" t="s">
        <v>462</v>
      </c>
      <c r="R18" s="39">
        <v>134380</v>
      </c>
      <c r="S18">
        <v>1504</v>
      </c>
      <c r="U18" t="s">
        <v>33</v>
      </c>
      <c r="V18" t="s">
        <v>46</v>
      </c>
      <c r="W18" t="s">
        <v>35</v>
      </c>
      <c r="Y18" s="79" t="s">
        <v>552</v>
      </c>
      <c r="Z18" s="79"/>
      <c r="AA18" s="79" t="s">
        <v>555</v>
      </c>
      <c r="AB18" s="79" t="s">
        <v>555</v>
      </c>
      <c r="AC18" s="79" t="s">
        <v>555</v>
      </c>
      <c r="AD18" s="79" t="s">
        <v>555</v>
      </c>
      <c r="AE18" s="89" t="str">
        <f t="shared" si="1"/>
        <v>PM</v>
      </c>
      <c r="AF18" s="89">
        <f t="shared" si="2"/>
        <v>0</v>
      </c>
      <c r="AG18" s="19">
        <f t="shared" si="3"/>
        <v>134380</v>
      </c>
      <c r="AH18">
        <v>0</v>
      </c>
      <c r="AI18" s="14" t="e">
        <f t="shared" si="0"/>
        <v>#VALUE!</v>
      </c>
      <c r="AJ18">
        <v>0</v>
      </c>
      <c r="AK18" s="84">
        <f t="shared" si="4"/>
        <v>0</v>
      </c>
      <c r="AL18" s="84">
        <f t="shared" si="5"/>
        <v>0</v>
      </c>
    </row>
    <row r="19" spans="1:38">
      <c r="A19">
        <v>2015</v>
      </c>
      <c r="B19">
        <v>17</v>
      </c>
      <c r="C19">
        <v>239</v>
      </c>
      <c r="D19" t="s">
        <v>23</v>
      </c>
      <c r="E19">
        <v>31508036</v>
      </c>
      <c r="F19" t="s">
        <v>25</v>
      </c>
      <c r="G19" s="42" t="s">
        <v>472</v>
      </c>
      <c r="H19" t="s">
        <v>465</v>
      </c>
      <c r="I19" s="42">
        <v>464</v>
      </c>
      <c r="J19" s="42">
        <v>0</v>
      </c>
      <c r="K19">
        <v>0</v>
      </c>
      <c r="L19" t="s">
        <v>167</v>
      </c>
      <c r="M19" s="42">
        <v>474</v>
      </c>
      <c r="N19" s="42">
        <v>1.151</v>
      </c>
      <c r="O19">
        <v>0</v>
      </c>
      <c r="P19" t="s">
        <v>62</v>
      </c>
      <c r="Q19" t="s">
        <v>462</v>
      </c>
      <c r="R19" s="39">
        <v>307200</v>
      </c>
      <c r="S19">
        <v>1409</v>
      </c>
      <c r="U19" t="s">
        <v>33</v>
      </c>
      <c r="V19" t="s">
        <v>46</v>
      </c>
      <c r="W19" t="s">
        <v>35</v>
      </c>
      <c r="Y19" s="85" t="s">
        <v>553</v>
      </c>
      <c r="Z19" s="85"/>
      <c r="AA19" s="85">
        <v>464</v>
      </c>
      <c r="AB19" s="85">
        <v>0</v>
      </c>
      <c r="AC19" s="85">
        <v>474</v>
      </c>
      <c r="AD19" s="85">
        <v>1</v>
      </c>
      <c r="AE19" s="89" t="str">
        <f t="shared" si="1"/>
        <v>PM</v>
      </c>
      <c r="AF19" s="89">
        <f t="shared" si="2"/>
        <v>326.96159999999998</v>
      </c>
      <c r="AG19" s="19">
        <f t="shared" si="3"/>
        <v>307200</v>
      </c>
      <c r="AH19">
        <v>11.1</v>
      </c>
      <c r="AI19" s="14">
        <f t="shared" si="0"/>
        <v>11</v>
      </c>
      <c r="AJ19">
        <v>2</v>
      </c>
      <c r="AK19" s="84">
        <f t="shared" si="4"/>
        <v>22.2</v>
      </c>
      <c r="AL19" s="84">
        <f t="shared" si="5"/>
        <v>326.96159999999998</v>
      </c>
    </row>
    <row r="20" spans="1:38">
      <c r="A20">
        <v>2015</v>
      </c>
      <c r="B20">
        <v>17</v>
      </c>
      <c r="C20">
        <v>154</v>
      </c>
      <c r="D20" t="s">
        <v>23</v>
      </c>
      <c r="E20">
        <v>63902024</v>
      </c>
      <c r="F20" t="s">
        <v>25</v>
      </c>
      <c r="G20" s="77" t="s">
        <v>121</v>
      </c>
      <c r="H20" s="77" t="s">
        <v>188</v>
      </c>
      <c r="I20" s="77">
        <v>396</v>
      </c>
      <c r="J20" s="77">
        <v>2.0910000000000002</v>
      </c>
      <c r="K20" s="77">
        <v>0</v>
      </c>
      <c r="L20" s="77" t="s">
        <v>26</v>
      </c>
      <c r="M20" s="77">
        <v>404</v>
      </c>
      <c r="N20" s="77">
        <v>1.7969999999999999</v>
      </c>
      <c r="O20">
        <v>0</v>
      </c>
      <c r="P20" t="s">
        <v>62</v>
      </c>
      <c r="Q20" t="s">
        <v>462</v>
      </c>
      <c r="R20" s="39">
        <v>355700</v>
      </c>
      <c r="S20">
        <v>1409</v>
      </c>
      <c r="U20" t="s">
        <v>33</v>
      </c>
      <c r="V20" t="s">
        <v>46</v>
      </c>
      <c r="W20" t="s">
        <v>43</v>
      </c>
      <c r="Y20" s="86" t="s">
        <v>307</v>
      </c>
      <c r="Z20" s="86"/>
      <c r="AA20" s="86">
        <v>396</v>
      </c>
      <c r="AB20" s="86">
        <v>2</v>
      </c>
      <c r="AC20" s="86">
        <v>404</v>
      </c>
      <c r="AD20" s="86">
        <v>1.5</v>
      </c>
      <c r="AE20" s="90" t="str">
        <f t="shared" si="1"/>
        <v>PM</v>
      </c>
      <c r="AF20" s="90">
        <f t="shared" si="2"/>
        <v>223.86559999999997</v>
      </c>
      <c r="AG20" s="19">
        <f t="shared" si="3"/>
        <v>355700</v>
      </c>
      <c r="AH20">
        <v>7.6</v>
      </c>
      <c r="AI20" s="14">
        <f t="shared" si="0"/>
        <v>7.5</v>
      </c>
      <c r="AJ20">
        <v>2</v>
      </c>
      <c r="AK20" s="84">
        <f t="shared" si="4"/>
        <v>15.2</v>
      </c>
      <c r="AL20" s="84">
        <f t="shared" si="5"/>
        <v>223.86559999999997</v>
      </c>
    </row>
    <row r="21" spans="1:38">
      <c r="A21">
        <v>2015</v>
      </c>
      <c r="B21">
        <v>17</v>
      </c>
      <c r="C21">
        <v>145</v>
      </c>
      <c r="D21" t="s">
        <v>23</v>
      </c>
      <c r="E21">
        <v>64301053</v>
      </c>
      <c r="F21" t="s">
        <v>25</v>
      </c>
      <c r="G21" s="77" t="s">
        <v>121</v>
      </c>
      <c r="H21" s="77" t="s">
        <v>84</v>
      </c>
      <c r="I21" s="77">
        <v>380</v>
      </c>
      <c r="J21" s="77">
        <v>1.9039999999999999</v>
      </c>
      <c r="K21" s="77">
        <v>0</v>
      </c>
      <c r="L21" s="77" t="s">
        <v>212</v>
      </c>
      <c r="M21" s="77">
        <v>388</v>
      </c>
      <c r="N21" s="77">
        <v>1.341</v>
      </c>
      <c r="O21">
        <v>0</v>
      </c>
      <c r="P21" t="s">
        <v>62</v>
      </c>
      <c r="Q21" t="s">
        <v>462</v>
      </c>
      <c r="R21" s="39">
        <v>251700</v>
      </c>
      <c r="S21">
        <v>1409</v>
      </c>
      <c r="U21" t="s">
        <v>33</v>
      </c>
      <c r="V21" t="s">
        <v>46</v>
      </c>
      <c r="W21" t="s">
        <v>43</v>
      </c>
      <c r="Y21" s="86" t="s">
        <v>307</v>
      </c>
      <c r="Z21" s="86"/>
      <c r="AA21" s="86">
        <v>382</v>
      </c>
      <c r="AB21" s="86">
        <v>0</v>
      </c>
      <c r="AC21" s="86">
        <v>388</v>
      </c>
      <c r="AD21" s="86">
        <v>1.5</v>
      </c>
      <c r="AE21" s="90" t="str">
        <f t="shared" si="1"/>
        <v>PM</v>
      </c>
      <c r="AF21" s="90">
        <f t="shared" si="2"/>
        <v>220.92</v>
      </c>
      <c r="AG21" s="19">
        <f t="shared" si="3"/>
        <v>251700</v>
      </c>
      <c r="AH21">
        <v>7.5</v>
      </c>
      <c r="AI21" s="14">
        <f t="shared" si="0"/>
        <v>7.5</v>
      </c>
      <c r="AJ21">
        <v>2</v>
      </c>
      <c r="AK21" s="84">
        <f t="shared" si="4"/>
        <v>15</v>
      </c>
      <c r="AL21" s="84">
        <f t="shared" si="5"/>
        <v>220.92</v>
      </c>
    </row>
    <row r="22" spans="1:38">
      <c r="A22">
        <v>2015</v>
      </c>
      <c r="B22">
        <v>17</v>
      </c>
      <c r="C22">
        <v>239</v>
      </c>
      <c r="D22" t="s">
        <v>23</v>
      </c>
      <c r="E22">
        <v>33808037</v>
      </c>
      <c r="F22" t="s">
        <v>25</v>
      </c>
      <c r="G22" s="42" t="s">
        <v>378</v>
      </c>
      <c r="H22" t="s">
        <v>63</v>
      </c>
      <c r="I22" s="42">
        <v>444</v>
      </c>
      <c r="J22" s="42">
        <v>-6.4000000000000001E-2</v>
      </c>
      <c r="K22">
        <v>0</v>
      </c>
      <c r="L22" t="s">
        <v>380</v>
      </c>
      <c r="M22" s="42">
        <v>450</v>
      </c>
      <c r="N22" s="42">
        <v>1.75</v>
      </c>
      <c r="O22">
        <v>7.7119999999999997</v>
      </c>
      <c r="P22" t="s">
        <v>419</v>
      </c>
      <c r="Q22" t="s">
        <v>462</v>
      </c>
      <c r="R22" s="39">
        <v>303600</v>
      </c>
      <c r="S22">
        <v>1409</v>
      </c>
      <c r="U22" t="s">
        <v>33</v>
      </c>
      <c r="V22" t="s">
        <v>46</v>
      </c>
      <c r="W22" t="s">
        <v>35</v>
      </c>
      <c r="Y22" s="85" t="s">
        <v>511</v>
      </c>
      <c r="Z22" s="85"/>
      <c r="AA22" s="85">
        <v>0</v>
      </c>
      <c r="AB22" s="85">
        <v>0</v>
      </c>
      <c r="AC22" s="85">
        <v>450</v>
      </c>
      <c r="AD22" s="85">
        <v>1.5</v>
      </c>
      <c r="AE22" s="89" t="str">
        <f t="shared" si="1"/>
        <v>PM</v>
      </c>
      <c r="AF22" s="89">
        <f t="shared" si="2"/>
        <v>220.92</v>
      </c>
      <c r="AG22" s="19">
        <f t="shared" si="3"/>
        <v>303600</v>
      </c>
      <c r="AH22">
        <v>7.5</v>
      </c>
      <c r="AI22" s="14">
        <f t="shared" si="0"/>
        <v>451.5</v>
      </c>
      <c r="AJ22">
        <v>2</v>
      </c>
      <c r="AK22" s="84">
        <f t="shared" si="4"/>
        <v>15</v>
      </c>
      <c r="AL22" s="84">
        <f t="shared" si="5"/>
        <v>220.92</v>
      </c>
    </row>
    <row r="23" spans="1:38">
      <c r="A23">
        <v>2015</v>
      </c>
      <c r="B23">
        <v>17</v>
      </c>
      <c r="C23">
        <v>239</v>
      </c>
      <c r="D23" t="s">
        <v>23</v>
      </c>
      <c r="E23">
        <v>33809026</v>
      </c>
      <c r="F23" t="s">
        <v>25</v>
      </c>
      <c r="G23" s="42" t="s">
        <v>378</v>
      </c>
      <c r="H23" t="s">
        <v>71</v>
      </c>
      <c r="I23" s="42">
        <v>454</v>
      </c>
      <c r="J23" s="42">
        <v>1.7350000000000001</v>
      </c>
      <c r="K23">
        <v>11.661</v>
      </c>
      <c r="L23" t="s">
        <v>173</v>
      </c>
      <c r="M23" s="42">
        <v>464</v>
      </c>
      <c r="N23" s="42">
        <v>0.878</v>
      </c>
      <c r="O23">
        <v>20.626999999999999</v>
      </c>
      <c r="P23" t="s">
        <v>62</v>
      </c>
      <c r="Q23" t="s">
        <v>462</v>
      </c>
      <c r="R23" s="39">
        <v>353500</v>
      </c>
      <c r="S23">
        <v>1409</v>
      </c>
      <c r="U23" t="s">
        <v>33</v>
      </c>
      <c r="V23" t="s">
        <v>46</v>
      </c>
      <c r="W23" t="s">
        <v>35</v>
      </c>
      <c r="Y23" s="85" t="s">
        <v>511</v>
      </c>
      <c r="Z23" s="85"/>
      <c r="AA23" s="85">
        <v>454</v>
      </c>
      <c r="AB23" s="85">
        <v>1.5</v>
      </c>
      <c r="AC23" s="85">
        <v>464</v>
      </c>
      <c r="AD23" s="85">
        <v>1</v>
      </c>
      <c r="AE23" s="89" t="str">
        <f t="shared" si="1"/>
        <v>PM</v>
      </c>
      <c r="AF23" s="89">
        <f t="shared" si="2"/>
        <v>276.88639999999998</v>
      </c>
      <c r="AG23" s="19">
        <f t="shared" si="3"/>
        <v>353500</v>
      </c>
      <c r="AH23">
        <v>9.4</v>
      </c>
      <c r="AI23" s="14">
        <f t="shared" si="0"/>
        <v>9.5</v>
      </c>
      <c r="AJ23">
        <v>2</v>
      </c>
      <c r="AK23" s="84">
        <f t="shared" si="4"/>
        <v>18.8</v>
      </c>
      <c r="AL23" s="84">
        <f t="shared" si="5"/>
        <v>276.88639999999998</v>
      </c>
    </row>
    <row r="24" spans="1:38">
      <c r="A24">
        <v>2015</v>
      </c>
      <c r="B24">
        <v>17</v>
      </c>
      <c r="C24">
        <v>166</v>
      </c>
      <c r="D24" t="s">
        <v>23</v>
      </c>
      <c r="E24">
        <v>33705042</v>
      </c>
      <c r="F24" t="s">
        <v>25</v>
      </c>
      <c r="G24" s="77" t="s">
        <v>170</v>
      </c>
      <c r="H24" s="77" t="s">
        <v>474</v>
      </c>
      <c r="I24" s="77">
        <v>504</v>
      </c>
      <c r="J24" s="77">
        <v>1.877</v>
      </c>
      <c r="K24" s="77">
        <v>0</v>
      </c>
      <c r="L24" s="77" t="s">
        <v>475</v>
      </c>
      <c r="M24" s="77">
        <v>508</v>
      </c>
      <c r="N24" s="77">
        <v>2.145</v>
      </c>
      <c r="O24">
        <v>0</v>
      </c>
      <c r="P24" t="s">
        <v>62</v>
      </c>
      <c r="Q24" t="s">
        <v>462</v>
      </c>
      <c r="R24" s="39">
        <v>154900</v>
      </c>
      <c r="S24">
        <v>1409</v>
      </c>
      <c r="U24" t="s">
        <v>33</v>
      </c>
      <c r="V24" t="s">
        <v>46</v>
      </c>
      <c r="W24" t="s">
        <v>43</v>
      </c>
      <c r="Y24" s="86" t="s">
        <v>535</v>
      </c>
      <c r="Z24" s="86"/>
      <c r="AA24" s="86">
        <v>504</v>
      </c>
      <c r="AB24" s="86">
        <v>1.5</v>
      </c>
      <c r="AC24" s="86">
        <v>508</v>
      </c>
      <c r="AD24" s="86">
        <v>2</v>
      </c>
      <c r="AE24" s="90" t="str">
        <f t="shared" si="1"/>
        <v>PM</v>
      </c>
      <c r="AF24" s="90">
        <f t="shared" si="2"/>
        <v>132.55199999999999</v>
      </c>
      <c r="AG24" s="19">
        <f t="shared" si="3"/>
        <v>154900</v>
      </c>
      <c r="AH24">
        <v>4.5</v>
      </c>
      <c r="AI24" s="14">
        <f t="shared" si="0"/>
        <v>4.5</v>
      </c>
      <c r="AJ24">
        <v>2</v>
      </c>
      <c r="AK24" s="84">
        <f t="shared" si="4"/>
        <v>9</v>
      </c>
      <c r="AL24" s="84">
        <f t="shared" si="5"/>
        <v>132.55199999999999</v>
      </c>
    </row>
    <row r="25" spans="1:38">
      <c r="A25">
        <v>2015</v>
      </c>
      <c r="B25">
        <v>17</v>
      </c>
      <c r="C25">
        <v>166</v>
      </c>
      <c r="D25" t="s">
        <v>23</v>
      </c>
      <c r="E25">
        <v>59005048</v>
      </c>
      <c r="F25" t="s">
        <v>25</v>
      </c>
      <c r="G25" s="77" t="s">
        <v>170</v>
      </c>
      <c r="H25" s="77" t="s">
        <v>480</v>
      </c>
      <c r="I25" s="77">
        <v>514</v>
      </c>
      <c r="J25" s="77">
        <v>0.47199999999999998</v>
      </c>
      <c r="K25" s="77">
        <v>0</v>
      </c>
      <c r="L25" s="77" t="s">
        <v>87</v>
      </c>
      <c r="M25" s="77">
        <v>516</v>
      </c>
      <c r="N25" s="77">
        <v>0.307</v>
      </c>
      <c r="O25">
        <v>0</v>
      </c>
      <c r="P25" t="s">
        <v>62</v>
      </c>
      <c r="Q25" t="s">
        <v>462</v>
      </c>
      <c r="R25" s="39">
        <v>46500</v>
      </c>
      <c r="S25">
        <v>1409</v>
      </c>
      <c r="U25" t="s">
        <v>33</v>
      </c>
      <c r="V25" t="s">
        <v>46</v>
      </c>
      <c r="W25" t="s">
        <v>43</v>
      </c>
      <c r="Y25" s="86" t="s">
        <v>535</v>
      </c>
      <c r="Z25" s="86"/>
      <c r="AA25" s="86">
        <v>514</v>
      </c>
      <c r="AB25" s="86">
        <v>0.5</v>
      </c>
      <c r="AC25" s="86">
        <v>516</v>
      </c>
      <c r="AD25" s="86">
        <v>0.5</v>
      </c>
      <c r="AE25" s="90" t="str">
        <f t="shared" si="1"/>
        <v>PM</v>
      </c>
      <c r="AF25" s="90">
        <f t="shared" si="2"/>
        <v>58.911999999999999</v>
      </c>
      <c r="AG25" s="19">
        <f t="shared" si="3"/>
        <v>46500</v>
      </c>
      <c r="AH25">
        <v>2</v>
      </c>
      <c r="AI25" s="14">
        <f t="shared" si="0"/>
        <v>2</v>
      </c>
      <c r="AJ25">
        <v>2</v>
      </c>
      <c r="AK25" s="84">
        <f t="shared" si="4"/>
        <v>4</v>
      </c>
      <c r="AL25" s="84">
        <f t="shared" si="5"/>
        <v>58.911999999999999</v>
      </c>
    </row>
    <row r="26" spans="1:38">
      <c r="A26">
        <v>2015</v>
      </c>
      <c r="B26">
        <v>17</v>
      </c>
      <c r="C26">
        <v>166</v>
      </c>
      <c r="D26" t="s">
        <v>23</v>
      </c>
      <c r="E26">
        <v>85801033</v>
      </c>
      <c r="F26" t="s">
        <v>25</v>
      </c>
      <c r="G26" s="42" t="s">
        <v>135</v>
      </c>
      <c r="H26" t="s">
        <v>493</v>
      </c>
      <c r="I26" s="42">
        <v>568</v>
      </c>
      <c r="J26" s="42">
        <v>1.6539999999999999</v>
      </c>
      <c r="K26">
        <v>36.527999999999999</v>
      </c>
      <c r="L26" t="s">
        <v>494</v>
      </c>
      <c r="M26" s="42">
        <v>584</v>
      </c>
      <c r="N26" s="42">
        <v>1.143</v>
      </c>
      <c r="O26">
        <v>52.017000000000003</v>
      </c>
      <c r="P26" t="s">
        <v>354</v>
      </c>
      <c r="Q26" t="s">
        <v>462</v>
      </c>
      <c r="R26" s="39">
        <v>3407580</v>
      </c>
      <c r="S26">
        <v>1508</v>
      </c>
      <c r="U26" t="s">
        <v>33</v>
      </c>
      <c r="V26" t="s">
        <v>46</v>
      </c>
      <c r="W26" t="s">
        <v>35</v>
      </c>
      <c r="Y26" s="85" t="s">
        <v>554</v>
      </c>
      <c r="Z26" s="85"/>
      <c r="AA26" s="85">
        <v>568</v>
      </c>
      <c r="AB26" s="85">
        <v>1.5</v>
      </c>
      <c r="AC26" s="85">
        <v>584</v>
      </c>
      <c r="AD26" s="85">
        <v>1</v>
      </c>
      <c r="AE26" s="89" t="str">
        <f t="shared" si="1"/>
        <v>PM</v>
      </c>
      <c r="AF26" s="89">
        <f t="shared" si="2"/>
        <v>456.56799999999998</v>
      </c>
      <c r="AG26" s="19">
        <f t="shared" si="3"/>
        <v>3407580</v>
      </c>
      <c r="AH26">
        <v>15.5</v>
      </c>
      <c r="AI26" s="14">
        <f t="shared" si="0"/>
        <v>15.5</v>
      </c>
      <c r="AJ26">
        <v>2</v>
      </c>
      <c r="AK26" s="84">
        <f t="shared" si="4"/>
        <v>31</v>
      </c>
      <c r="AL26" s="84">
        <f t="shared" si="5"/>
        <v>456.56799999999998</v>
      </c>
    </row>
    <row r="27" spans="1:38">
      <c r="A27">
        <v>2015</v>
      </c>
      <c r="B27">
        <v>17</v>
      </c>
      <c r="C27">
        <v>26</v>
      </c>
      <c r="D27" t="s">
        <v>23</v>
      </c>
      <c r="E27">
        <v>45701057</v>
      </c>
      <c r="F27" t="s">
        <v>25</v>
      </c>
      <c r="G27" s="42" t="s">
        <v>173</v>
      </c>
      <c r="H27" t="s">
        <v>44</v>
      </c>
      <c r="I27" s="42">
        <v>424</v>
      </c>
      <c r="J27" s="42">
        <v>0.214</v>
      </c>
      <c r="K27">
        <v>26.265999999999998</v>
      </c>
      <c r="L27" t="s">
        <v>431</v>
      </c>
      <c r="M27" s="42">
        <v>438</v>
      </c>
      <c r="N27" s="42">
        <v>0.90900000000000003</v>
      </c>
      <c r="O27">
        <v>40.857999999999997</v>
      </c>
      <c r="P27" s="78" t="s">
        <v>466</v>
      </c>
      <c r="Q27" t="s">
        <v>462</v>
      </c>
      <c r="R27" s="39">
        <v>177455</v>
      </c>
      <c r="S27">
        <v>1504</v>
      </c>
      <c r="U27" t="s">
        <v>33</v>
      </c>
      <c r="V27" t="s">
        <v>46</v>
      </c>
      <c r="W27" t="s">
        <v>35</v>
      </c>
      <c r="Y27" s="79" t="s">
        <v>555</v>
      </c>
      <c r="Z27" s="79"/>
      <c r="AA27" s="79" t="s">
        <v>555</v>
      </c>
      <c r="AB27" s="79" t="s">
        <v>555</v>
      </c>
      <c r="AC27" s="79" t="s">
        <v>555</v>
      </c>
      <c r="AD27" s="79" t="s">
        <v>555</v>
      </c>
      <c r="AE27" s="89" t="str">
        <f t="shared" si="1"/>
        <v>PM</v>
      </c>
      <c r="AF27" s="89">
        <f t="shared" si="2"/>
        <v>0</v>
      </c>
      <c r="AG27" s="19">
        <f t="shared" si="3"/>
        <v>177455</v>
      </c>
      <c r="AH27">
        <v>0</v>
      </c>
      <c r="AI27" s="14" t="e">
        <f t="shared" si="0"/>
        <v>#VALUE!</v>
      </c>
      <c r="AJ27">
        <v>0</v>
      </c>
      <c r="AK27" s="84">
        <f t="shared" si="4"/>
        <v>0</v>
      </c>
      <c r="AL27" s="84">
        <f t="shared" si="5"/>
        <v>0</v>
      </c>
    </row>
    <row r="28" spans="1:38">
      <c r="A28">
        <v>2015</v>
      </c>
      <c r="B28">
        <v>17</v>
      </c>
      <c r="C28">
        <v>26</v>
      </c>
      <c r="D28" t="s">
        <v>23</v>
      </c>
      <c r="E28">
        <v>45701058</v>
      </c>
      <c r="F28" t="s">
        <v>25</v>
      </c>
      <c r="G28" s="77" t="s">
        <v>173</v>
      </c>
      <c r="H28" s="77" t="s">
        <v>430</v>
      </c>
      <c r="I28" s="77">
        <v>436</v>
      </c>
      <c r="J28" s="77">
        <v>1.4950000000000001</v>
      </c>
      <c r="K28" s="77">
        <v>39.457000000000001</v>
      </c>
      <c r="L28" s="77" t="s">
        <v>431</v>
      </c>
      <c r="M28" s="77">
        <v>438</v>
      </c>
      <c r="N28" s="77">
        <v>0.90900000000000003</v>
      </c>
      <c r="O28">
        <v>40.857999999999997</v>
      </c>
      <c r="P28" t="s">
        <v>419</v>
      </c>
      <c r="Q28" t="s">
        <v>462</v>
      </c>
      <c r="R28" s="39">
        <v>110500</v>
      </c>
      <c r="S28">
        <v>1409</v>
      </c>
      <c r="U28" t="s">
        <v>33</v>
      </c>
      <c r="V28" t="s">
        <v>46</v>
      </c>
      <c r="W28" t="s">
        <v>35</v>
      </c>
      <c r="Y28" s="86" t="s">
        <v>302</v>
      </c>
      <c r="Z28" s="86"/>
      <c r="AA28" s="86">
        <v>436</v>
      </c>
      <c r="AB28" s="86">
        <v>1.5</v>
      </c>
      <c r="AC28" s="86">
        <v>438</v>
      </c>
      <c r="AD28" s="86">
        <v>0.8</v>
      </c>
      <c r="AE28" s="90" t="str">
        <f t="shared" si="1"/>
        <v>PM</v>
      </c>
      <c r="AF28" s="90">
        <f t="shared" si="2"/>
        <v>38.2928</v>
      </c>
      <c r="AG28" s="19">
        <f t="shared" si="3"/>
        <v>110500</v>
      </c>
      <c r="AH28">
        <v>1.3</v>
      </c>
      <c r="AI28" s="14">
        <f t="shared" si="0"/>
        <v>1.3000000000000114</v>
      </c>
      <c r="AJ28">
        <v>2</v>
      </c>
      <c r="AK28" s="84">
        <f t="shared" si="4"/>
        <v>2.6</v>
      </c>
      <c r="AL28" s="84">
        <f t="shared" si="5"/>
        <v>38.2928</v>
      </c>
    </row>
    <row r="29" spans="1:38">
      <c r="A29">
        <v>2015</v>
      </c>
      <c r="B29">
        <v>17</v>
      </c>
      <c r="C29">
        <v>26</v>
      </c>
      <c r="D29" t="s">
        <v>23</v>
      </c>
      <c r="E29">
        <v>64803060</v>
      </c>
      <c r="F29" t="s">
        <v>25</v>
      </c>
      <c r="G29" s="77" t="s">
        <v>173</v>
      </c>
      <c r="H29" s="77" t="s">
        <v>40</v>
      </c>
      <c r="I29" s="77">
        <v>414</v>
      </c>
      <c r="J29" s="77">
        <v>2.254</v>
      </c>
      <c r="K29" s="77">
        <v>0</v>
      </c>
      <c r="L29" s="77" t="s">
        <v>215</v>
      </c>
      <c r="M29" s="77">
        <v>422</v>
      </c>
      <c r="N29" s="77">
        <v>1.4379999999999999</v>
      </c>
      <c r="O29">
        <v>0</v>
      </c>
      <c r="P29" t="s">
        <v>62</v>
      </c>
      <c r="Q29" t="s">
        <v>462</v>
      </c>
      <c r="R29" s="39">
        <v>287000</v>
      </c>
      <c r="S29">
        <v>1409</v>
      </c>
      <c r="U29" t="s">
        <v>33</v>
      </c>
      <c r="V29" t="s">
        <v>46</v>
      </c>
      <c r="W29" t="s">
        <v>43</v>
      </c>
      <c r="Y29" s="86" t="s">
        <v>302</v>
      </c>
      <c r="Z29" s="86"/>
      <c r="AA29" s="86">
        <v>414</v>
      </c>
      <c r="AB29" s="86">
        <v>2.2999999999999998</v>
      </c>
      <c r="AC29" s="86">
        <v>422</v>
      </c>
      <c r="AD29" s="86">
        <v>1.5</v>
      </c>
      <c r="AE29" s="90" t="str">
        <f t="shared" si="1"/>
        <v>PM</v>
      </c>
      <c r="AF29" s="90">
        <f t="shared" si="2"/>
        <v>223.86559999999997</v>
      </c>
      <c r="AG29" s="19">
        <f t="shared" si="3"/>
        <v>287000</v>
      </c>
      <c r="AH29">
        <v>7.6</v>
      </c>
      <c r="AI29" s="14">
        <f t="shared" si="0"/>
        <v>7.1999999999999886</v>
      </c>
      <c r="AJ29">
        <v>2</v>
      </c>
      <c r="AK29" s="84">
        <f t="shared" si="4"/>
        <v>15.2</v>
      </c>
      <c r="AL29" s="84">
        <f t="shared" si="5"/>
        <v>223.86559999999997</v>
      </c>
    </row>
    <row r="30" spans="1:38">
      <c r="A30">
        <v>2015</v>
      </c>
      <c r="B30">
        <v>17</v>
      </c>
      <c r="C30">
        <v>26</v>
      </c>
      <c r="D30" t="s">
        <v>23</v>
      </c>
      <c r="E30">
        <v>64803061</v>
      </c>
      <c r="F30" t="s">
        <v>25</v>
      </c>
      <c r="G30" s="42" t="s">
        <v>44</v>
      </c>
      <c r="H30" t="s">
        <v>71</v>
      </c>
      <c r="I30" s="42">
        <v>610</v>
      </c>
      <c r="J30" s="42">
        <v>2.1749999999999998</v>
      </c>
      <c r="K30">
        <v>18.173999999999999</v>
      </c>
      <c r="L30" t="s">
        <v>173</v>
      </c>
      <c r="M30" s="42">
        <v>624</v>
      </c>
      <c r="N30" s="42">
        <v>1.268</v>
      </c>
      <c r="O30">
        <v>31.266999999999999</v>
      </c>
      <c r="P30" s="78" t="s">
        <v>466</v>
      </c>
      <c r="Q30" t="s">
        <v>462</v>
      </c>
      <c r="R30" s="39">
        <v>159210</v>
      </c>
      <c r="S30">
        <v>1504</v>
      </c>
      <c r="U30" t="s">
        <v>33</v>
      </c>
      <c r="V30" t="s">
        <v>46</v>
      </c>
      <c r="W30" t="s">
        <v>35</v>
      </c>
      <c r="Y30" s="79" t="s">
        <v>305</v>
      </c>
      <c r="Z30" s="79"/>
      <c r="AA30" s="79">
        <v>610</v>
      </c>
      <c r="AB30" s="79">
        <v>2.2000000000000002</v>
      </c>
      <c r="AC30" s="79">
        <v>624</v>
      </c>
      <c r="AD30" s="79">
        <v>1.5</v>
      </c>
      <c r="AE30" s="89" t="str">
        <f t="shared" si="1"/>
        <v>PM</v>
      </c>
      <c r="AF30" s="89">
        <f t="shared" si="2"/>
        <v>0</v>
      </c>
      <c r="AG30" s="19">
        <f t="shared" si="3"/>
        <v>159210</v>
      </c>
      <c r="AH30">
        <v>0</v>
      </c>
      <c r="AI30" s="14">
        <f t="shared" si="0"/>
        <v>13.299999999999955</v>
      </c>
      <c r="AJ30">
        <v>0</v>
      </c>
      <c r="AK30" s="84">
        <f t="shared" si="4"/>
        <v>0</v>
      </c>
      <c r="AL30" s="84">
        <f t="shared" si="5"/>
        <v>0</v>
      </c>
    </row>
    <row r="31" spans="1:38">
      <c r="A31">
        <v>2015</v>
      </c>
      <c r="B31">
        <v>17</v>
      </c>
      <c r="C31">
        <v>26</v>
      </c>
      <c r="D31" t="s">
        <v>23</v>
      </c>
      <c r="E31">
        <v>71301032</v>
      </c>
      <c r="F31" t="s">
        <v>25</v>
      </c>
      <c r="G31" s="42" t="s">
        <v>44</v>
      </c>
      <c r="H31" t="s">
        <v>40</v>
      </c>
      <c r="I31" s="42">
        <v>594</v>
      </c>
      <c r="J31" s="42">
        <v>-6.0999999999999999E-2</v>
      </c>
      <c r="K31">
        <v>0</v>
      </c>
      <c r="L31" t="s">
        <v>492</v>
      </c>
      <c r="M31" s="42">
        <v>596</v>
      </c>
      <c r="N31" s="42">
        <v>0.48699999999999999</v>
      </c>
      <c r="O31">
        <v>0</v>
      </c>
      <c r="P31" t="s">
        <v>369</v>
      </c>
      <c r="Q31" t="s">
        <v>462</v>
      </c>
      <c r="R31" s="39">
        <v>750000</v>
      </c>
      <c r="S31">
        <v>1501</v>
      </c>
      <c r="U31" t="s">
        <v>54</v>
      </c>
      <c r="V31" t="s">
        <v>46</v>
      </c>
      <c r="W31" t="s">
        <v>43</v>
      </c>
      <c r="Y31" s="85" t="s">
        <v>305</v>
      </c>
      <c r="Z31" s="85"/>
      <c r="AA31" s="85">
        <v>0</v>
      </c>
      <c r="AB31" s="85">
        <v>0</v>
      </c>
      <c r="AC31" s="85">
        <v>596</v>
      </c>
      <c r="AD31" s="85">
        <v>0.5</v>
      </c>
      <c r="AE31" s="89" t="str">
        <f t="shared" si="1"/>
        <v>MR</v>
      </c>
      <c r="AF31" s="89">
        <f t="shared" si="2"/>
        <v>392.14499999999998</v>
      </c>
      <c r="AG31" s="19">
        <f t="shared" si="3"/>
        <v>750000</v>
      </c>
      <c r="AH31">
        <v>2.5</v>
      </c>
      <c r="AI31" s="14">
        <f t="shared" si="0"/>
        <v>596.5</v>
      </c>
      <c r="AJ31">
        <v>2</v>
      </c>
      <c r="AK31" s="84">
        <f t="shared" si="4"/>
        <v>5</v>
      </c>
      <c r="AL31" s="84">
        <f t="shared" si="5"/>
        <v>392.14499999999998</v>
      </c>
    </row>
    <row r="32" spans="1:38">
      <c r="A32">
        <v>2015</v>
      </c>
      <c r="B32">
        <v>17</v>
      </c>
      <c r="C32">
        <v>26</v>
      </c>
      <c r="D32" t="s">
        <v>23</v>
      </c>
      <c r="E32">
        <v>71301033</v>
      </c>
      <c r="F32" t="s">
        <v>25</v>
      </c>
      <c r="G32" s="77" t="s">
        <v>44</v>
      </c>
      <c r="H32" s="77" t="s">
        <v>40</v>
      </c>
      <c r="I32" s="77">
        <v>594</v>
      </c>
      <c r="J32" s="77">
        <v>-6.0999999999999999E-2</v>
      </c>
      <c r="K32" s="77">
        <v>0</v>
      </c>
      <c r="L32" s="77" t="s">
        <v>71</v>
      </c>
      <c r="M32" s="77">
        <v>610</v>
      </c>
      <c r="N32" s="77">
        <v>1.756</v>
      </c>
      <c r="O32">
        <v>17.754999999999999</v>
      </c>
      <c r="P32" s="78" t="s">
        <v>466</v>
      </c>
      <c r="Q32" t="s">
        <v>462</v>
      </c>
      <c r="R32" s="39">
        <v>215905</v>
      </c>
      <c r="S32">
        <v>1504</v>
      </c>
      <c r="U32" t="s">
        <v>33</v>
      </c>
      <c r="V32" t="s">
        <v>46</v>
      </c>
      <c r="W32" t="s">
        <v>35</v>
      </c>
      <c r="Y32" s="87" t="s">
        <v>555</v>
      </c>
      <c r="Z32" s="87"/>
      <c r="AA32" s="87" t="s">
        <v>555</v>
      </c>
      <c r="AB32" s="87" t="s">
        <v>555</v>
      </c>
      <c r="AC32" s="87" t="s">
        <v>555</v>
      </c>
      <c r="AD32" s="87" t="s">
        <v>555</v>
      </c>
      <c r="AE32" s="90" t="str">
        <f t="shared" si="1"/>
        <v>PM</v>
      </c>
      <c r="AF32" s="90">
        <f t="shared" si="2"/>
        <v>0</v>
      </c>
      <c r="AG32" s="19">
        <f t="shared" si="3"/>
        <v>215905</v>
      </c>
      <c r="AH32">
        <v>0</v>
      </c>
      <c r="AI32" s="14" t="e">
        <f t="shared" si="0"/>
        <v>#VALUE!</v>
      </c>
      <c r="AJ32">
        <v>0</v>
      </c>
      <c r="AK32" s="84">
        <f t="shared" si="4"/>
        <v>0</v>
      </c>
      <c r="AL32" s="84">
        <f t="shared" si="5"/>
        <v>0</v>
      </c>
    </row>
    <row r="33" spans="1:38">
      <c r="A33">
        <v>2015</v>
      </c>
      <c r="B33">
        <v>17</v>
      </c>
      <c r="C33">
        <v>82</v>
      </c>
      <c r="D33" t="s">
        <v>23</v>
      </c>
      <c r="E33">
        <v>61201044</v>
      </c>
      <c r="F33" t="s">
        <v>25</v>
      </c>
      <c r="G33" s="77" t="s">
        <v>205</v>
      </c>
      <c r="H33" s="77" t="s">
        <v>481</v>
      </c>
      <c r="I33" s="77">
        <v>360</v>
      </c>
      <c r="J33" s="77">
        <v>3.9409999999999998</v>
      </c>
      <c r="K33" s="77">
        <v>19.779</v>
      </c>
      <c r="L33" s="77" t="s">
        <v>208</v>
      </c>
      <c r="M33" s="77">
        <v>380</v>
      </c>
      <c r="N33" s="77">
        <v>0.315</v>
      </c>
      <c r="O33">
        <v>36.023000000000003</v>
      </c>
      <c r="P33" s="78" t="s">
        <v>466</v>
      </c>
      <c r="Q33" t="s">
        <v>462</v>
      </c>
      <c r="R33" s="39">
        <v>291560</v>
      </c>
      <c r="S33">
        <v>1504</v>
      </c>
      <c r="U33" t="s">
        <v>33</v>
      </c>
      <c r="V33" t="s">
        <v>46</v>
      </c>
      <c r="W33" t="s">
        <v>35</v>
      </c>
      <c r="Y33" s="87" t="s">
        <v>556</v>
      </c>
      <c r="Z33" s="87"/>
      <c r="AA33" s="87" t="s">
        <v>555</v>
      </c>
      <c r="AB33" s="87" t="s">
        <v>555</v>
      </c>
      <c r="AC33" s="87" t="s">
        <v>555</v>
      </c>
      <c r="AD33" s="87" t="s">
        <v>555</v>
      </c>
      <c r="AE33" s="90" t="str">
        <f t="shared" si="1"/>
        <v>PM</v>
      </c>
      <c r="AF33" s="90">
        <f t="shared" si="2"/>
        <v>0</v>
      </c>
      <c r="AG33" s="19">
        <f t="shared" si="3"/>
        <v>291560</v>
      </c>
      <c r="AH33">
        <v>0</v>
      </c>
      <c r="AI33" s="14" t="e">
        <f t="shared" si="0"/>
        <v>#VALUE!</v>
      </c>
      <c r="AJ33">
        <v>0</v>
      </c>
      <c r="AK33" s="84">
        <f t="shared" si="4"/>
        <v>0</v>
      </c>
      <c r="AL33" s="84">
        <f t="shared" si="5"/>
        <v>0</v>
      </c>
    </row>
    <row r="34" spans="1:38">
      <c r="A34">
        <v>2015</v>
      </c>
      <c r="B34">
        <v>17</v>
      </c>
      <c r="C34">
        <v>21</v>
      </c>
      <c r="D34" t="s">
        <v>23</v>
      </c>
      <c r="E34">
        <v>54003026</v>
      </c>
      <c r="F34" t="s">
        <v>25</v>
      </c>
      <c r="G34" s="42" t="s">
        <v>198</v>
      </c>
      <c r="H34" t="s">
        <v>199</v>
      </c>
      <c r="I34" s="42">
        <v>624</v>
      </c>
      <c r="J34" s="42">
        <v>1.3</v>
      </c>
      <c r="K34">
        <v>9.3000000000000007</v>
      </c>
      <c r="L34" t="s">
        <v>200</v>
      </c>
      <c r="M34" s="42">
        <v>626</v>
      </c>
      <c r="N34" s="42">
        <v>1.6479999999999999</v>
      </c>
      <c r="O34">
        <v>11.648</v>
      </c>
      <c r="P34" t="s">
        <v>62</v>
      </c>
      <c r="Q34" t="s">
        <v>462</v>
      </c>
      <c r="R34" s="39">
        <v>90700</v>
      </c>
      <c r="S34">
        <v>1409</v>
      </c>
      <c r="U34" t="s">
        <v>33</v>
      </c>
      <c r="V34" t="s">
        <v>46</v>
      </c>
      <c r="W34" t="s">
        <v>43</v>
      </c>
      <c r="Y34" s="85" t="s">
        <v>557</v>
      </c>
      <c r="Z34" s="85"/>
      <c r="AA34" s="85">
        <v>624</v>
      </c>
      <c r="AB34" s="85">
        <v>1.5</v>
      </c>
      <c r="AC34" s="85">
        <v>626</v>
      </c>
      <c r="AD34" s="85">
        <v>1.5</v>
      </c>
      <c r="AE34" s="89" t="str">
        <f t="shared" si="1"/>
        <v>PM</v>
      </c>
      <c r="AF34" s="89">
        <f t="shared" si="2"/>
        <v>58.911999999999999</v>
      </c>
      <c r="AG34" s="19">
        <f t="shared" si="3"/>
        <v>90700</v>
      </c>
      <c r="AH34">
        <v>2</v>
      </c>
      <c r="AI34" s="14">
        <f t="shared" si="0"/>
        <v>2</v>
      </c>
      <c r="AJ34">
        <v>2</v>
      </c>
      <c r="AK34" s="84">
        <f t="shared" si="4"/>
        <v>4</v>
      </c>
      <c r="AL34" s="84">
        <f t="shared" si="5"/>
        <v>58.911999999999999</v>
      </c>
    </row>
    <row r="35" spans="1:38">
      <c r="A35">
        <v>2015</v>
      </c>
      <c r="B35">
        <v>17</v>
      </c>
      <c r="C35">
        <v>82</v>
      </c>
      <c r="D35" t="s">
        <v>23</v>
      </c>
      <c r="E35">
        <v>67501064</v>
      </c>
      <c r="F35" t="s">
        <v>25</v>
      </c>
      <c r="G35" s="42" t="s">
        <v>217</v>
      </c>
      <c r="H35" t="s">
        <v>483</v>
      </c>
      <c r="I35" s="42">
        <v>203</v>
      </c>
      <c r="J35" s="42">
        <v>3.0000000000000001E-3</v>
      </c>
      <c r="K35">
        <v>0</v>
      </c>
      <c r="L35" t="s">
        <v>484</v>
      </c>
      <c r="M35" s="42">
        <v>209</v>
      </c>
      <c r="N35" s="42">
        <v>2.1999999999999999E-2</v>
      </c>
      <c r="O35">
        <v>0</v>
      </c>
      <c r="P35" t="s">
        <v>62</v>
      </c>
      <c r="Q35" t="s">
        <v>462</v>
      </c>
      <c r="R35" s="39">
        <v>193600</v>
      </c>
      <c r="S35">
        <v>1409</v>
      </c>
      <c r="U35" t="s">
        <v>33</v>
      </c>
      <c r="V35" t="s">
        <v>34</v>
      </c>
      <c r="W35" t="s">
        <v>210</v>
      </c>
      <c r="Y35" s="85" t="s">
        <v>318</v>
      </c>
      <c r="Z35" s="85"/>
      <c r="AA35" s="85">
        <v>203</v>
      </c>
      <c r="AB35" s="85">
        <v>0</v>
      </c>
      <c r="AC35" s="85">
        <v>209</v>
      </c>
      <c r="AD35" s="85">
        <v>0</v>
      </c>
      <c r="AE35" s="89" t="str">
        <f t="shared" si="1"/>
        <v>PM</v>
      </c>
      <c r="AF35" s="89">
        <f t="shared" si="2"/>
        <v>162.00800000000001</v>
      </c>
      <c r="AG35" s="19">
        <f t="shared" si="3"/>
        <v>193600</v>
      </c>
      <c r="AH35">
        <v>5.5</v>
      </c>
      <c r="AI35" s="14">
        <f t="shared" si="0"/>
        <v>6</v>
      </c>
      <c r="AJ35">
        <v>2</v>
      </c>
      <c r="AK35" s="84">
        <f t="shared" si="4"/>
        <v>11</v>
      </c>
      <c r="AL35" s="84">
        <f t="shared" si="5"/>
        <v>162.00800000000001</v>
      </c>
    </row>
    <row r="36" spans="1:38">
      <c r="A36">
        <v>2015</v>
      </c>
      <c r="B36">
        <v>17</v>
      </c>
      <c r="C36">
        <v>145</v>
      </c>
      <c r="D36" t="s">
        <v>23</v>
      </c>
      <c r="E36">
        <v>67504064</v>
      </c>
      <c r="F36" t="s">
        <v>25</v>
      </c>
      <c r="G36" s="77" t="s">
        <v>217</v>
      </c>
      <c r="H36" s="77" t="s">
        <v>485</v>
      </c>
      <c r="I36" s="77">
        <v>156</v>
      </c>
      <c r="J36" s="77">
        <v>0.48699999999999999</v>
      </c>
      <c r="K36" s="77">
        <v>0</v>
      </c>
      <c r="L36" s="77" t="s">
        <v>486</v>
      </c>
      <c r="M36" s="77">
        <v>156</v>
      </c>
      <c r="N36" s="77">
        <v>0.69199999999999995</v>
      </c>
      <c r="O36">
        <v>0</v>
      </c>
      <c r="P36" t="s">
        <v>62</v>
      </c>
      <c r="Q36" t="s">
        <v>462</v>
      </c>
      <c r="R36" s="39">
        <v>14500</v>
      </c>
      <c r="S36">
        <v>1409</v>
      </c>
      <c r="U36" t="s">
        <v>33</v>
      </c>
      <c r="V36" t="s">
        <v>34</v>
      </c>
      <c r="W36" t="s">
        <v>226</v>
      </c>
      <c r="Y36" s="86" t="s">
        <v>319</v>
      </c>
      <c r="Z36" s="86"/>
      <c r="AA36" s="86">
        <v>156</v>
      </c>
      <c r="AB36" s="86">
        <v>0</v>
      </c>
      <c r="AC36" s="86">
        <v>156</v>
      </c>
      <c r="AD36" s="86">
        <v>0.5</v>
      </c>
      <c r="AE36" s="90" t="str">
        <f t="shared" si="1"/>
        <v>PM</v>
      </c>
      <c r="AF36" s="90">
        <f t="shared" si="2"/>
        <v>11.782400000000001</v>
      </c>
      <c r="AG36" s="19">
        <f t="shared" si="3"/>
        <v>14500</v>
      </c>
      <c r="AH36">
        <v>0.4</v>
      </c>
      <c r="AI36" s="14">
        <f t="shared" si="0"/>
        <v>0.5</v>
      </c>
      <c r="AJ36">
        <v>2</v>
      </c>
      <c r="AK36" s="84">
        <f t="shared" si="4"/>
        <v>0.8</v>
      </c>
      <c r="AL36" s="84">
        <f t="shared" si="5"/>
        <v>11.782400000000001</v>
      </c>
    </row>
    <row r="37" spans="1:38">
      <c r="A37">
        <v>2015</v>
      </c>
      <c r="B37">
        <v>17</v>
      </c>
      <c r="C37">
        <v>154</v>
      </c>
      <c r="D37" t="s">
        <v>23</v>
      </c>
      <c r="E37">
        <v>67505076</v>
      </c>
      <c r="F37" t="s">
        <v>25</v>
      </c>
      <c r="G37" s="77" t="s">
        <v>217</v>
      </c>
      <c r="H37" s="77" t="s">
        <v>487</v>
      </c>
      <c r="I37" s="77">
        <v>133</v>
      </c>
      <c r="J37" s="77">
        <v>0.84599999999999997</v>
      </c>
      <c r="K37" s="77">
        <v>133.684</v>
      </c>
      <c r="L37" s="77" t="s">
        <v>40</v>
      </c>
      <c r="M37" s="77">
        <v>142</v>
      </c>
      <c r="N37" s="77">
        <v>0.29899999999999999</v>
      </c>
      <c r="O37">
        <v>142.363</v>
      </c>
      <c r="P37" t="s">
        <v>488</v>
      </c>
      <c r="Q37" t="s">
        <v>462</v>
      </c>
      <c r="R37" s="39">
        <v>1951000</v>
      </c>
      <c r="S37">
        <v>1410</v>
      </c>
      <c r="U37" t="s">
        <v>33</v>
      </c>
      <c r="V37" t="s">
        <v>46</v>
      </c>
      <c r="W37" t="s">
        <v>226</v>
      </c>
      <c r="Y37" s="86" t="s">
        <v>317</v>
      </c>
      <c r="Z37" s="86"/>
      <c r="AA37" s="86">
        <v>133</v>
      </c>
      <c r="AB37" s="86">
        <v>0.8</v>
      </c>
      <c r="AC37" s="86">
        <v>142</v>
      </c>
      <c r="AD37" s="86">
        <v>0.5</v>
      </c>
      <c r="AE37" s="90" t="str">
        <f t="shared" si="1"/>
        <v>PM</v>
      </c>
      <c r="AF37" s="90">
        <f t="shared" si="2"/>
        <v>265.10399999999998</v>
      </c>
      <c r="AG37" s="19">
        <f t="shared" si="3"/>
        <v>1951000</v>
      </c>
      <c r="AH37">
        <v>9</v>
      </c>
      <c r="AI37" s="14">
        <f t="shared" si="0"/>
        <v>8.6999999999999886</v>
      </c>
      <c r="AJ37">
        <v>2</v>
      </c>
      <c r="AK37" s="84">
        <f t="shared" si="4"/>
        <v>18</v>
      </c>
      <c r="AL37" s="84">
        <f t="shared" si="5"/>
        <v>265.10399999999998</v>
      </c>
    </row>
    <row r="38" spans="1:38">
      <c r="A38">
        <v>2015</v>
      </c>
      <c r="B38">
        <v>17</v>
      </c>
      <c r="C38">
        <v>236</v>
      </c>
      <c r="D38" t="s">
        <v>23</v>
      </c>
      <c r="E38">
        <v>67506102</v>
      </c>
      <c r="F38" t="s">
        <v>25</v>
      </c>
      <c r="G38" s="42" t="s">
        <v>217</v>
      </c>
      <c r="H38" t="s">
        <v>489</v>
      </c>
      <c r="I38" s="42">
        <v>124</v>
      </c>
      <c r="J38" s="42">
        <v>0.73</v>
      </c>
      <c r="K38">
        <v>0</v>
      </c>
      <c r="L38" t="s">
        <v>250</v>
      </c>
      <c r="M38" s="42">
        <v>132</v>
      </c>
      <c r="N38" s="42">
        <v>0.66300000000000003</v>
      </c>
      <c r="O38">
        <v>0</v>
      </c>
      <c r="P38" t="s">
        <v>62</v>
      </c>
      <c r="Q38" t="s">
        <v>462</v>
      </c>
      <c r="R38" s="39">
        <v>226000</v>
      </c>
      <c r="S38">
        <v>1409</v>
      </c>
      <c r="U38" t="s">
        <v>33</v>
      </c>
      <c r="V38" t="s">
        <v>34</v>
      </c>
      <c r="W38" t="s">
        <v>226</v>
      </c>
      <c r="Y38" s="85" t="s">
        <v>319</v>
      </c>
      <c r="Z38" s="85"/>
      <c r="AA38" s="85">
        <v>124</v>
      </c>
      <c r="AB38" s="85">
        <v>0</v>
      </c>
      <c r="AC38" s="85">
        <v>132</v>
      </c>
      <c r="AD38" s="85">
        <v>0.7</v>
      </c>
      <c r="AE38" s="89" t="str">
        <f t="shared" si="1"/>
        <v>PM</v>
      </c>
      <c r="AF38" s="89">
        <f t="shared" si="2"/>
        <v>197.3552</v>
      </c>
      <c r="AG38" s="19">
        <f t="shared" si="3"/>
        <v>226000</v>
      </c>
      <c r="AH38">
        <v>6.7</v>
      </c>
      <c r="AI38" s="14">
        <f t="shared" si="0"/>
        <v>8.6999999999999886</v>
      </c>
      <c r="AJ38">
        <v>2</v>
      </c>
      <c r="AK38" s="84">
        <f t="shared" si="4"/>
        <v>13.4</v>
      </c>
      <c r="AL38" s="84">
        <f t="shared" si="5"/>
        <v>197.3552</v>
      </c>
    </row>
    <row r="39" spans="1:38">
      <c r="A39">
        <v>2015</v>
      </c>
      <c r="B39">
        <v>17</v>
      </c>
      <c r="C39">
        <v>236</v>
      </c>
      <c r="D39" t="s">
        <v>23</v>
      </c>
      <c r="E39">
        <v>67507094</v>
      </c>
      <c r="F39" t="s">
        <v>25</v>
      </c>
      <c r="G39" s="77" t="s">
        <v>217</v>
      </c>
      <c r="H39" s="77" t="s">
        <v>490</v>
      </c>
      <c r="I39" s="77">
        <v>100</v>
      </c>
      <c r="J39" s="77">
        <v>0.59299999999999997</v>
      </c>
      <c r="K39" s="77">
        <v>0</v>
      </c>
      <c r="L39" s="77" t="s">
        <v>491</v>
      </c>
      <c r="M39" s="77">
        <v>107</v>
      </c>
      <c r="N39" s="77">
        <v>0.11</v>
      </c>
      <c r="O39">
        <v>0</v>
      </c>
      <c r="P39" t="s">
        <v>62</v>
      </c>
      <c r="Q39" t="s">
        <v>462</v>
      </c>
      <c r="R39" s="39">
        <v>192000</v>
      </c>
      <c r="S39">
        <v>1409</v>
      </c>
      <c r="U39" t="s">
        <v>33</v>
      </c>
      <c r="V39" t="s">
        <v>34</v>
      </c>
      <c r="W39" t="s">
        <v>210</v>
      </c>
      <c r="Y39" s="85" t="s">
        <v>318</v>
      </c>
      <c r="Z39" s="85"/>
      <c r="AA39" s="85">
        <v>100</v>
      </c>
      <c r="AB39" s="85">
        <v>0.6</v>
      </c>
      <c r="AC39" s="85">
        <v>107</v>
      </c>
      <c r="AD39" s="85">
        <v>0</v>
      </c>
      <c r="AE39" s="89" t="str">
        <f t="shared" si="1"/>
        <v>PM</v>
      </c>
      <c r="AF39" s="89">
        <f t="shared" si="2"/>
        <v>182.62720000000002</v>
      </c>
      <c r="AG39" s="19">
        <f t="shared" si="3"/>
        <v>192000</v>
      </c>
      <c r="AH39">
        <v>6.2</v>
      </c>
      <c r="AI39" s="14">
        <f t="shared" si="0"/>
        <v>6.4000000000000057</v>
      </c>
      <c r="AJ39">
        <v>2</v>
      </c>
      <c r="AK39" s="84">
        <f t="shared" si="4"/>
        <v>12.4</v>
      </c>
      <c r="AL39" s="84">
        <f t="shared" si="5"/>
        <v>182.62720000000002</v>
      </c>
    </row>
    <row r="40" spans="1:38">
      <c r="A40">
        <v>2015</v>
      </c>
      <c r="B40">
        <v>17</v>
      </c>
      <c r="C40">
        <v>21</v>
      </c>
      <c r="D40" t="s">
        <v>23</v>
      </c>
      <c r="E40">
        <v>47501052</v>
      </c>
      <c r="F40" t="s">
        <v>25</v>
      </c>
      <c r="G40" s="77" t="s">
        <v>188</v>
      </c>
      <c r="H40" s="77" t="s">
        <v>40</v>
      </c>
      <c r="I40" s="77">
        <v>604</v>
      </c>
      <c r="J40" s="77">
        <v>-6.9000000000000006E-2</v>
      </c>
      <c r="K40" s="77">
        <v>0</v>
      </c>
      <c r="L40" s="77" t="s">
        <v>190</v>
      </c>
      <c r="M40" s="77">
        <v>608</v>
      </c>
      <c r="N40" s="77">
        <v>0.15</v>
      </c>
      <c r="O40">
        <v>0</v>
      </c>
      <c r="P40" t="s">
        <v>62</v>
      </c>
      <c r="Q40" t="s">
        <v>462</v>
      </c>
      <c r="R40" s="39">
        <v>144500</v>
      </c>
      <c r="S40">
        <v>1409</v>
      </c>
      <c r="U40" t="s">
        <v>33</v>
      </c>
      <c r="V40" t="s">
        <v>46</v>
      </c>
      <c r="W40" t="s">
        <v>35</v>
      </c>
      <c r="Y40" s="86" t="s">
        <v>303</v>
      </c>
      <c r="Z40" s="86"/>
      <c r="AA40" s="86">
        <v>0</v>
      </c>
      <c r="AB40" s="86">
        <v>0</v>
      </c>
      <c r="AC40" s="86">
        <v>608</v>
      </c>
      <c r="AD40" s="86">
        <v>0</v>
      </c>
      <c r="AE40" s="90" t="str">
        <f t="shared" si="1"/>
        <v>PM</v>
      </c>
      <c r="AF40" s="90">
        <f t="shared" si="2"/>
        <v>117.824</v>
      </c>
      <c r="AG40" s="19">
        <f t="shared" si="3"/>
        <v>144500</v>
      </c>
      <c r="AH40">
        <v>4</v>
      </c>
      <c r="AI40" s="14">
        <f t="shared" si="0"/>
        <v>608</v>
      </c>
      <c r="AJ40">
        <v>2</v>
      </c>
      <c r="AK40" s="84">
        <f t="shared" si="4"/>
        <v>8</v>
      </c>
      <c r="AL40" s="84">
        <f t="shared" si="5"/>
        <v>117.824</v>
      </c>
    </row>
    <row r="41" spans="1:38">
      <c r="A41">
        <v>2015</v>
      </c>
      <c r="B41">
        <v>17</v>
      </c>
      <c r="C41">
        <v>239</v>
      </c>
      <c r="D41" t="s">
        <v>23</v>
      </c>
      <c r="E41">
        <v>31506038</v>
      </c>
      <c r="F41" t="s">
        <v>25</v>
      </c>
      <c r="G41" s="42" t="s">
        <v>165</v>
      </c>
      <c r="H41" t="s">
        <v>470</v>
      </c>
      <c r="I41" s="42">
        <v>626</v>
      </c>
      <c r="J41" s="42">
        <v>1.18</v>
      </c>
      <c r="K41">
        <v>7.3490000000000002</v>
      </c>
      <c r="L41" t="s">
        <v>467</v>
      </c>
      <c r="M41" s="42">
        <v>640</v>
      </c>
      <c r="N41" s="42">
        <v>0.126</v>
      </c>
      <c r="O41">
        <v>20.437999999999999</v>
      </c>
      <c r="P41" s="78" t="s">
        <v>471</v>
      </c>
      <c r="Q41" t="s">
        <v>462</v>
      </c>
      <c r="R41" s="39">
        <v>333216</v>
      </c>
      <c r="S41">
        <v>1504</v>
      </c>
      <c r="U41" t="s">
        <v>33</v>
      </c>
      <c r="V41" t="s">
        <v>46</v>
      </c>
      <c r="W41" t="s">
        <v>35</v>
      </c>
      <c r="Y41" s="87" t="s">
        <v>556</v>
      </c>
      <c r="Z41" s="87"/>
      <c r="AA41" s="87" t="s">
        <v>555</v>
      </c>
      <c r="AB41" s="87" t="s">
        <v>555</v>
      </c>
      <c r="AC41" s="87" t="s">
        <v>555</v>
      </c>
      <c r="AD41" s="87" t="s">
        <v>555</v>
      </c>
      <c r="AE41" s="90" t="str">
        <f t="shared" si="1"/>
        <v>PM</v>
      </c>
      <c r="AF41" s="90">
        <f t="shared" si="2"/>
        <v>0</v>
      </c>
      <c r="AG41" s="19">
        <f t="shared" si="3"/>
        <v>333216</v>
      </c>
      <c r="AH41">
        <v>0</v>
      </c>
      <c r="AI41" s="14" t="e">
        <f t="shared" si="0"/>
        <v>#VALUE!</v>
      </c>
      <c r="AJ41">
        <v>0</v>
      </c>
      <c r="AK41" s="84">
        <f t="shared" si="4"/>
        <v>0</v>
      </c>
      <c r="AL41" s="84">
        <f t="shared" si="5"/>
        <v>0</v>
      </c>
    </row>
    <row r="42" spans="1:38">
      <c r="A42">
        <v>2015</v>
      </c>
      <c r="B42">
        <v>17</v>
      </c>
      <c r="C42">
        <v>236</v>
      </c>
      <c r="D42" t="s">
        <v>23</v>
      </c>
      <c r="E42">
        <v>39501029</v>
      </c>
      <c r="F42" t="s">
        <v>25</v>
      </c>
      <c r="G42" s="42" t="s">
        <v>174</v>
      </c>
      <c r="H42" t="s">
        <v>61</v>
      </c>
      <c r="I42" s="42">
        <v>670</v>
      </c>
      <c r="J42" s="42">
        <v>1.331</v>
      </c>
      <c r="K42">
        <v>1.337</v>
      </c>
      <c r="L42" t="s">
        <v>149</v>
      </c>
      <c r="M42" s="42">
        <v>678</v>
      </c>
      <c r="N42" s="42">
        <v>1.365</v>
      </c>
      <c r="O42">
        <v>9.3379999999999992</v>
      </c>
      <c r="P42" t="s">
        <v>476</v>
      </c>
      <c r="Q42" t="s">
        <v>462</v>
      </c>
      <c r="R42" s="39">
        <v>4000000</v>
      </c>
      <c r="S42">
        <v>1409</v>
      </c>
      <c r="U42" t="s">
        <v>86</v>
      </c>
      <c r="V42" t="s">
        <v>46</v>
      </c>
      <c r="W42" t="s">
        <v>35</v>
      </c>
      <c r="Y42" s="85" t="s">
        <v>558</v>
      </c>
      <c r="Z42" s="85"/>
      <c r="AA42" s="85">
        <v>670</v>
      </c>
      <c r="AB42" s="85">
        <v>1.3</v>
      </c>
      <c r="AC42" s="85">
        <v>678</v>
      </c>
      <c r="AD42" s="85">
        <v>1.3</v>
      </c>
      <c r="AE42" s="89" t="str">
        <f t="shared" si="1"/>
        <v>HR</v>
      </c>
      <c r="AF42" s="89">
        <f t="shared" si="2"/>
        <v>2140.4160000000002</v>
      </c>
      <c r="AG42" s="19">
        <f t="shared" si="3"/>
        <v>4000000</v>
      </c>
      <c r="AH42">
        <v>8</v>
      </c>
      <c r="AI42" s="14">
        <f t="shared" si="0"/>
        <v>8</v>
      </c>
      <c r="AJ42">
        <v>2</v>
      </c>
      <c r="AK42" s="84">
        <f t="shared" si="4"/>
        <v>16</v>
      </c>
      <c r="AL42" s="84">
        <f t="shared" si="5"/>
        <v>2140.4160000000002</v>
      </c>
    </row>
    <row r="43" spans="1:38">
      <c r="A43">
        <v>2015</v>
      </c>
      <c r="B43">
        <v>17</v>
      </c>
      <c r="C43">
        <v>26</v>
      </c>
      <c r="D43" t="s">
        <v>23</v>
      </c>
      <c r="E43">
        <v>11602041</v>
      </c>
      <c r="F43" t="s">
        <v>25</v>
      </c>
      <c r="G43" s="77" t="s">
        <v>40</v>
      </c>
      <c r="H43" s="77" t="s">
        <v>69</v>
      </c>
      <c r="I43" s="77">
        <v>608</v>
      </c>
      <c r="J43" s="77">
        <v>0.92400000000000004</v>
      </c>
      <c r="K43" s="77">
        <v>0</v>
      </c>
      <c r="L43" s="77" t="s">
        <v>65</v>
      </c>
      <c r="M43" s="77">
        <v>620</v>
      </c>
      <c r="N43" s="77">
        <v>0.26800000000000002</v>
      </c>
      <c r="O43">
        <v>0</v>
      </c>
      <c r="P43" t="s">
        <v>463</v>
      </c>
      <c r="Q43" t="s">
        <v>462</v>
      </c>
      <c r="R43" s="39">
        <v>4500000</v>
      </c>
      <c r="S43">
        <v>1412</v>
      </c>
      <c r="U43" t="s">
        <v>33</v>
      </c>
      <c r="V43" t="s">
        <v>46</v>
      </c>
      <c r="W43" t="s">
        <v>35</v>
      </c>
      <c r="Y43" s="80" t="s">
        <v>559</v>
      </c>
      <c r="Z43" s="80"/>
      <c r="AA43" s="80">
        <v>608</v>
      </c>
      <c r="AB43" s="80">
        <v>0.9</v>
      </c>
      <c r="AC43" s="80">
        <v>618</v>
      </c>
      <c r="AD43" s="80">
        <v>1.3</v>
      </c>
      <c r="AE43" s="89" t="str">
        <f t="shared" si="1"/>
        <v>PM</v>
      </c>
      <c r="AF43" s="89">
        <f t="shared" si="2"/>
        <v>273.94080000000002</v>
      </c>
      <c r="AG43" s="19">
        <f>R43/2</f>
        <v>2250000</v>
      </c>
      <c r="AH43">
        <v>9.3000000000000007</v>
      </c>
      <c r="AI43" s="14">
        <f t="shared" si="0"/>
        <v>10.399999999999977</v>
      </c>
      <c r="AJ43">
        <v>2</v>
      </c>
      <c r="AK43" s="84">
        <f t="shared" si="4"/>
        <v>18.600000000000001</v>
      </c>
      <c r="AL43" s="84">
        <f t="shared" si="5"/>
        <v>273.94080000000002</v>
      </c>
    </row>
    <row r="44" spans="1:38">
      <c r="A44">
        <v>2015</v>
      </c>
      <c r="B44">
        <v>17</v>
      </c>
      <c r="C44">
        <v>21</v>
      </c>
      <c r="D44" t="s">
        <v>23</v>
      </c>
      <c r="E44">
        <v>21203052</v>
      </c>
      <c r="F44" t="s">
        <v>25</v>
      </c>
      <c r="G44" s="77" t="s">
        <v>139</v>
      </c>
      <c r="H44" s="77" t="s">
        <v>74</v>
      </c>
      <c r="I44" s="77">
        <v>624</v>
      </c>
      <c r="J44" s="77">
        <v>1.7250000000000001</v>
      </c>
      <c r="K44" s="77">
        <v>3.7839999999999998</v>
      </c>
      <c r="L44" s="77" t="s">
        <v>140</v>
      </c>
      <c r="M44" s="77">
        <v>632</v>
      </c>
      <c r="N44" s="77">
        <v>0.93799999999999994</v>
      </c>
      <c r="O44">
        <v>10.683</v>
      </c>
      <c r="P44" s="78" t="s">
        <v>466</v>
      </c>
      <c r="Q44" t="s">
        <v>462</v>
      </c>
      <c r="R44" s="39">
        <v>83900</v>
      </c>
      <c r="S44">
        <v>1504</v>
      </c>
      <c r="U44" t="s">
        <v>33</v>
      </c>
      <c r="V44" t="s">
        <v>46</v>
      </c>
      <c r="W44" t="s">
        <v>35</v>
      </c>
      <c r="Y44" s="87" t="s">
        <v>556</v>
      </c>
      <c r="Z44" s="87"/>
      <c r="AA44" s="87" t="s">
        <v>555</v>
      </c>
      <c r="AB44" s="87" t="s">
        <v>555</v>
      </c>
      <c r="AC44" s="87" t="s">
        <v>555</v>
      </c>
      <c r="AD44" s="87" t="s">
        <v>555</v>
      </c>
      <c r="AE44" s="90" t="str">
        <f t="shared" si="1"/>
        <v>PM</v>
      </c>
      <c r="AF44" s="90">
        <f t="shared" si="2"/>
        <v>0</v>
      </c>
      <c r="AG44" s="19">
        <f t="shared" si="3"/>
        <v>83900</v>
      </c>
      <c r="AH44">
        <v>0</v>
      </c>
      <c r="AI44" s="14" t="e">
        <f t="shared" si="0"/>
        <v>#VALUE!</v>
      </c>
      <c r="AJ44">
        <v>0</v>
      </c>
      <c r="AK44" s="84">
        <f t="shared" si="4"/>
        <v>0</v>
      </c>
      <c r="AL44" s="84">
        <f t="shared" si="5"/>
        <v>0</v>
      </c>
    </row>
    <row r="45" spans="1:38">
      <c r="A45">
        <v>2015</v>
      </c>
      <c r="B45">
        <v>17</v>
      </c>
      <c r="C45">
        <v>94</v>
      </c>
      <c r="D45" t="s">
        <v>23</v>
      </c>
      <c r="E45">
        <v>21204037</v>
      </c>
      <c r="F45" t="s">
        <v>25</v>
      </c>
      <c r="G45" s="42" t="s">
        <v>139</v>
      </c>
      <c r="H45" t="s">
        <v>467</v>
      </c>
      <c r="I45" s="42">
        <v>632</v>
      </c>
      <c r="J45" s="42">
        <v>0.93799999999999994</v>
      </c>
      <c r="K45">
        <v>10.683</v>
      </c>
      <c r="L45" t="s">
        <v>144</v>
      </c>
      <c r="M45" s="42">
        <v>648</v>
      </c>
      <c r="N45" s="42">
        <v>0.47699999999999998</v>
      </c>
      <c r="O45">
        <v>25.173999999999999</v>
      </c>
      <c r="P45" s="78" t="s">
        <v>466</v>
      </c>
      <c r="Q45" t="s">
        <v>462</v>
      </c>
      <c r="R45" s="39">
        <v>176215</v>
      </c>
      <c r="S45">
        <v>1504</v>
      </c>
      <c r="U45" t="s">
        <v>33</v>
      </c>
      <c r="V45" t="s">
        <v>46</v>
      </c>
      <c r="W45" t="s">
        <v>35</v>
      </c>
      <c r="Y45" s="87" t="s">
        <v>556</v>
      </c>
      <c r="Z45" s="87"/>
      <c r="AA45" s="87" t="s">
        <v>555</v>
      </c>
      <c r="AB45" s="87" t="s">
        <v>555</v>
      </c>
      <c r="AC45" s="87" t="s">
        <v>555</v>
      </c>
      <c r="AD45" s="87" t="s">
        <v>555</v>
      </c>
      <c r="AE45" s="90" t="str">
        <f t="shared" si="1"/>
        <v>PM</v>
      </c>
      <c r="AF45" s="90">
        <f t="shared" si="2"/>
        <v>0</v>
      </c>
      <c r="AG45" s="19">
        <f t="shared" si="3"/>
        <v>176215</v>
      </c>
      <c r="AH45">
        <v>0</v>
      </c>
      <c r="AI45" s="14" t="e">
        <f t="shared" si="0"/>
        <v>#VALUE!</v>
      </c>
      <c r="AJ45">
        <v>0</v>
      </c>
      <c r="AK45" s="84">
        <f t="shared" si="4"/>
        <v>0</v>
      </c>
      <c r="AL45" s="84">
        <f t="shared" si="5"/>
        <v>0</v>
      </c>
    </row>
    <row r="46" spans="1:38">
      <c r="A46">
        <v>2015</v>
      </c>
      <c r="B46">
        <v>17</v>
      </c>
      <c r="C46">
        <v>239</v>
      </c>
      <c r="D46" t="s">
        <v>23</v>
      </c>
      <c r="E46">
        <v>18701040</v>
      </c>
      <c r="F46" t="s">
        <v>25</v>
      </c>
      <c r="G46" s="81" t="s">
        <v>71</v>
      </c>
      <c r="H46" s="82" t="s">
        <v>96</v>
      </c>
      <c r="I46" s="81">
        <v>576</v>
      </c>
      <c r="J46" s="81">
        <v>0.80700000000000005</v>
      </c>
      <c r="K46" s="82">
        <v>0</v>
      </c>
      <c r="L46" s="82" t="s">
        <v>465</v>
      </c>
      <c r="M46" s="81">
        <v>580</v>
      </c>
      <c r="N46" s="81">
        <v>0.36599999999999999</v>
      </c>
      <c r="O46">
        <v>0</v>
      </c>
      <c r="P46" t="s">
        <v>62</v>
      </c>
      <c r="Q46" t="s">
        <v>462</v>
      </c>
      <c r="R46" s="39">
        <v>162600</v>
      </c>
      <c r="S46">
        <v>1409</v>
      </c>
      <c r="U46" t="s">
        <v>33</v>
      </c>
      <c r="V46" t="s">
        <v>46</v>
      </c>
      <c r="W46" t="s">
        <v>43</v>
      </c>
      <c r="Y46" s="80" t="s">
        <v>561</v>
      </c>
      <c r="Z46" s="80"/>
      <c r="AA46" s="80">
        <v>576</v>
      </c>
      <c r="AB46" s="80">
        <v>1.3</v>
      </c>
      <c r="AC46" s="80">
        <v>576</v>
      </c>
      <c r="AD46" s="80">
        <v>1.8</v>
      </c>
      <c r="AE46" s="89" t="str">
        <f t="shared" si="1"/>
        <v>PM</v>
      </c>
      <c r="AF46" s="89">
        <f t="shared" si="2"/>
        <v>91.313600000000008</v>
      </c>
      <c r="AG46" s="19">
        <f>R46/2</f>
        <v>81300</v>
      </c>
      <c r="AH46">
        <v>3.1</v>
      </c>
      <c r="AI46" s="14">
        <f t="shared" si="0"/>
        <v>0.5</v>
      </c>
      <c r="AJ46">
        <v>2</v>
      </c>
      <c r="AK46" s="84">
        <f t="shared" si="4"/>
        <v>6.2</v>
      </c>
      <c r="AL46" s="84">
        <f t="shared" si="5"/>
        <v>91.313600000000008</v>
      </c>
    </row>
    <row r="47" spans="1:38">
      <c r="A47">
        <v>2015</v>
      </c>
      <c r="B47">
        <v>17</v>
      </c>
      <c r="C47">
        <v>21</v>
      </c>
      <c r="D47" t="s">
        <v>23</v>
      </c>
      <c r="E47">
        <v>4912091</v>
      </c>
      <c r="F47" t="s">
        <v>25</v>
      </c>
      <c r="G47" s="77" t="s">
        <v>37</v>
      </c>
      <c r="H47" s="77" t="s">
        <v>44</v>
      </c>
      <c r="I47" s="77">
        <v>588</v>
      </c>
      <c r="J47" s="77">
        <v>1.962</v>
      </c>
      <c r="K47" s="77">
        <v>407.58300000000003</v>
      </c>
      <c r="L47" s="77" t="s">
        <v>460</v>
      </c>
      <c r="M47" s="77">
        <v>594</v>
      </c>
      <c r="N47" s="77">
        <v>0.184</v>
      </c>
      <c r="O47">
        <v>411.80500000000001</v>
      </c>
      <c r="P47" t="s">
        <v>461</v>
      </c>
      <c r="Q47" t="s">
        <v>462</v>
      </c>
      <c r="R47" s="39">
        <v>1000000</v>
      </c>
      <c r="S47">
        <v>1503</v>
      </c>
      <c r="U47" t="s">
        <v>33</v>
      </c>
      <c r="V47" t="s">
        <v>46</v>
      </c>
      <c r="W47" t="s">
        <v>43</v>
      </c>
      <c r="Y47" s="80" t="s">
        <v>563</v>
      </c>
      <c r="Z47" s="80"/>
      <c r="AA47" s="80">
        <v>590</v>
      </c>
      <c r="AB47" s="80">
        <v>0</v>
      </c>
      <c r="AC47" s="80">
        <v>594</v>
      </c>
      <c r="AD47" s="80">
        <v>0.1</v>
      </c>
      <c r="AE47" s="89" t="str">
        <f t="shared" si="1"/>
        <v>PM</v>
      </c>
      <c r="AF47" s="89">
        <f t="shared" si="2"/>
        <v>120.76959999999998</v>
      </c>
      <c r="AG47" s="19">
        <f>R47/2</f>
        <v>500000</v>
      </c>
      <c r="AH47">
        <v>4.0999999999999996</v>
      </c>
      <c r="AI47" s="14">
        <f t="shared" si="0"/>
        <v>4.1000000000000227</v>
      </c>
      <c r="AJ47">
        <v>2</v>
      </c>
      <c r="AK47" s="84">
        <f t="shared" si="4"/>
        <v>8.1999999999999993</v>
      </c>
      <c r="AL47" s="84">
        <f t="shared" si="5"/>
        <v>120.76959999999998</v>
      </c>
    </row>
    <row r="48" spans="1:38">
      <c r="A48">
        <v>2015</v>
      </c>
      <c r="B48">
        <v>17</v>
      </c>
      <c r="C48">
        <v>145</v>
      </c>
      <c r="D48" t="s">
        <v>23</v>
      </c>
      <c r="E48">
        <v>33501030</v>
      </c>
      <c r="F48" t="s">
        <v>25</v>
      </c>
      <c r="G48" s="77" t="s">
        <v>84</v>
      </c>
      <c r="H48" s="77" t="s">
        <v>61</v>
      </c>
      <c r="I48" s="77">
        <v>640</v>
      </c>
      <c r="J48" s="77">
        <v>1.534</v>
      </c>
      <c r="K48" s="77">
        <v>78.575000000000003</v>
      </c>
      <c r="L48" s="77" t="s">
        <v>473</v>
      </c>
      <c r="M48" s="77">
        <v>654</v>
      </c>
      <c r="N48" s="77">
        <v>1.875</v>
      </c>
      <c r="O48">
        <v>92.83</v>
      </c>
      <c r="P48" t="s">
        <v>62</v>
      </c>
      <c r="Q48" t="s">
        <v>462</v>
      </c>
      <c r="R48" s="39">
        <v>598200</v>
      </c>
      <c r="S48">
        <v>1409</v>
      </c>
      <c r="U48" t="s">
        <v>33</v>
      </c>
      <c r="V48" t="s">
        <v>46</v>
      </c>
      <c r="W48" t="s">
        <v>35</v>
      </c>
      <c r="Y48" s="86" t="s">
        <v>517</v>
      </c>
      <c r="Z48" s="86"/>
      <c r="AA48" s="86">
        <v>640</v>
      </c>
      <c r="AB48" s="86">
        <v>1.5</v>
      </c>
      <c r="AC48" s="86">
        <v>656</v>
      </c>
      <c r="AD48" s="86">
        <v>0</v>
      </c>
      <c r="AE48" s="90" t="str">
        <f t="shared" si="1"/>
        <v>PM</v>
      </c>
      <c r="AF48" s="90">
        <f t="shared" si="2"/>
        <v>427.11199999999997</v>
      </c>
      <c r="AG48" s="19">
        <f t="shared" si="3"/>
        <v>598200</v>
      </c>
      <c r="AH48">
        <v>14.5</v>
      </c>
      <c r="AI48" s="14">
        <f t="shared" si="0"/>
        <v>14.5</v>
      </c>
      <c r="AJ48">
        <v>2</v>
      </c>
      <c r="AK48" s="84">
        <f t="shared" si="4"/>
        <v>29</v>
      </c>
      <c r="AL48" s="84">
        <f t="shared" si="5"/>
        <v>427.11199999999997</v>
      </c>
    </row>
    <row r="49" spans="1:38">
      <c r="A49">
        <v>2015</v>
      </c>
      <c r="B49">
        <v>17</v>
      </c>
      <c r="C49">
        <v>82</v>
      </c>
      <c r="D49" t="s">
        <v>23</v>
      </c>
      <c r="E49">
        <v>16603031</v>
      </c>
      <c r="F49" t="s">
        <v>25</v>
      </c>
      <c r="G49" s="42" t="s">
        <v>61</v>
      </c>
      <c r="H49" t="s">
        <v>83</v>
      </c>
      <c r="I49" s="42">
        <v>340</v>
      </c>
      <c r="J49" s="42">
        <v>0.98399999999999999</v>
      </c>
      <c r="K49">
        <v>0</v>
      </c>
      <c r="L49" t="s">
        <v>356</v>
      </c>
      <c r="M49" s="42">
        <v>358</v>
      </c>
      <c r="N49" s="42">
        <v>0.52800000000000002</v>
      </c>
      <c r="O49">
        <v>0</v>
      </c>
      <c r="P49" t="s">
        <v>62</v>
      </c>
      <c r="Q49" t="s">
        <v>462</v>
      </c>
      <c r="R49" s="39">
        <v>631800</v>
      </c>
      <c r="S49">
        <v>1409</v>
      </c>
      <c r="U49" t="s">
        <v>33</v>
      </c>
      <c r="V49" t="s">
        <v>46</v>
      </c>
      <c r="W49" t="s">
        <v>43</v>
      </c>
      <c r="Y49" s="86" t="s">
        <v>518</v>
      </c>
      <c r="Z49" s="86"/>
      <c r="AA49" s="86">
        <v>340</v>
      </c>
      <c r="AB49" s="86">
        <v>1</v>
      </c>
      <c r="AC49" s="86">
        <v>360</v>
      </c>
      <c r="AD49" s="86">
        <v>0</v>
      </c>
      <c r="AE49" s="90" t="str">
        <f t="shared" si="1"/>
        <v>PM</v>
      </c>
      <c r="AF49" s="90">
        <f t="shared" si="2"/>
        <v>515.48</v>
      </c>
      <c r="AG49" s="19">
        <f t="shared" si="3"/>
        <v>631800</v>
      </c>
      <c r="AH49">
        <v>17.5</v>
      </c>
      <c r="AI49" s="14">
        <f t="shared" si="0"/>
        <v>19</v>
      </c>
      <c r="AJ49">
        <v>2</v>
      </c>
      <c r="AK49" s="84">
        <f t="shared" si="4"/>
        <v>35</v>
      </c>
      <c r="AL49" s="84">
        <f t="shared" si="5"/>
        <v>515.48</v>
      </c>
    </row>
    <row r="50" spans="1:38">
      <c r="A50">
        <v>2015</v>
      </c>
      <c r="B50">
        <v>17</v>
      </c>
      <c r="C50">
        <v>145</v>
      </c>
      <c r="D50" t="s">
        <v>23</v>
      </c>
      <c r="E50">
        <v>16604041</v>
      </c>
      <c r="F50" t="s">
        <v>25</v>
      </c>
      <c r="G50" s="42" t="s">
        <v>61</v>
      </c>
      <c r="H50" t="s">
        <v>464</v>
      </c>
      <c r="I50" s="42">
        <v>360</v>
      </c>
      <c r="J50" s="42">
        <v>0</v>
      </c>
      <c r="K50">
        <v>0</v>
      </c>
      <c r="L50" t="s">
        <v>84</v>
      </c>
      <c r="M50" s="42">
        <v>376</v>
      </c>
      <c r="N50" s="42">
        <v>1.5629999999999999</v>
      </c>
      <c r="O50">
        <v>0</v>
      </c>
      <c r="P50" t="s">
        <v>62</v>
      </c>
      <c r="Q50" t="s">
        <v>462</v>
      </c>
      <c r="R50" s="39">
        <v>557600</v>
      </c>
      <c r="S50">
        <v>1409</v>
      </c>
      <c r="U50" t="s">
        <v>33</v>
      </c>
      <c r="V50" t="s">
        <v>46</v>
      </c>
      <c r="W50" t="s">
        <v>43</v>
      </c>
      <c r="Y50" s="85" t="s">
        <v>518</v>
      </c>
      <c r="Z50" s="85"/>
      <c r="AA50" s="85">
        <v>360</v>
      </c>
      <c r="AB50" s="85">
        <v>0</v>
      </c>
      <c r="AC50" s="85">
        <v>376</v>
      </c>
      <c r="AD50" s="85">
        <v>1.5</v>
      </c>
      <c r="AE50" s="89" t="str">
        <f t="shared" si="1"/>
        <v>PM</v>
      </c>
      <c r="AF50" s="89">
        <f t="shared" si="2"/>
        <v>515.48</v>
      </c>
      <c r="AG50" s="19">
        <f t="shared" si="3"/>
        <v>557600</v>
      </c>
      <c r="AH50">
        <v>17.5</v>
      </c>
      <c r="AI50" s="14">
        <f t="shared" si="0"/>
        <v>17.5</v>
      </c>
      <c r="AJ50">
        <v>2</v>
      </c>
      <c r="AK50" s="84">
        <f t="shared" si="4"/>
        <v>35</v>
      </c>
      <c r="AL50" s="84">
        <f t="shared" si="5"/>
        <v>515.48</v>
      </c>
    </row>
    <row r="51" spans="1:38">
      <c r="A51">
        <v>2015</v>
      </c>
      <c r="B51">
        <v>17</v>
      </c>
      <c r="C51">
        <v>145</v>
      </c>
      <c r="D51" t="s">
        <v>23</v>
      </c>
      <c r="E51">
        <v>16606028</v>
      </c>
      <c r="F51" t="s">
        <v>25</v>
      </c>
      <c r="G51" s="77" t="s">
        <v>61</v>
      </c>
      <c r="H51" s="77" t="s">
        <v>84</v>
      </c>
      <c r="I51" s="77">
        <v>376</v>
      </c>
      <c r="J51" s="77">
        <v>1.5629999999999999</v>
      </c>
      <c r="K51" s="77">
        <v>0</v>
      </c>
      <c r="L51" s="77" t="s">
        <v>359</v>
      </c>
      <c r="M51" s="77">
        <v>388</v>
      </c>
      <c r="N51" s="77">
        <v>1.7370000000000001</v>
      </c>
      <c r="O51">
        <v>0</v>
      </c>
      <c r="P51" t="s">
        <v>62</v>
      </c>
      <c r="Q51" t="s">
        <v>462</v>
      </c>
      <c r="R51" s="39">
        <v>377900</v>
      </c>
      <c r="S51">
        <v>1409</v>
      </c>
      <c r="U51" t="s">
        <v>33</v>
      </c>
      <c r="V51" t="s">
        <v>46</v>
      </c>
      <c r="W51" t="s">
        <v>43</v>
      </c>
      <c r="Y51" s="85" t="s">
        <v>518</v>
      </c>
      <c r="Z51" s="85"/>
      <c r="AA51" s="85">
        <v>376</v>
      </c>
      <c r="AB51" s="85">
        <v>1.5</v>
      </c>
      <c r="AC51" s="85">
        <v>388</v>
      </c>
      <c r="AD51" s="85">
        <v>1.7</v>
      </c>
      <c r="AE51" s="89" t="str">
        <f t="shared" si="1"/>
        <v>PM</v>
      </c>
      <c r="AF51" s="89">
        <f t="shared" si="2"/>
        <v>359.36319999999995</v>
      </c>
      <c r="AG51" s="19">
        <f t="shared" si="3"/>
        <v>377900</v>
      </c>
      <c r="AH51">
        <v>12.2</v>
      </c>
      <c r="AI51" s="14">
        <f t="shared" si="0"/>
        <v>12.199999999999989</v>
      </c>
      <c r="AJ51">
        <v>2</v>
      </c>
      <c r="AK51" s="84">
        <f t="shared" si="4"/>
        <v>24.4</v>
      </c>
      <c r="AL51" s="84">
        <f t="shared" si="5"/>
        <v>359.36319999999995</v>
      </c>
    </row>
    <row r="52" spans="1:38">
      <c r="A52">
        <v>2015</v>
      </c>
      <c r="B52">
        <v>17</v>
      </c>
      <c r="C52">
        <v>94</v>
      </c>
      <c r="D52" t="s">
        <v>23</v>
      </c>
      <c r="E52">
        <v>31504069</v>
      </c>
      <c r="F52" t="s">
        <v>25</v>
      </c>
      <c r="G52" s="77" t="s">
        <v>144</v>
      </c>
      <c r="H52" s="77" t="s">
        <v>468</v>
      </c>
      <c r="I52" s="77">
        <v>428</v>
      </c>
      <c r="J52" s="77">
        <v>0.26300000000000001</v>
      </c>
      <c r="K52" s="77">
        <v>0</v>
      </c>
      <c r="L52" s="77" t="s">
        <v>469</v>
      </c>
      <c r="M52" s="77">
        <v>432</v>
      </c>
      <c r="N52" s="77">
        <v>0.89400000000000002</v>
      </c>
      <c r="O52">
        <v>0</v>
      </c>
      <c r="P52" t="s">
        <v>164</v>
      </c>
      <c r="Q52" t="s">
        <v>462</v>
      </c>
      <c r="R52" s="39">
        <v>1400000</v>
      </c>
      <c r="S52">
        <v>1412</v>
      </c>
      <c r="U52" t="s">
        <v>33</v>
      </c>
      <c r="V52" t="s">
        <v>46</v>
      </c>
      <c r="W52" t="s">
        <v>43</v>
      </c>
      <c r="Y52" s="86" t="s">
        <v>301</v>
      </c>
      <c r="Z52" s="86"/>
      <c r="AA52" s="86">
        <v>428</v>
      </c>
      <c r="AB52" s="86">
        <v>0</v>
      </c>
      <c r="AC52" s="86">
        <v>432</v>
      </c>
      <c r="AD52" s="86">
        <v>0.9</v>
      </c>
      <c r="AE52" s="90" t="str">
        <f t="shared" si="1"/>
        <v>PM</v>
      </c>
      <c r="AF52" s="90">
        <f t="shared" si="2"/>
        <v>144.33440000000002</v>
      </c>
      <c r="AG52" s="19">
        <f t="shared" si="3"/>
        <v>1400000</v>
      </c>
      <c r="AH52">
        <v>4.9000000000000004</v>
      </c>
      <c r="AI52" s="14">
        <f t="shared" si="0"/>
        <v>4.8999999999999773</v>
      </c>
      <c r="AJ52">
        <v>2</v>
      </c>
      <c r="AK52" s="84">
        <f t="shared" si="4"/>
        <v>9.8000000000000007</v>
      </c>
      <c r="AL52" s="84">
        <f t="shared" si="5"/>
        <v>144.33440000000002</v>
      </c>
    </row>
    <row r="53" spans="1:38">
      <c r="P53" t="s">
        <v>463</v>
      </c>
      <c r="U53" s="83" t="s">
        <v>33</v>
      </c>
      <c r="Y53" s="88" t="s">
        <v>560</v>
      </c>
      <c r="Z53" s="88"/>
      <c r="AA53" s="88">
        <v>608</v>
      </c>
      <c r="AB53" s="88">
        <v>0.9</v>
      </c>
      <c r="AC53" s="88">
        <v>618</v>
      </c>
      <c r="AD53" s="88">
        <v>1.3</v>
      </c>
      <c r="AE53" s="90" t="str">
        <f t="shared" si="1"/>
        <v>PM</v>
      </c>
      <c r="AF53" s="90">
        <f t="shared" si="2"/>
        <v>273.94080000000002</v>
      </c>
      <c r="AG53" s="19">
        <v>2250000</v>
      </c>
      <c r="AH53">
        <v>9.3000000000000007</v>
      </c>
      <c r="AI53" s="14">
        <f t="shared" si="0"/>
        <v>10.399999999999977</v>
      </c>
      <c r="AJ53">
        <v>2</v>
      </c>
      <c r="AK53" s="84">
        <f t="shared" si="4"/>
        <v>18.600000000000001</v>
      </c>
      <c r="AL53" s="84">
        <f t="shared" si="5"/>
        <v>273.94080000000002</v>
      </c>
    </row>
    <row r="54" spans="1:38">
      <c r="P54" t="s">
        <v>62</v>
      </c>
      <c r="U54" s="83" t="s">
        <v>33</v>
      </c>
      <c r="Y54" s="80" t="s">
        <v>562</v>
      </c>
      <c r="Z54" s="80"/>
      <c r="AA54" s="80">
        <v>576</v>
      </c>
      <c r="AB54" s="80">
        <v>1.3</v>
      </c>
      <c r="AC54" s="80">
        <v>580</v>
      </c>
      <c r="AD54" s="80">
        <v>0.4</v>
      </c>
      <c r="AE54" s="89" t="str">
        <f t="shared" si="1"/>
        <v>PM</v>
      </c>
      <c r="AF54" s="89">
        <f t="shared" si="2"/>
        <v>91.313600000000008</v>
      </c>
      <c r="AG54" s="19">
        <v>81300</v>
      </c>
      <c r="AH54">
        <v>3.1</v>
      </c>
      <c r="AI54" s="14">
        <f t="shared" si="0"/>
        <v>3.1000000000000227</v>
      </c>
      <c r="AJ54">
        <v>2</v>
      </c>
      <c r="AK54" s="84">
        <f t="shared" si="4"/>
        <v>6.2</v>
      </c>
      <c r="AL54" s="84">
        <f t="shared" si="5"/>
        <v>91.313600000000008</v>
      </c>
    </row>
    <row r="55" spans="1:38">
      <c r="P55" t="s">
        <v>461</v>
      </c>
      <c r="U55" s="83" t="s">
        <v>33</v>
      </c>
      <c r="Y55" s="80" t="s">
        <v>564</v>
      </c>
      <c r="Z55" s="80"/>
      <c r="AA55" s="80">
        <v>590</v>
      </c>
      <c r="AB55" s="80">
        <v>0</v>
      </c>
      <c r="AC55" s="80">
        <v>594</v>
      </c>
      <c r="AD55" s="80">
        <v>0.1</v>
      </c>
      <c r="AE55" s="89" t="str">
        <f t="shared" si="1"/>
        <v>PM</v>
      </c>
      <c r="AF55" s="89">
        <f t="shared" si="2"/>
        <v>120.76959999999998</v>
      </c>
      <c r="AG55" s="19">
        <v>500000</v>
      </c>
      <c r="AH55">
        <v>4.0999999999999996</v>
      </c>
      <c r="AI55" s="14">
        <f t="shared" si="0"/>
        <v>4.1000000000000227</v>
      </c>
      <c r="AJ55">
        <v>2</v>
      </c>
      <c r="AK55" s="84">
        <f t="shared" si="4"/>
        <v>8.1999999999999993</v>
      </c>
      <c r="AL55" s="84">
        <f t="shared" si="5"/>
        <v>120.76959999999998</v>
      </c>
    </row>
    <row r="56" spans="1:38">
      <c r="AF56" s="91">
        <f>SUM(AF2:AF55)</f>
        <v>13301.594599999999</v>
      </c>
    </row>
  </sheetData>
  <autoFilter ref="A1:AP52">
    <sortState ref="A2:AP53">
      <sortCondition ref="G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opLeftCell="I1" workbookViewId="0">
      <selection activeCell="Q26" sqref="Q26"/>
    </sheetView>
  </sheetViews>
  <sheetFormatPr defaultRowHeight="15"/>
  <cols>
    <col min="21" max="21" width="9.140625" style="116"/>
  </cols>
  <sheetData>
    <row r="1" spans="1:27" ht="90">
      <c r="A1" s="95" t="s">
        <v>0</v>
      </c>
      <c r="B1" s="95" t="s">
        <v>1</v>
      </c>
      <c r="C1" s="95" t="s">
        <v>2</v>
      </c>
      <c r="D1" s="95" t="s">
        <v>565</v>
      </c>
      <c r="E1" s="95" t="s">
        <v>566</v>
      </c>
      <c r="F1" s="95" t="s">
        <v>21</v>
      </c>
      <c r="G1" s="95" t="s">
        <v>22</v>
      </c>
      <c r="H1" s="95" t="s">
        <v>567</v>
      </c>
      <c r="I1" s="95" t="s">
        <v>568</v>
      </c>
      <c r="J1" s="95" t="s">
        <v>569</v>
      </c>
      <c r="K1" s="95" t="s">
        <v>570</v>
      </c>
      <c r="L1" s="95" t="s">
        <v>8</v>
      </c>
      <c r="M1" s="95" t="s">
        <v>9</v>
      </c>
      <c r="N1" s="95" t="s">
        <v>10</v>
      </c>
      <c r="O1" s="95" t="s">
        <v>11</v>
      </c>
      <c r="P1" s="95" t="s">
        <v>12</v>
      </c>
      <c r="Q1" s="95" t="s">
        <v>13</v>
      </c>
      <c r="R1" s="95" t="s">
        <v>14</v>
      </c>
      <c r="S1" s="96" t="s">
        <v>15</v>
      </c>
      <c r="T1" s="11" t="s">
        <v>324</v>
      </c>
      <c r="U1" s="11" t="s">
        <v>325</v>
      </c>
      <c r="V1" s="11" t="s">
        <v>290</v>
      </c>
      <c r="W1" s="11" t="s">
        <v>291</v>
      </c>
      <c r="X1" s="11" t="s">
        <v>292</v>
      </c>
      <c r="Y1" s="11" t="s">
        <v>293</v>
      </c>
      <c r="Z1" s="11" t="s">
        <v>20</v>
      </c>
      <c r="AA1" s="17" t="s">
        <v>332</v>
      </c>
    </row>
    <row r="2" spans="1:27">
      <c r="A2" s="92">
        <v>2014</v>
      </c>
      <c r="B2" s="92" t="s">
        <v>25</v>
      </c>
      <c r="C2" s="92">
        <v>145</v>
      </c>
      <c r="D2" s="97">
        <v>2014</v>
      </c>
      <c r="E2" s="92" t="s">
        <v>571</v>
      </c>
      <c r="F2" s="92" t="s">
        <v>572</v>
      </c>
      <c r="G2" s="92" t="s">
        <v>573</v>
      </c>
      <c r="H2" s="92"/>
      <c r="I2" s="94">
        <v>465000</v>
      </c>
      <c r="J2" s="92" t="s">
        <v>574</v>
      </c>
      <c r="K2" s="92" t="s">
        <v>202</v>
      </c>
      <c r="L2" s="93" t="s">
        <v>209</v>
      </c>
      <c r="M2" s="92">
        <v>0</v>
      </c>
      <c r="N2" s="92">
        <v>0</v>
      </c>
      <c r="O2" s="92" t="s">
        <v>121</v>
      </c>
      <c r="P2" s="93" t="s">
        <v>625</v>
      </c>
      <c r="Q2" s="92">
        <v>1.1499999999999999</v>
      </c>
      <c r="R2" s="92">
        <v>0</v>
      </c>
      <c r="S2" s="92" t="s">
        <v>575</v>
      </c>
      <c r="T2" s="75" t="s">
        <v>510</v>
      </c>
      <c r="U2" s="75"/>
      <c r="V2" s="75">
        <v>382</v>
      </c>
      <c r="W2" s="75">
        <v>0</v>
      </c>
      <c r="X2" s="75">
        <v>392</v>
      </c>
      <c r="Y2" s="75">
        <v>1.2</v>
      </c>
      <c r="Z2" s="75" t="s">
        <v>33</v>
      </c>
      <c r="AA2" s="75">
        <v>326.96159999999998</v>
      </c>
    </row>
    <row r="3" spans="1:27">
      <c r="A3" s="92">
        <v>2014</v>
      </c>
      <c r="B3" s="92" t="s">
        <v>25</v>
      </c>
      <c r="C3" s="92">
        <v>166</v>
      </c>
      <c r="D3" s="97">
        <v>2014</v>
      </c>
      <c r="E3" s="92" t="s">
        <v>576</v>
      </c>
      <c r="F3" s="92" t="s">
        <v>572</v>
      </c>
      <c r="G3" s="92" t="s">
        <v>577</v>
      </c>
      <c r="H3" s="92"/>
      <c r="I3" s="94">
        <v>200000</v>
      </c>
      <c r="J3" s="92" t="s">
        <v>574</v>
      </c>
      <c r="K3" s="92" t="s">
        <v>578</v>
      </c>
      <c r="L3" s="93" t="s">
        <v>275</v>
      </c>
      <c r="M3" s="92">
        <v>1.5</v>
      </c>
      <c r="N3" s="92">
        <v>0</v>
      </c>
      <c r="O3" s="92" t="s">
        <v>135</v>
      </c>
      <c r="P3" s="93" t="s">
        <v>626</v>
      </c>
      <c r="Q3" s="92">
        <v>1.5289999999999999</v>
      </c>
      <c r="R3" s="92">
        <v>0</v>
      </c>
      <c r="S3" s="92" t="s">
        <v>575</v>
      </c>
      <c r="T3" s="75" t="s">
        <v>533</v>
      </c>
      <c r="U3" s="75"/>
      <c r="V3" s="75">
        <v>582</v>
      </c>
      <c r="W3" s="75">
        <v>1.5</v>
      </c>
      <c r="X3" s="75">
        <v>588</v>
      </c>
      <c r="Y3" s="75">
        <v>1.5</v>
      </c>
      <c r="Z3" s="75" t="s">
        <v>33</v>
      </c>
      <c r="AA3" s="75">
        <v>176.73599999999999</v>
      </c>
    </row>
    <row r="4" spans="1:27">
      <c r="A4" s="92">
        <v>2014</v>
      </c>
      <c r="B4" s="92" t="s">
        <v>25</v>
      </c>
      <c r="C4" s="92">
        <v>145</v>
      </c>
      <c r="D4" s="97">
        <v>2014</v>
      </c>
      <c r="E4" s="92" t="s">
        <v>579</v>
      </c>
      <c r="F4" s="92" t="s">
        <v>572</v>
      </c>
      <c r="G4" s="92" t="s">
        <v>573</v>
      </c>
      <c r="H4" s="92"/>
      <c r="I4" s="94">
        <v>14000</v>
      </c>
      <c r="J4" s="92" t="s">
        <v>574</v>
      </c>
      <c r="K4" s="92" t="s">
        <v>201</v>
      </c>
      <c r="L4" s="93" t="s">
        <v>627</v>
      </c>
      <c r="M4" s="92">
        <v>0</v>
      </c>
      <c r="N4" s="92">
        <v>0</v>
      </c>
      <c r="O4" s="92" t="s">
        <v>188</v>
      </c>
      <c r="P4" s="93" t="s">
        <v>627</v>
      </c>
      <c r="Q4" s="92">
        <v>0.42</v>
      </c>
      <c r="R4" s="92">
        <v>0</v>
      </c>
      <c r="S4" s="92" t="s">
        <v>575</v>
      </c>
      <c r="T4" s="76" t="s">
        <v>913</v>
      </c>
      <c r="U4" s="76"/>
      <c r="V4" s="76">
        <v>384</v>
      </c>
      <c r="W4" s="76">
        <v>0</v>
      </c>
      <c r="X4" s="76">
        <v>385</v>
      </c>
      <c r="Y4" s="76">
        <v>0</v>
      </c>
      <c r="Z4" s="76" t="s">
        <v>33</v>
      </c>
      <c r="AA4" s="76">
        <v>11.782400000000001</v>
      </c>
    </row>
    <row r="5" spans="1:27">
      <c r="A5" s="92">
        <v>2014</v>
      </c>
      <c r="B5" s="92" t="s">
        <v>25</v>
      </c>
      <c r="C5" s="92">
        <v>236</v>
      </c>
      <c r="D5" s="97">
        <v>2014</v>
      </c>
      <c r="E5" s="92" t="s">
        <v>580</v>
      </c>
      <c r="F5" s="92" t="s">
        <v>572</v>
      </c>
      <c r="G5" s="92" t="s">
        <v>573</v>
      </c>
      <c r="H5" s="92"/>
      <c r="I5" s="94">
        <v>795000</v>
      </c>
      <c r="J5" s="92" t="s">
        <v>574</v>
      </c>
      <c r="K5" s="92" t="s">
        <v>581</v>
      </c>
      <c r="L5" s="93" t="s">
        <v>628</v>
      </c>
      <c r="M5" s="92">
        <v>1.4419999999999999</v>
      </c>
      <c r="N5" s="92">
        <v>0</v>
      </c>
      <c r="O5" s="92" t="s">
        <v>582</v>
      </c>
      <c r="P5" s="93" t="s">
        <v>122</v>
      </c>
      <c r="Q5" s="92">
        <v>-1E-3</v>
      </c>
      <c r="R5" s="92">
        <v>0</v>
      </c>
      <c r="S5" s="92" t="s">
        <v>575</v>
      </c>
      <c r="T5" s="76" t="s">
        <v>518</v>
      </c>
      <c r="U5" s="76"/>
      <c r="V5" s="76">
        <v>430</v>
      </c>
      <c r="W5" s="76">
        <v>1</v>
      </c>
      <c r="X5" s="76">
        <v>446</v>
      </c>
      <c r="Y5" s="76">
        <v>0</v>
      </c>
      <c r="Z5" s="76" t="s">
        <v>33</v>
      </c>
      <c r="AA5" s="76">
        <v>403.54719999999998</v>
      </c>
    </row>
    <row r="6" spans="1:27">
      <c r="A6" s="92">
        <v>2014</v>
      </c>
      <c r="B6" s="92" t="s">
        <v>25</v>
      </c>
      <c r="C6" s="92">
        <v>239</v>
      </c>
      <c r="D6" s="97">
        <v>2014</v>
      </c>
      <c r="E6" s="92" t="s">
        <v>583</v>
      </c>
      <c r="F6" s="92" t="s">
        <v>572</v>
      </c>
      <c r="G6" s="92" t="s">
        <v>577</v>
      </c>
      <c r="H6" s="92"/>
      <c r="I6" s="94">
        <v>40000</v>
      </c>
      <c r="J6" s="92" t="s">
        <v>574</v>
      </c>
      <c r="K6" s="92" t="s">
        <v>71</v>
      </c>
      <c r="L6" s="93" t="s">
        <v>629</v>
      </c>
      <c r="M6" s="92">
        <v>-0.13</v>
      </c>
      <c r="N6" s="92">
        <v>0</v>
      </c>
      <c r="O6" s="92" t="s">
        <v>584</v>
      </c>
      <c r="P6" s="93" t="s">
        <v>629</v>
      </c>
      <c r="Q6" s="92">
        <v>0.77</v>
      </c>
      <c r="R6" s="92">
        <v>0</v>
      </c>
      <c r="S6" s="92" t="s">
        <v>575</v>
      </c>
      <c r="T6" s="75" t="s">
        <v>537</v>
      </c>
      <c r="U6" s="75"/>
      <c r="V6" s="75">
        <v>0</v>
      </c>
      <c r="W6" s="75">
        <v>0</v>
      </c>
      <c r="X6" s="75">
        <v>442</v>
      </c>
      <c r="Y6" s="75">
        <v>1</v>
      </c>
      <c r="Z6" s="75" t="s">
        <v>33</v>
      </c>
      <c r="AA6" s="75">
        <v>47.129600000000003</v>
      </c>
    </row>
    <row r="7" spans="1:27">
      <c r="A7" s="92">
        <v>2014</v>
      </c>
      <c r="B7" s="92" t="s">
        <v>25</v>
      </c>
      <c r="C7" s="92">
        <v>239</v>
      </c>
      <c r="D7" s="97">
        <v>2014</v>
      </c>
      <c r="E7" s="92" t="s">
        <v>585</v>
      </c>
      <c r="F7" s="92" t="s">
        <v>572</v>
      </c>
      <c r="G7" s="92" t="s">
        <v>573</v>
      </c>
      <c r="H7" s="92"/>
      <c r="I7" s="94">
        <v>60000</v>
      </c>
      <c r="J7" s="92" t="s">
        <v>574</v>
      </c>
      <c r="K7" s="92" t="s">
        <v>586</v>
      </c>
      <c r="L7" s="93" t="s">
        <v>630</v>
      </c>
      <c r="M7" s="92">
        <v>2.0169999999999999</v>
      </c>
      <c r="N7" s="92">
        <v>0</v>
      </c>
      <c r="O7" s="92" t="s">
        <v>63</v>
      </c>
      <c r="P7" s="93" t="s">
        <v>177</v>
      </c>
      <c r="Q7" s="92">
        <v>1.645</v>
      </c>
      <c r="R7" s="92">
        <v>0</v>
      </c>
      <c r="S7" s="92" t="s">
        <v>575</v>
      </c>
      <c r="T7" s="75" t="s">
        <v>527</v>
      </c>
      <c r="U7" s="75"/>
      <c r="V7" s="75">
        <v>616</v>
      </c>
      <c r="W7" s="75">
        <v>2</v>
      </c>
      <c r="X7" s="75">
        <v>620</v>
      </c>
      <c r="Y7" s="75">
        <v>0</v>
      </c>
      <c r="Z7" s="75" t="s">
        <v>33</v>
      </c>
      <c r="AA7" s="75">
        <v>55.9664</v>
      </c>
    </row>
    <row r="8" spans="1:27">
      <c r="A8" s="92">
        <v>2014</v>
      </c>
      <c r="B8" s="92" t="s">
        <v>25</v>
      </c>
      <c r="C8" s="92">
        <v>239</v>
      </c>
      <c r="D8" s="97">
        <v>2014</v>
      </c>
      <c r="E8" s="92" t="s">
        <v>585</v>
      </c>
      <c r="F8" s="92" t="s">
        <v>572</v>
      </c>
      <c r="G8" s="92" t="s">
        <v>573</v>
      </c>
      <c r="H8" s="92"/>
      <c r="I8" s="94">
        <v>85000</v>
      </c>
      <c r="J8" s="92" t="s">
        <v>574</v>
      </c>
      <c r="K8" s="92" t="s">
        <v>278</v>
      </c>
      <c r="L8" s="93" t="s">
        <v>59</v>
      </c>
      <c r="M8" s="92">
        <v>1.04</v>
      </c>
      <c r="N8" s="92">
        <v>0</v>
      </c>
      <c r="O8" s="92" t="s">
        <v>586</v>
      </c>
      <c r="P8" s="93" t="s">
        <v>630</v>
      </c>
      <c r="Q8" s="92">
        <v>1.7070000000000001</v>
      </c>
      <c r="R8" s="92">
        <v>0</v>
      </c>
      <c r="S8" s="92" t="s">
        <v>575</v>
      </c>
      <c r="T8" s="76" t="s">
        <v>527</v>
      </c>
      <c r="U8" s="76"/>
      <c r="V8" s="76">
        <v>614</v>
      </c>
      <c r="W8" s="76">
        <v>1</v>
      </c>
      <c r="X8" s="76">
        <v>616</v>
      </c>
      <c r="Y8" s="76">
        <v>1.7</v>
      </c>
      <c r="Z8" s="76" t="s">
        <v>33</v>
      </c>
      <c r="AA8" s="76">
        <v>79.531199999999998</v>
      </c>
    </row>
    <row r="9" spans="1:27">
      <c r="A9" s="92">
        <v>2014</v>
      </c>
      <c r="B9" s="92" t="s">
        <v>25</v>
      </c>
      <c r="C9" s="92">
        <v>21</v>
      </c>
      <c r="D9" s="97">
        <v>2014</v>
      </c>
      <c r="E9" s="92" t="s">
        <v>587</v>
      </c>
      <c r="F9" s="92" t="s">
        <v>572</v>
      </c>
      <c r="G9" s="92" t="s">
        <v>573</v>
      </c>
      <c r="H9" s="92"/>
      <c r="I9" s="94">
        <v>135000</v>
      </c>
      <c r="J9" s="92" t="s">
        <v>574</v>
      </c>
      <c r="K9" s="92" t="s">
        <v>588</v>
      </c>
      <c r="L9" s="93" t="s">
        <v>631</v>
      </c>
      <c r="M9" s="92">
        <v>1.1000000000000001</v>
      </c>
      <c r="N9" s="92">
        <v>0</v>
      </c>
      <c r="O9" s="92" t="s">
        <v>40</v>
      </c>
      <c r="P9" s="93" t="s">
        <v>630</v>
      </c>
      <c r="Q9" s="92">
        <v>0.76</v>
      </c>
      <c r="R9" s="92">
        <v>0</v>
      </c>
      <c r="S9" s="92" t="s">
        <v>575</v>
      </c>
      <c r="T9" s="76" t="s">
        <v>524</v>
      </c>
      <c r="U9" s="76"/>
      <c r="V9" s="76">
        <v>612</v>
      </c>
      <c r="W9" s="76">
        <v>1</v>
      </c>
      <c r="X9" s="76">
        <v>616</v>
      </c>
      <c r="Y9" s="76">
        <v>0.8</v>
      </c>
      <c r="Z9" s="76" t="s">
        <v>33</v>
      </c>
      <c r="AA9" s="76">
        <v>111.9328</v>
      </c>
    </row>
    <row r="10" spans="1:27">
      <c r="A10" s="92">
        <v>2014</v>
      </c>
      <c r="B10" s="92" t="s">
        <v>25</v>
      </c>
      <c r="C10" s="92">
        <v>239</v>
      </c>
      <c r="D10" s="97">
        <v>2014</v>
      </c>
      <c r="E10" s="92" t="s">
        <v>589</v>
      </c>
      <c r="F10" s="92" t="s">
        <v>572</v>
      </c>
      <c r="G10" s="92" t="s">
        <v>573</v>
      </c>
      <c r="H10" s="92"/>
      <c r="I10" s="94">
        <v>185000</v>
      </c>
      <c r="J10" s="92" t="s">
        <v>574</v>
      </c>
      <c r="K10" s="92" t="s">
        <v>263</v>
      </c>
      <c r="L10" s="93" t="s">
        <v>632</v>
      </c>
      <c r="M10" s="92">
        <v>-0.378</v>
      </c>
      <c r="N10" s="92">
        <v>0</v>
      </c>
      <c r="O10" s="92" t="s">
        <v>264</v>
      </c>
      <c r="P10" s="93" t="s">
        <v>633</v>
      </c>
      <c r="Q10" s="92">
        <v>1.274</v>
      </c>
      <c r="R10" s="92">
        <v>0</v>
      </c>
      <c r="S10" s="92" t="s">
        <v>575</v>
      </c>
      <c r="T10" s="75" t="s">
        <v>522</v>
      </c>
      <c r="U10" s="75"/>
      <c r="V10" s="75">
        <v>438</v>
      </c>
      <c r="W10" s="75">
        <v>1.5</v>
      </c>
      <c r="X10" s="75">
        <v>444</v>
      </c>
      <c r="Y10" s="75">
        <v>1.5</v>
      </c>
      <c r="Z10" s="75" t="s">
        <v>33</v>
      </c>
      <c r="AA10" s="75">
        <v>173.79040000000001</v>
      </c>
    </row>
    <row r="11" spans="1:27">
      <c r="A11" s="92">
        <v>2014</v>
      </c>
      <c r="B11" s="92" t="s">
        <v>25</v>
      </c>
      <c r="C11" s="92">
        <v>21</v>
      </c>
      <c r="D11" s="97">
        <v>2014</v>
      </c>
      <c r="E11" s="92" t="s">
        <v>590</v>
      </c>
      <c r="F11" s="92" t="s">
        <v>572</v>
      </c>
      <c r="G11" s="92" t="s">
        <v>577</v>
      </c>
      <c r="H11" s="92"/>
      <c r="I11" s="94">
        <v>115000</v>
      </c>
      <c r="J11" s="92" t="s">
        <v>574</v>
      </c>
      <c r="K11" s="92" t="s">
        <v>198</v>
      </c>
      <c r="L11" s="93" t="s">
        <v>177</v>
      </c>
      <c r="M11" s="92">
        <v>0</v>
      </c>
      <c r="N11" s="92">
        <v>0</v>
      </c>
      <c r="O11" s="92" t="s">
        <v>591</v>
      </c>
      <c r="P11" s="93" t="s">
        <v>66</v>
      </c>
      <c r="Q11" s="92">
        <v>1.397</v>
      </c>
      <c r="R11" s="92">
        <v>0</v>
      </c>
      <c r="S11" s="92" t="s">
        <v>575</v>
      </c>
      <c r="T11" s="75" t="s">
        <v>528</v>
      </c>
      <c r="U11" s="75"/>
      <c r="V11" s="75">
        <v>618</v>
      </c>
      <c r="W11" s="75">
        <v>0</v>
      </c>
      <c r="X11" s="75">
        <v>620</v>
      </c>
      <c r="Y11" s="75">
        <v>1.5</v>
      </c>
      <c r="Z11" s="75" t="s">
        <v>33</v>
      </c>
      <c r="AA11" s="75">
        <v>100.1504</v>
      </c>
    </row>
    <row r="12" spans="1:27">
      <c r="A12" s="92">
        <v>2014</v>
      </c>
      <c r="B12" s="92" t="s">
        <v>25</v>
      </c>
      <c r="C12" s="92">
        <v>236</v>
      </c>
      <c r="D12" s="97">
        <v>2014</v>
      </c>
      <c r="E12" s="92" t="s">
        <v>592</v>
      </c>
      <c r="F12" s="92" t="s">
        <v>593</v>
      </c>
      <c r="G12" s="92" t="s">
        <v>594</v>
      </c>
      <c r="H12" s="92"/>
      <c r="I12" s="94">
        <v>50000</v>
      </c>
      <c r="J12" s="92" t="s">
        <v>574</v>
      </c>
      <c r="K12" s="92" t="s">
        <v>595</v>
      </c>
      <c r="L12" s="93" t="s">
        <v>634</v>
      </c>
      <c r="M12" s="92">
        <v>0.29499999999999998</v>
      </c>
      <c r="N12" s="92">
        <v>0</v>
      </c>
      <c r="O12" s="92" t="s">
        <v>596</v>
      </c>
      <c r="P12" s="93" t="s">
        <v>635</v>
      </c>
      <c r="Q12" s="92">
        <v>0.72499999999999998</v>
      </c>
      <c r="R12" s="92">
        <v>0</v>
      </c>
      <c r="S12" s="92" t="s">
        <v>575</v>
      </c>
      <c r="T12" s="76" t="s">
        <v>319</v>
      </c>
      <c r="U12" s="76"/>
      <c r="V12" s="76">
        <v>102</v>
      </c>
      <c r="W12" s="76">
        <v>0.7</v>
      </c>
      <c r="X12" s="76">
        <v>104</v>
      </c>
      <c r="Y12" s="76">
        <v>0</v>
      </c>
      <c r="Z12" s="76" t="s">
        <v>33</v>
      </c>
      <c r="AA12" s="76">
        <v>38.2928</v>
      </c>
    </row>
    <row r="13" spans="1:27">
      <c r="A13" s="92">
        <v>2014</v>
      </c>
      <c r="B13" s="92" t="s">
        <v>25</v>
      </c>
      <c r="C13" s="92">
        <v>82</v>
      </c>
      <c r="D13" s="97">
        <v>2014</v>
      </c>
      <c r="E13" s="92" t="s">
        <v>592</v>
      </c>
      <c r="F13" s="92" t="s">
        <v>593</v>
      </c>
      <c r="G13" s="92" t="s">
        <v>594</v>
      </c>
      <c r="H13" s="92"/>
      <c r="I13" s="94">
        <v>28000</v>
      </c>
      <c r="J13" s="92" t="s">
        <v>574</v>
      </c>
      <c r="K13" s="92" t="s">
        <v>597</v>
      </c>
      <c r="L13" s="93" t="s">
        <v>220</v>
      </c>
      <c r="M13" s="92">
        <v>2.8000000000000001E-2</v>
      </c>
      <c r="N13" s="92">
        <v>0</v>
      </c>
      <c r="O13" s="92" t="s">
        <v>176</v>
      </c>
      <c r="P13" s="93" t="s">
        <v>220</v>
      </c>
      <c r="Q13" s="92">
        <v>0.77300000000000002</v>
      </c>
      <c r="R13" s="92">
        <v>0</v>
      </c>
      <c r="S13" s="92" t="s">
        <v>575</v>
      </c>
      <c r="T13" s="76" t="s">
        <v>319</v>
      </c>
      <c r="U13" s="76"/>
      <c r="V13" s="76">
        <v>198</v>
      </c>
      <c r="W13" s="76">
        <v>0</v>
      </c>
      <c r="X13" s="76">
        <v>198</v>
      </c>
      <c r="Y13" s="76">
        <v>0.8</v>
      </c>
      <c r="Z13" s="76" t="s">
        <v>33</v>
      </c>
      <c r="AA13" s="76" t="s">
        <v>914</v>
      </c>
    </row>
    <row r="14" spans="1:27">
      <c r="A14" s="92">
        <v>2014</v>
      </c>
      <c r="B14" s="92" t="s">
        <v>25</v>
      </c>
      <c r="C14" s="92">
        <v>198</v>
      </c>
      <c r="D14" s="97">
        <v>2014</v>
      </c>
      <c r="E14" s="92" t="s">
        <v>598</v>
      </c>
      <c r="F14" s="92" t="s">
        <v>572</v>
      </c>
      <c r="G14" s="92" t="s">
        <v>573</v>
      </c>
      <c r="H14" s="92"/>
      <c r="I14" s="94">
        <v>225000</v>
      </c>
      <c r="J14" s="92" t="s">
        <v>574</v>
      </c>
      <c r="K14" s="92" t="s">
        <v>87</v>
      </c>
      <c r="L14" s="93" t="s">
        <v>158</v>
      </c>
      <c r="M14" s="92">
        <v>-0.107</v>
      </c>
      <c r="N14" s="92">
        <v>0</v>
      </c>
      <c r="O14" s="92" t="s">
        <v>599</v>
      </c>
      <c r="P14" s="93" t="s">
        <v>636</v>
      </c>
      <c r="Q14" s="92">
        <v>1.03</v>
      </c>
      <c r="R14" s="92">
        <v>0</v>
      </c>
      <c r="S14" s="92" t="s">
        <v>575</v>
      </c>
      <c r="T14" s="75" t="s">
        <v>302</v>
      </c>
      <c r="U14" s="75"/>
      <c r="V14" s="75">
        <v>0</v>
      </c>
      <c r="W14" s="75">
        <v>0</v>
      </c>
      <c r="X14" s="75">
        <v>402</v>
      </c>
      <c r="Y14" s="75">
        <v>1</v>
      </c>
      <c r="Z14" s="75" t="s">
        <v>33</v>
      </c>
      <c r="AA14" s="75">
        <v>150.22559999999999</v>
      </c>
    </row>
    <row r="15" spans="1:27">
      <c r="A15" s="92">
        <v>2014</v>
      </c>
      <c r="B15" s="92" t="s">
        <v>25</v>
      </c>
      <c r="C15" s="92">
        <v>21</v>
      </c>
      <c r="D15" s="97">
        <v>2014</v>
      </c>
      <c r="E15" s="92" t="s">
        <v>600</v>
      </c>
      <c r="F15" s="92" t="s">
        <v>572</v>
      </c>
      <c r="G15" s="92" t="s">
        <v>577</v>
      </c>
      <c r="H15" s="92"/>
      <c r="I15" s="94">
        <v>155000</v>
      </c>
      <c r="J15" s="92" t="s">
        <v>574</v>
      </c>
      <c r="K15" s="92" t="s">
        <v>601</v>
      </c>
      <c r="L15" s="93" t="s">
        <v>204</v>
      </c>
      <c r="M15" s="92">
        <v>-0.44</v>
      </c>
      <c r="N15" s="92">
        <v>0</v>
      </c>
      <c r="O15" s="92" t="s">
        <v>44</v>
      </c>
      <c r="P15" s="93" t="s">
        <v>204</v>
      </c>
      <c r="Q15" s="92">
        <v>1.34</v>
      </c>
      <c r="R15" s="92">
        <v>0</v>
      </c>
      <c r="S15" s="92" t="s">
        <v>575</v>
      </c>
      <c r="T15" s="65" t="s">
        <v>539</v>
      </c>
      <c r="U15" s="65"/>
      <c r="V15" s="65">
        <v>412</v>
      </c>
      <c r="W15" s="65">
        <v>0</v>
      </c>
      <c r="X15" s="65">
        <v>412</v>
      </c>
      <c r="Y15" s="65">
        <v>0.4</v>
      </c>
      <c r="Z15" s="75" t="s">
        <v>33</v>
      </c>
      <c r="AA15" s="65">
        <v>23.564800000000002</v>
      </c>
    </row>
    <row r="16" spans="1:27">
      <c r="A16" s="92">
        <v>2014</v>
      </c>
      <c r="B16" s="92" t="s">
        <v>25</v>
      </c>
      <c r="C16" s="92">
        <v>166</v>
      </c>
      <c r="D16" s="97">
        <v>2014</v>
      </c>
      <c r="E16" s="92" t="s">
        <v>576</v>
      </c>
      <c r="F16" s="92" t="s">
        <v>572</v>
      </c>
      <c r="G16" s="92" t="s">
        <v>573</v>
      </c>
      <c r="H16" s="92"/>
      <c r="I16" s="94">
        <v>135000</v>
      </c>
      <c r="J16" s="92" t="s">
        <v>574</v>
      </c>
      <c r="K16" s="92" t="s">
        <v>602</v>
      </c>
      <c r="L16" s="93" t="s">
        <v>637</v>
      </c>
      <c r="M16" s="92">
        <v>0</v>
      </c>
      <c r="N16" s="92">
        <v>0</v>
      </c>
      <c r="O16" s="92" t="s">
        <v>603</v>
      </c>
      <c r="P16" s="93" t="s">
        <v>275</v>
      </c>
      <c r="Q16" s="92">
        <v>1.5</v>
      </c>
      <c r="R16" s="92">
        <v>0</v>
      </c>
      <c r="S16" s="92" t="s">
        <v>575</v>
      </c>
      <c r="T16" s="76" t="s">
        <v>533</v>
      </c>
      <c r="U16" s="76"/>
      <c r="V16" s="76">
        <v>580</v>
      </c>
      <c r="W16" s="76">
        <v>0</v>
      </c>
      <c r="X16" s="76">
        <v>582</v>
      </c>
      <c r="Y16" s="76">
        <v>1.5</v>
      </c>
      <c r="Z16" s="76" t="s">
        <v>33</v>
      </c>
      <c r="AA16" s="76">
        <v>103.096</v>
      </c>
    </row>
    <row r="17" spans="1:27">
      <c r="A17" s="92">
        <v>2014</v>
      </c>
      <c r="B17" s="92" t="s">
        <v>25</v>
      </c>
      <c r="C17" s="92">
        <v>21</v>
      </c>
      <c r="D17" s="97">
        <v>2014</v>
      </c>
      <c r="E17" s="92" t="s">
        <v>604</v>
      </c>
      <c r="F17" s="92" t="s">
        <v>572</v>
      </c>
      <c r="G17" s="92" t="s">
        <v>577</v>
      </c>
      <c r="H17" s="92"/>
      <c r="I17" s="94">
        <v>311000</v>
      </c>
      <c r="J17" s="92" t="s">
        <v>574</v>
      </c>
      <c r="K17" s="92" t="s">
        <v>189</v>
      </c>
      <c r="L17" s="93" t="s">
        <v>59</v>
      </c>
      <c r="M17" s="92">
        <v>1.78</v>
      </c>
      <c r="N17" s="92">
        <v>0</v>
      </c>
      <c r="O17" s="92" t="s">
        <v>113</v>
      </c>
      <c r="P17" s="93" t="s">
        <v>72</v>
      </c>
      <c r="Q17" s="92">
        <v>0.57599999999999996</v>
      </c>
      <c r="R17" s="92">
        <v>0</v>
      </c>
      <c r="S17" s="92" t="s">
        <v>575</v>
      </c>
      <c r="T17" s="76" t="s">
        <v>303</v>
      </c>
      <c r="U17" s="76"/>
      <c r="V17" s="76">
        <v>614</v>
      </c>
      <c r="W17" s="76">
        <v>1.5</v>
      </c>
      <c r="X17" s="76">
        <v>622</v>
      </c>
      <c r="Y17" s="76">
        <v>1</v>
      </c>
      <c r="Z17" s="76" t="s">
        <v>33</v>
      </c>
      <c r="AA17" s="76">
        <v>223.8656</v>
      </c>
    </row>
    <row r="18" spans="1:27">
      <c r="A18" s="92">
        <v>2014</v>
      </c>
      <c r="B18" s="92" t="s">
        <v>25</v>
      </c>
      <c r="C18" s="92">
        <v>154</v>
      </c>
      <c r="D18" s="97">
        <v>2014</v>
      </c>
      <c r="E18" s="92" t="s">
        <v>604</v>
      </c>
      <c r="F18" s="92" t="s">
        <v>572</v>
      </c>
      <c r="G18" s="92" t="s">
        <v>577</v>
      </c>
      <c r="H18" s="92"/>
      <c r="I18" s="94">
        <v>240000</v>
      </c>
      <c r="J18" s="92" t="s">
        <v>574</v>
      </c>
      <c r="K18" s="92" t="s">
        <v>605</v>
      </c>
      <c r="L18" s="93" t="s">
        <v>145</v>
      </c>
      <c r="M18" s="92">
        <v>1.3</v>
      </c>
      <c r="N18" s="92">
        <v>0</v>
      </c>
      <c r="O18" s="92" t="s">
        <v>61</v>
      </c>
      <c r="P18" s="93" t="s">
        <v>168</v>
      </c>
      <c r="Q18" s="92">
        <v>1.4</v>
      </c>
      <c r="R18" s="92">
        <v>0</v>
      </c>
      <c r="S18" s="92" t="s">
        <v>575</v>
      </c>
      <c r="T18" s="75" t="s">
        <v>303</v>
      </c>
      <c r="U18" s="75"/>
      <c r="V18" s="75">
        <v>648</v>
      </c>
      <c r="W18" s="75">
        <v>1</v>
      </c>
      <c r="X18" s="75">
        <v>654</v>
      </c>
      <c r="Y18" s="75">
        <v>1.5</v>
      </c>
      <c r="Z18" s="75" t="s">
        <v>33</v>
      </c>
      <c r="AA18" s="75">
        <v>191.464</v>
      </c>
    </row>
    <row r="19" spans="1:27">
      <c r="A19" s="92">
        <v>2014</v>
      </c>
      <c r="B19" s="92" t="s">
        <v>25</v>
      </c>
      <c r="C19" s="92">
        <v>82</v>
      </c>
      <c r="D19" s="97">
        <v>2014</v>
      </c>
      <c r="E19" s="92" t="s">
        <v>606</v>
      </c>
      <c r="F19" s="92" t="s">
        <v>572</v>
      </c>
      <c r="G19" s="92" t="s">
        <v>573</v>
      </c>
      <c r="H19" s="92"/>
      <c r="I19" s="94">
        <v>415000</v>
      </c>
      <c r="J19" s="92" t="s">
        <v>574</v>
      </c>
      <c r="K19" s="92" t="s">
        <v>607</v>
      </c>
      <c r="L19" s="93" t="s">
        <v>66</v>
      </c>
      <c r="M19" s="92">
        <v>0</v>
      </c>
      <c r="N19" s="92">
        <v>0</v>
      </c>
      <c r="O19" s="92" t="s">
        <v>61</v>
      </c>
      <c r="P19" s="93" t="s">
        <v>638</v>
      </c>
      <c r="Q19" s="92">
        <v>2.5</v>
      </c>
      <c r="R19" s="92">
        <v>0</v>
      </c>
      <c r="S19" s="92" t="s">
        <v>575</v>
      </c>
      <c r="T19" s="75" t="s">
        <v>538</v>
      </c>
      <c r="U19" s="75"/>
      <c r="V19" s="75">
        <v>620</v>
      </c>
      <c r="W19" s="75">
        <v>0</v>
      </c>
      <c r="X19" s="75">
        <v>629</v>
      </c>
      <c r="Y19" s="75">
        <v>0</v>
      </c>
      <c r="Z19" s="75" t="s">
        <v>33</v>
      </c>
      <c r="AA19" s="75">
        <v>241.53919999999999</v>
      </c>
    </row>
    <row r="20" spans="1:27">
      <c r="A20" s="92">
        <v>2014</v>
      </c>
      <c r="B20" s="92" t="s">
        <v>25</v>
      </c>
      <c r="C20" s="92">
        <v>82</v>
      </c>
      <c r="D20" s="97">
        <v>2014</v>
      </c>
      <c r="E20" s="92" t="s">
        <v>608</v>
      </c>
      <c r="F20" s="92" t="s">
        <v>572</v>
      </c>
      <c r="G20" s="92" t="s">
        <v>577</v>
      </c>
      <c r="H20" s="92"/>
      <c r="I20" s="94">
        <v>465000</v>
      </c>
      <c r="J20" s="92" t="s">
        <v>574</v>
      </c>
      <c r="K20" s="92" t="s">
        <v>609</v>
      </c>
      <c r="L20" s="93" t="s">
        <v>72</v>
      </c>
      <c r="M20" s="92">
        <v>1</v>
      </c>
      <c r="N20" s="92">
        <v>0</v>
      </c>
      <c r="O20" s="92" t="s">
        <v>610</v>
      </c>
      <c r="P20" s="93" t="s">
        <v>639</v>
      </c>
      <c r="Q20" s="92">
        <v>1.5</v>
      </c>
      <c r="R20" s="92">
        <v>0</v>
      </c>
      <c r="S20" s="92" t="s">
        <v>575</v>
      </c>
      <c r="T20" s="76" t="s">
        <v>515</v>
      </c>
      <c r="U20" s="76"/>
      <c r="V20" s="76">
        <v>622</v>
      </c>
      <c r="W20" s="76">
        <v>1</v>
      </c>
      <c r="X20" s="76">
        <v>632</v>
      </c>
      <c r="Y20" s="76">
        <v>0</v>
      </c>
      <c r="Z20" s="76" t="s">
        <v>33</v>
      </c>
      <c r="AA20" s="76">
        <v>256.2672</v>
      </c>
    </row>
    <row r="21" spans="1:27">
      <c r="A21" s="92">
        <v>2014</v>
      </c>
      <c r="B21" s="92" t="s">
        <v>25</v>
      </c>
      <c r="C21" s="92">
        <v>239</v>
      </c>
      <c r="D21" s="97">
        <v>2014</v>
      </c>
      <c r="E21" s="92" t="s">
        <v>611</v>
      </c>
      <c r="F21" s="92" t="s">
        <v>572</v>
      </c>
      <c r="G21" s="92" t="s">
        <v>577</v>
      </c>
      <c r="H21" s="92"/>
      <c r="I21" s="94">
        <v>156000</v>
      </c>
      <c r="J21" s="92" t="s">
        <v>574</v>
      </c>
      <c r="K21" s="92" t="s">
        <v>172</v>
      </c>
      <c r="L21" s="93" t="s">
        <v>640</v>
      </c>
      <c r="M21" s="92">
        <v>1.3089999999999999</v>
      </c>
      <c r="N21" s="92">
        <v>0</v>
      </c>
      <c r="O21" s="92" t="s">
        <v>71</v>
      </c>
      <c r="P21" s="93" t="s">
        <v>641</v>
      </c>
      <c r="Q21" s="92">
        <v>1.7090000000000001</v>
      </c>
      <c r="R21" s="92">
        <v>0</v>
      </c>
      <c r="S21" s="92" t="s">
        <v>575</v>
      </c>
      <c r="T21" s="76" t="s">
        <v>511</v>
      </c>
      <c r="U21" s="76"/>
      <c r="V21" s="76">
        <v>450</v>
      </c>
      <c r="W21" s="76">
        <v>1</v>
      </c>
      <c r="X21" s="76">
        <v>456</v>
      </c>
      <c r="Y21" s="76">
        <v>0</v>
      </c>
      <c r="Z21" s="76" t="s">
        <v>33</v>
      </c>
      <c r="AA21" s="76">
        <v>147.28</v>
      </c>
    </row>
    <row r="22" spans="1:27">
      <c r="A22" s="92">
        <v>2014</v>
      </c>
      <c r="B22" s="92" t="s">
        <v>25</v>
      </c>
      <c r="C22" s="92">
        <v>166</v>
      </c>
      <c r="D22" s="97">
        <v>2014</v>
      </c>
      <c r="E22" s="92" t="s">
        <v>612</v>
      </c>
      <c r="F22" s="92" t="s">
        <v>572</v>
      </c>
      <c r="G22" s="92" t="s">
        <v>577</v>
      </c>
      <c r="H22" s="92"/>
      <c r="I22" s="94">
        <v>77000</v>
      </c>
      <c r="J22" s="92" t="s">
        <v>574</v>
      </c>
      <c r="K22" s="92" t="s">
        <v>613</v>
      </c>
      <c r="L22" s="93" t="s">
        <v>642</v>
      </c>
      <c r="M22" s="92">
        <v>0.28699999999999998</v>
      </c>
      <c r="N22" s="92">
        <v>0</v>
      </c>
      <c r="O22" s="92" t="s">
        <v>614</v>
      </c>
      <c r="P22" s="93" t="s">
        <v>643</v>
      </c>
      <c r="Q22" s="92">
        <v>1.4E-2</v>
      </c>
      <c r="R22" s="92">
        <v>0</v>
      </c>
      <c r="S22" s="92" t="s">
        <v>575</v>
      </c>
      <c r="T22" s="75" t="s">
        <v>535</v>
      </c>
      <c r="U22" s="75"/>
      <c r="V22" s="75">
        <v>500</v>
      </c>
      <c r="W22" s="75">
        <v>0</v>
      </c>
      <c r="X22" s="75">
        <v>502</v>
      </c>
      <c r="Y22" s="75">
        <v>0</v>
      </c>
      <c r="Z22" s="75" t="s">
        <v>33</v>
      </c>
      <c r="AA22" s="75">
        <v>58.911999999999999</v>
      </c>
    </row>
    <row r="23" spans="1:27">
      <c r="A23" s="92">
        <v>2014</v>
      </c>
      <c r="B23" s="92" t="s">
        <v>25</v>
      </c>
      <c r="C23" s="92">
        <v>145</v>
      </c>
      <c r="D23" s="97">
        <v>2014</v>
      </c>
      <c r="E23" s="92" t="s">
        <v>615</v>
      </c>
      <c r="F23" s="92" t="s">
        <v>572</v>
      </c>
      <c r="G23" s="92" t="s">
        <v>577</v>
      </c>
      <c r="H23" s="92"/>
      <c r="I23" s="94">
        <v>305000</v>
      </c>
      <c r="J23" s="92" t="s">
        <v>574</v>
      </c>
      <c r="K23" s="92" t="s">
        <v>169</v>
      </c>
      <c r="L23" s="93" t="s">
        <v>644</v>
      </c>
      <c r="M23" s="92">
        <v>0.1</v>
      </c>
      <c r="N23" s="92">
        <v>0</v>
      </c>
      <c r="O23" s="92" t="s">
        <v>616</v>
      </c>
      <c r="P23" s="93" t="s">
        <v>645</v>
      </c>
      <c r="Q23" s="92">
        <v>1.8</v>
      </c>
      <c r="R23" s="92">
        <v>0</v>
      </c>
      <c r="S23" s="92" t="s">
        <v>575</v>
      </c>
      <c r="T23" s="75" t="s">
        <v>517</v>
      </c>
      <c r="U23" s="75"/>
      <c r="V23" s="75">
        <v>652</v>
      </c>
      <c r="W23" s="75">
        <v>0</v>
      </c>
      <c r="X23" s="75">
        <v>660</v>
      </c>
      <c r="Y23" s="75">
        <v>1.8</v>
      </c>
      <c r="Z23" s="75" t="s">
        <v>33</v>
      </c>
      <c r="AA23" s="75">
        <v>288.66879999999998</v>
      </c>
    </row>
    <row r="24" spans="1:27">
      <c r="A24" s="92">
        <v>2014</v>
      </c>
      <c r="B24" s="92" t="s">
        <v>25</v>
      </c>
      <c r="C24" s="92">
        <v>239</v>
      </c>
      <c r="D24" s="97">
        <v>2014</v>
      </c>
      <c r="E24" s="92" t="s">
        <v>617</v>
      </c>
      <c r="F24" s="92" t="s">
        <v>572</v>
      </c>
      <c r="G24" s="92" t="s">
        <v>577</v>
      </c>
      <c r="H24" s="92"/>
      <c r="I24" s="94">
        <v>395000</v>
      </c>
      <c r="J24" s="92" t="s">
        <v>574</v>
      </c>
      <c r="K24" s="92" t="s">
        <v>166</v>
      </c>
      <c r="L24" s="93" t="s">
        <v>66</v>
      </c>
      <c r="M24" s="92">
        <v>1.012</v>
      </c>
      <c r="N24" s="92">
        <v>0</v>
      </c>
      <c r="O24" s="92" t="s">
        <v>618</v>
      </c>
      <c r="P24" s="93" t="s">
        <v>638</v>
      </c>
      <c r="Q24" s="92">
        <v>0.504</v>
      </c>
      <c r="R24" s="92">
        <v>0</v>
      </c>
      <c r="S24" s="92" t="s">
        <v>575</v>
      </c>
      <c r="T24" s="76" t="s">
        <v>514</v>
      </c>
      <c r="U24" s="76"/>
      <c r="V24" s="76">
        <v>620</v>
      </c>
      <c r="W24" s="76">
        <v>0.6</v>
      </c>
      <c r="X24" s="76">
        <v>626</v>
      </c>
      <c r="Y24" s="76">
        <v>0.5</v>
      </c>
      <c r="Z24" s="76" t="s">
        <v>33</v>
      </c>
      <c r="AA24" s="76">
        <v>173.79040000000001</v>
      </c>
    </row>
    <row r="25" spans="1:27">
      <c r="A25" s="92">
        <v>2014</v>
      </c>
      <c r="B25" s="92" t="s">
        <v>25</v>
      </c>
      <c r="C25" s="92">
        <v>236</v>
      </c>
      <c r="D25" s="97">
        <v>2014</v>
      </c>
      <c r="E25" s="92" t="s">
        <v>619</v>
      </c>
      <c r="F25" s="92" t="s">
        <v>572</v>
      </c>
      <c r="G25" s="92" t="s">
        <v>577</v>
      </c>
      <c r="H25" s="92"/>
      <c r="I25" s="94">
        <v>151000</v>
      </c>
      <c r="J25" s="92" t="s">
        <v>574</v>
      </c>
      <c r="K25" s="92" t="s">
        <v>151</v>
      </c>
      <c r="L25" s="93" t="s">
        <v>646</v>
      </c>
      <c r="M25" s="92">
        <v>1.165</v>
      </c>
      <c r="N25" s="92">
        <v>0</v>
      </c>
      <c r="O25" s="92" t="s">
        <v>620</v>
      </c>
      <c r="P25" s="93" t="s">
        <v>148</v>
      </c>
      <c r="Q25" s="92">
        <v>1.0169999999999999</v>
      </c>
      <c r="R25" s="92">
        <v>0</v>
      </c>
      <c r="S25" s="92" t="s">
        <v>575</v>
      </c>
      <c r="T25" s="76" t="s">
        <v>296</v>
      </c>
      <c r="U25" s="76"/>
      <c r="V25" s="76">
        <v>748</v>
      </c>
      <c r="W25" s="76">
        <v>1</v>
      </c>
      <c r="X25" s="76">
        <v>752</v>
      </c>
      <c r="Y25" s="76">
        <v>1</v>
      </c>
      <c r="Z25" s="76" t="s">
        <v>33</v>
      </c>
      <c r="AA25" s="76">
        <v>117.824</v>
      </c>
    </row>
    <row r="26" spans="1:27">
      <c r="A26" s="92">
        <v>2014</v>
      </c>
      <c r="B26" s="92" t="s">
        <v>25</v>
      </c>
      <c r="C26" s="92">
        <v>94</v>
      </c>
      <c r="D26" s="97">
        <v>2014</v>
      </c>
      <c r="E26" s="92" t="s">
        <v>621</v>
      </c>
      <c r="F26" s="92" t="s">
        <v>572</v>
      </c>
      <c r="G26" s="92" t="s">
        <v>577</v>
      </c>
      <c r="H26" s="92"/>
      <c r="I26" s="94">
        <v>365000</v>
      </c>
      <c r="J26" s="92" t="s">
        <v>574</v>
      </c>
      <c r="K26" s="92" t="s">
        <v>622</v>
      </c>
      <c r="L26" s="93" t="s">
        <v>647</v>
      </c>
      <c r="M26" s="92">
        <v>0</v>
      </c>
      <c r="N26" s="92">
        <v>0</v>
      </c>
      <c r="O26" s="92" t="s">
        <v>143</v>
      </c>
      <c r="P26" s="93" t="s">
        <v>648</v>
      </c>
      <c r="Q26" s="92">
        <v>0.4</v>
      </c>
      <c r="R26" s="92">
        <v>0</v>
      </c>
      <c r="S26" s="92" t="s">
        <v>575</v>
      </c>
      <c r="T26" s="75" t="s">
        <v>516</v>
      </c>
      <c r="U26" s="75"/>
      <c r="V26" s="75">
        <v>634</v>
      </c>
      <c r="W26" s="75">
        <v>0</v>
      </c>
      <c r="X26" s="75">
        <v>640</v>
      </c>
      <c r="Y26" s="75">
        <v>0.5</v>
      </c>
      <c r="Z26" s="75" t="s">
        <v>33</v>
      </c>
      <c r="AA26" s="75">
        <v>191.464</v>
      </c>
    </row>
    <row r="27" spans="1:27">
      <c r="A27" s="92">
        <v>2014</v>
      </c>
      <c r="B27" s="92" t="s">
        <v>25</v>
      </c>
      <c r="C27" s="92">
        <v>154</v>
      </c>
      <c r="D27" s="97">
        <v>2014</v>
      </c>
      <c r="E27" s="92" t="s">
        <v>623</v>
      </c>
      <c r="F27" s="92" t="s">
        <v>572</v>
      </c>
      <c r="G27" s="92" t="s">
        <v>577</v>
      </c>
      <c r="H27" s="92"/>
      <c r="I27" s="94">
        <v>305000</v>
      </c>
      <c r="J27" s="92" t="s">
        <v>574</v>
      </c>
      <c r="K27" s="92" t="s">
        <v>81</v>
      </c>
      <c r="L27" s="93" t="s">
        <v>649</v>
      </c>
      <c r="M27" s="92">
        <v>-1.1000000000000001</v>
      </c>
      <c r="N27" s="92">
        <v>0</v>
      </c>
      <c r="O27" s="92" t="s">
        <v>82</v>
      </c>
      <c r="P27" s="93" t="s">
        <v>650</v>
      </c>
      <c r="Q27" s="92">
        <v>0.2</v>
      </c>
      <c r="R27" s="92">
        <v>0</v>
      </c>
      <c r="S27" s="92" t="s">
        <v>575</v>
      </c>
      <c r="T27" s="75" t="s">
        <v>294</v>
      </c>
      <c r="U27" s="75"/>
      <c r="V27" s="75">
        <v>682</v>
      </c>
      <c r="W27" s="75">
        <v>0</v>
      </c>
      <c r="X27" s="75">
        <v>690</v>
      </c>
      <c r="Y27" s="75">
        <v>0.5</v>
      </c>
      <c r="Z27" s="75" t="s">
        <v>33</v>
      </c>
      <c r="AA27" s="75">
        <v>250.376</v>
      </c>
    </row>
    <row r="28" spans="1:27">
      <c r="A28" s="92">
        <v>2014</v>
      </c>
      <c r="B28" s="92" t="s">
        <v>25</v>
      </c>
      <c r="C28" s="92">
        <v>94</v>
      </c>
      <c r="D28" s="97">
        <v>2014</v>
      </c>
      <c r="E28" s="92" t="s">
        <v>624</v>
      </c>
      <c r="F28" s="92" t="s">
        <v>572</v>
      </c>
      <c r="G28" s="92" t="s">
        <v>573</v>
      </c>
      <c r="H28" s="92"/>
      <c r="I28" s="94">
        <v>525000</v>
      </c>
      <c r="J28" s="92" t="s">
        <v>574</v>
      </c>
      <c r="K28" s="92" t="s">
        <v>121</v>
      </c>
      <c r="L28" s="93" t="s">
        <v>651</v>
      </c>
      <c r="M28" s="92">
        <v>0</v>
      </c>
      <c r="N28" s="92">
        <v>0</v>
      </c>
      <c r="O28" s="92" t="s">
        <v>213</v>
      </c>
      <c r="P28" s="93" t="s">
        <v>159</v>
      </c>
      <c r="Q28" s="92">
        <v>1.62</v>
      </c>
      <c r="R28" s="92">
        <v>0</v>
      </c>
      <c r="S28" s="92" t="s">
        <v>575</v>
      </c>
      <c r="T28" s="76" t="s">
        <v>530</v>
      </c>
      <c r="U28" s="76"/>
      <c r="V28" s="76">
        <v>400</v>
      </c>
      <c r="W28" s="76">
        <v>0</v>
      </c>
      <c r="X28" s="76">
        <v>416</v>
      </c>
      <c r="Y28" s="76">
        <v>0</v>
      </c>
      <c r="Z28" s="76" t="s">
        <v>33</v>
      </c>
      <c r="AA28" s="76">
        <v>486.024</v>
      </c>
    </row>
    <row r="29" spans="1:27">
      <c r="S29" s="116" t="s">
        <v>575</v>
      </c>
      <c r="T29" s="122" t="s">
        <v>540</v>
      </c>
      <c r="U29" s="122"/>
      <c r="V29" s="122">
        <v>412</v>
      </c>
      <c r="W29" s="122">
        <v>0.4</v>
      </c>
      <c r="X29" s="122">
        <v>412</v>
      </c>
      <c r="Y29" s="122">
        <v>1.3</v>
      </c>
      <c r="Z29" s="76" t="s">
        <v>33</v>
      </c>
      <c r="AA29" s="122">
        <v>26.510400000000001</v>
      </c>
    </row>
    <row r="30" spans="1:27">
      <c r="S30" s="116" t="s">
        <v>575</v>
      </c>
      <c r="T30" s="65" t="s">
        <v>541</v>
      </c>
      <c r="U30" s="65"/>
      <c r="V30" s="65">
        <v>412</v>
      </c>
      <c r="W30" s="65">
        <v>0.4</v>
      </c>
      <c r="X30" s="65">
        <v>412</v>
      </c>
      <c r="Y30" s="65">
        <v>1.3</v>
      </c>
      <c r="Z30" s="65" t="s">
        <v>33</v>
      </c>
      <c r="AA30" s="65">
        <v>26.510400000000001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opLeftCell="E1" workbookViewId="0">
      <selection activeCell="Q30" sqref="Q30"/>
    </sheetView>
  </sheetViews>
  <sheetFormatPr defaultRowHeight="15"/>
  <cols>
    <col min="21" max="21" width="9.140625" style="116"/>
  </cols>
  <sheetData>
    <row r="1" spans="1:27" ht="90">
      <c r="A1" s="101" t="s">
        <v>0</v>
      </c>
      <c r="B1" s="101" t="s">
        <v>1</v>
      </c>
      <c r="C1" s="101" t="s">
        <v>2</v>
      </c>
      <c r="D1" s="101" t="s">
        <v>565</v>
      </c>
      <c r="E1" s="101" t="s">
        <v>566</v>
      </c>
      <c r="F1" s="101" t="s">
        <v>21</v>
      </c>
      <c r="G1" s="101" t="s">
        <v>22</v>
      </c>
      <c r="H1" s="101" t="s">
        <v>567</v>
      </c>
      <c r="I1" s="101" t="s">
        <v>568</v>
      </c>
      <c r="J1" s="101" t="s">
        <v>569</v>
      </c>
      <c r="K1" s="101" t="s">
        <v>570</v>
      </c>
      <c r="L1" s="101" t="s">
        <v>8</v>
      </c>
      <c r="M1" s="101" t="s">
        <v>9</v>
      </c>
      <c r="N1" s="101" t="s">
        <v>10</v>
      </c>
      <c r="O1" s="101" t="s">
        <v>11</v>
      </c>
      <c r="P1" s="101" t="s">
        <v>12</v>
      </c>
      <c r="Q1" s="101" t="s">
        <v>13</v>
      </c>
      <c r="R1" s="101" t="s">
        <v>14</v>
      </c>
      <c r="S1" s="102" t="s">
        <v>15</v>
      </c>
      <c r="T1" s="11" t="s">
        <v>324</v>
      </c>
      <c r="U1" s="11" t="s">
        <v>325</v>
      </c>
      <c r="V1" s="11" t="s">
        <v>290</v>
      </c>
      <c r="W1" s="11" t="s">
        <v>291</v>
      </c>
      <c r="X1" s="11" t="s">
        <v>292</v>
      </c>
      <c r="Y1" s="11" t="s">
        <v>293</v>
      </c>
      <c r="Z1" s="11" t="s">
        <v>20</v>
      </c>
      <c r="AA1" s="17" t="s">
        <v>332</v>
      </c>
    </row>
    <row r="2" spans="1:27">
      <c r="A2" s="98">
        <v>2015</v>
      </c>
      <c r="B2" s="98" t="s">
        <v>25</v>
      </c>
      <c r="C2" s="98">
        <v>82</v>
      </c>
      <c r="D2" s="103">
        <v>2015</v>
      </c>
      <c r="E2" s="98" t="s">
        <v>580</v>
      </c>
      <c r="F2" s="98" t="s">
        <v>572</v>
      </c>
      <c r="G2" s="98" t="s">
        <v>573</v>
      </c>
      <c r="H2" s="98"/>
      <c r="I2" s="100">
        <v>750000</v>
      </c>
      <c r="J2" s="98" t="s">
        <v>574</v>
      </c>
      <c r="K2" s="98" t="s">
        <v>83</v>
      </c>
      <c r="L2" s="99" t="s">
        <v>652</v>
      </c>
      <c r="M2" s="98">
        <v>1</v>
      </c>
      <c r="N2" s="98">
        <v>0</v>
      </c>
      <c r="O2" s="98" t="s">
        <v>653</v>
      </c>
      <c r="P2" s="99" t="s">
        <v>654</v>
      </c>
      <c r="Q2" s="98">
        <v>0.5</v>
      </c>
      <c r="R2" s="98">
        <v>0</v>
      </c>
      <c r="S2" s="98" t="s">
        <v>575</v>
      </c>
      <c r="T2" s="85" t="s">
        <v>518</v>
      </c>
      <c r="U2" s="85"/>
      <c r="V2" s="85">
        <v>340</v>
      </c>
      <c r="W2" s="85">
        <v>1</v>
      </c>
      <c r="X2" s="85">
        <v>360</v>
      </c>
      <c r="Y2" s="85">
        <v>0</v>
      </c>
      <c r="Z2" s="85" t="s">
        <v>33</v>
      </c>
      <c r="AA2" s="85">
        <v>530.20799999999997</v>
      </c>
    </row>
    <row r="3" spans="1:27">
      <c r="A3" s="98">
        <v>2015</v>
      </c>
      <c r="B3" s="98" t="s">
        <v>25</v>
      </c>
      <c r="C3" s="98">
        <v>145</v>
      </c>
      <c r="D3" s="103">
        <v>2015</v>
      </c>
      <c r="E3" s="98" t="s">
        <v>580</v>
      </c>
      <c r="F3" s="98" t="s">
        <v>572</v>
      </c>
      <c r="G3" s="98" t="s">
        <v>573</v>
      </c>
      <c r="H3" s="98"/>
      <c r="I3" s="100">
        <v>675000</v>
      </c>
      <c r="J3" s="98" t="s">
        <v>574</v>
      </c>
      <c r="K3" s="98" t="s">
        <v>655</v>
      </c>
      <c r="L3" s="99" t="s">
        <v>656</v>
      </c>
      <c r="M3" s="98">
        <v>0</v>
      </c>
      <c r="N3" s="98">
        <v>0</v>
      </c>
      <c r="O3" s="98" t="s">
        <v>84</v>
      </c>
      <c r="P3" s="99" t="s">
        <v>85</v>
      </c>
      <c r="Q3" s="98">
        <v>1.5740000000000001</v>
      </c>
      <c r="R3" s="98">
        <v>0</v>
      </c>
      <c r="S3" s="98" t="s">
        <v>575</v>
      </c>
      <c r="T3" s="85" t="s">
        <v>518</v>
      </c>
      <c r="U3" s="85"/>
      <c r="V3" s="85">
        <v>360</v>
      </c>
      <c r="W3" s="85">
        <v>0</v>
      </c>
      <c r="X3" s="85">
        <v>378</v>
      </c>
      <c r="Y3" s="85">
        <v>0</v>
      </c>
      <c r="Z3" s="85" t="s">
        <v>33</v>
      </c>
      <c r="AA3" s="85">
        <v>530.20799999999997</v>
      </c>
    </row>
    <row r="4" spans="1:27">
      <c r="A4" s="98">
        <v>2015</v>
      </c>
      <c r="B4" s="98" t="s">
        <v>25</v>
      </c>
      <c r="C4" s="98">
        <v>145</v>
      </c>
      <c r="D4" s="103">
        <v>2015</v>
      </c>
      <c r="E4" s="98" t="s">
        <v>615</v>
      </c>
      <c r="F4" s="98" t="s">
        <v>572</v>
      </c>
      <c r="G4" s="98" t="s">
        <v>577</v>
      </c>
      <c r="H4" s="98"/>
      <c r="I4" s="100">
        <v>600000</v>
      </c>
      <c r="J4" s="98" t="s">
        <v>574</v>
      </c>
      <c r="K4" s="98" t="s">
        <v>61</v>
      </c>
      <c r="L4" s="99" t="s">
        <v>648</v>
      </c>
      <c r="M4" s="98">
        <v>1.5</v>
      </c>
      <c r="N4" s="98">
        <v>0</v>
      </c>
      <c r="O4" s="98" t="s">
        <v>657</v>
      </c>
      <c r="P4" s="99" t="s">
        <v>168</v>
      </c>
      <c r="Q4" s="98">
        <v>1.87</v>
      </c>
      <c r="R4" s="98">
        <v>0</v>
      </c>
      <c r="S4" s="98" t="s">
        <v>575</v>
      </c>
      <c r="T4" s="86" t="s">
        <v>517</v>
      </c>
      <c r="U4" s="86"/>
      <c r="V4" s="86">
        <v>640</v>
      </c>
      <c r="W4" s="86">
        <v>1.5</v>
      </c>
      <c r="X4" s="86">
        <v>656</v>
      </c>
      <c r="Y4" s="86">
        <v>0</v>
      </c>
      <c r="Z4" s="86" t="s">
        <v>33</v>
      </c>
      <c r="AA4" s="86">
        <v>430.05759999999998</v>
      </c>
    </row>
    <row r="5" spans="1:27">
      <c r="A5" s="98">
        <v>2015</v>
      </c>
      <c r="B5" s="98" t="s">
        <v>25</v>
      </c>
      <c r="C5" s="98">
        <v>239</v>
      </c>
      <c r="D5" s="103">
        <v>2015</v>
      </c>
      <c r="E5" s="98" t="s">
        <v>658</v>
      </c>
      <c r="F5" s="98" t="s">
        <v>572</v>
      </c>
      <c r="G5" s="98" t="s">
        <v>577</v>
      </c>
      <c r="H5" s="98"/>
      <c r="I5" s="100">
        <v>195000</v>
      </c>
      <c r="J5" s="98" t="s">
        <v>574</v>
      </c>
      <c r="K5" s="98" t="s">
        <v>96</v>
      </c>
      <c r="L5" s="99" t="s">
        <v>659</v>
      </c>
      <c r="M5" s="98">
        <v>0.75</v>
      </c>
      <c r="N5" s="98">
        <v>0</v>
      </c>
      <c r="O5" s="98" t="s">
        <v>660</v>
      </c>
      <c r="P5" s="99" t="s">
        <v>637</v>
      </c>
      <c r="Q5" s="98">
        <v>0.33200000000000002</v>
      </c>
      <c r="R5" s="98">
        <v>0</v>
      </c>
      <c r="S5" s="98" t="s">
        <v>575</v>
      </c>
      <c r="T5" s="86" t="s">
        <v>297</v>
      </c>
      <c r="U5" s="86"/>
      <c r="V5" s="86">
        <v>576</v>
      </c>
      <c r="W5" s="86">
        <v>0.5</v>
      </c>
      <c r="X5" s="86">
        <v>580</v>
      </c>
      <c r="Y5" s="86">
        <v>0.4</v>
      </c>
      <c r="Z5" s="86" t="s">
        <v>33</v>
      </c>
      <c r="AA5" s="86">
        <v>229.7568</v>
      </c>
    </row>
    <row r="6" spans="1:27">
      <c r="A6" s="98">
        <v>2015</v>
      </c>
      <c r="B6" s="98" t="s">
        <v>25</v>
      </c>
      <c r="C6" s="98">
        <v>239</v>
      </c>
      <c r="D6" s="103">
        <v>2015</v>
      </c>
      <c r="E6" s="98" t="s">
        <v>661</v>
      </c>
      <c r="F6" s="98" t="s">
        <v>572</v>
      </c>
      <c r="G6" s="98" t="s">
        <v>573</v>
      </c>
      <c r="H6" s="98"/>
      <c r="I6" s="100">
        <v>365000</v>
      </c>
      <c r="J6" s="98" t="s">
        <v>574</v>
      </c>
      <c r="K6" s="98" t="s">
        <v>660</v>
      </c>
      <c r="L6" s="99" t="s">
        <v>662</v>
      </c>
      <c r="M6" s="98">
        <v>0</v>
      </c>
      <c r="N6" s="98">
        <v>0</v>
      </c>
      <c r="O6" s="98" t="s">
        <v>167</v>
      </c>
      <c r="P6" s="99" t="s">
        <v>663</v>
      </c>
      <c r="Q6" s="98">
        <v>1.151</v>
      </c>
      <c r="R6" s="98">
        <v>0</v>
      </c>
      <c r="S6" s="98" t="s">
        <v>575</v>
      </c>
      <c r="T6" s="85" t="s">
        <v>553</v>
      </c>
      <c r="U6" s="85"/>
      <c r="V6" s="85">
        <v>464</v>
      </c>
      <c r="W6" s="85">
        <v>0</v>
      </c>
      <c r="X6" s="85">
        <v>474</v>
      </c>
      <c r="Y6" s="85">
        <v>1.5</v>
      </c>
      <c r="Z6" s="85" t="s">
        <v>33</v>
      </c>
      <c r="AA6" s="85">
        <v>335.79840000000002</v>
      </c>
    </row>
    <row r="7" spans="1:27">
      <c r="A7" s="98">
        <v>2015</v>
      </c>
      <c r="B7" s="98" t="s">
        <v>25</v>
      </c>
      <c r="C7" s="98">
        <v>166</v>
      </c>
      <c r="D7" s="103">
        <v>2015</v>
      </c>
      <c r="E7" s="98" t="s">
        <v>612</v>
      </c>
      <c r="F7" s="98" t="s">
        <v>572</v>
      </c>
      <c r="G7" s="98" t="s">
        <v>573</v>
      </c>
      <c r="H7" s="98"/>
      <c r="I7" s="100">
        <v>185000</v>
      </c>
      <c r="J7" s="98" t="s">
        <v>574</v>
      </c>
      <c r="K7" s="98" t="s">
        <v>664</v>
      </c>
      <c r="L7" s="99" t="s">
        <v>665</v>
      </c>
      <c r="M7" s="98">
        <v>-2.8000000000000001E-2</v>
      </c>
      <c r="N7" s="98">
        <v>0</v>
      </c>
      <c r="O7" s="98" t="s">
        <v>666</v>
      </c>
      <c r="P7" s="99" t="s">
        <v>667</v>
      </c>
      <c r="Q7" s="98">
        <v>2.145</v>
      </c>
      <c r="R7" s="98">
        <v>0</v>
      </c>
      <c r="S7" s="98" t="s">
        <v>575</v>
      </c>
      <c r="T7" s="85" t="s">
        <v>535</v>
      </c>
      <c r="U7" s="85"/>
      <c r="V7" s="85">
        <v>506</v>
      </c>
      <c r="W7" s="85">
        <v>0</v>
      </c>
      <c r="X7" s="85">
        <v>510</v>
      </c>
      <c r="Y7" s="85">
        <v>0</v>
      </c>
      <c r="Z7" s="85" t="s">
        <v>33</v>
      </c>
      <c r="AA7" s="85">
        <v>123.7152</v>
      </c>
    </row>
    <row r="8" spans="1:27">
      <c r="A8" s="98">
        <v>2015</v>
      </c>
      <c r="B8" s="98" t="s">
        <v>25</v>
      </c>
      <c r="C8" s="98">
        <v>26</v>
      </c>
      <c r="D8" s="103">
        <v>2015</v>
      </c>
      <c r="E8" s="98" t="s">
        <v>598</v>
      </c>
      <c r="F8" s="98" t="s">
        <v>572</v>
      </c>
      <c r="G8" s="98" t="s">
        <v>573</v>
      </c>
      <c r="H8" s="98"/>
      <c r="I8" s="100">
        <v>335000</v>
      </c>
      <c r="J8" s="98" t="s">
        <v>574</v>
      </c>
      <c r="K8" s="98" t="s">
        <v>40</v>
      </c>
      <c r="L8" s="99" t="s">
        <v>50</v>
      </c>
      <c r="M8" s="98">
        <v>0</v>
      </c>
      <c r="N8" s="98">
        <v>0</v>
      </c>
      <c r="O8" s="98" t="s">
        <v>215</v>
      </c>
      <c r="P8" s="99" t="s">
        <v>125</v>
      </c>
      <c r="Q8" s="98">
        <v>1.4</v>
      </c>
      <c r="R8" s="98">
        <v>0</v>
      </c>
      <c r="S8" s="98" t="s">
        <v>575</v>
      </c>
      <c r="T8" s="86" t="s">
        <v>302</v>
      </c>
      <c r="U8" s="86"/>
      <c r="V8" s="86">
        <v>416</v>
      </c>
      <c r="W8" s="86">
        <v>0</v>
      </c>
      <c r="X8" s="86">
        <v>422</v>
      </c>
      <c r="Y8" s="86">
        <v>1.5</v>
      </c>
      <c r="Z8" s="86" t="s">
        <v>33</v>
      </c>
      <c r="AA8" s="86">
        <v>220.92</v>
      </c>
    </row>
    <row r="9" spans="1:27">
      <c r="A9" s="98">
        <v>2015</v>
      </c>
      <c r="B9" s="98" t="s">
        <v>25</v>
      </c>
      <c r="C9" s="98">
        <v>21</v>
      </c>
      <c r="D9" s="103">
        <v>2015</v>
      </c>
      <c r="E9" s="98" t="s">
        <v>604</v>
      </c>
      <c r="F9" s="98" t="s">
        <v>572</v>
      </c>
      <c r="G9" s="98" t="s">
        <v>573</v>
      </c>
      <c r="H9" s="98"/>
      <c r="I9" s="100">
        <v>170000</v>
      </c>
      <c r="J9" s="98" t="s">
        <v>574</v>
      </c>
      <c r="K9" s="98" t="s">
        <v>40</v>
      </c>
      <c r="L9" s="99" t="s">
        <v>668</v>
      </c>
      <c r="M9" s="98">
        <v>0.02</v>
      </c>
      <c r="N9" s="98">
        <v>0</v>
      </c>
      <c r="O9" s="98" t="s">
        <v>190</v>
      </c>
      <c r="P9" s="99" t="s">
        <v>669</v>
      </c>
      <c r="Q9" s="98">
        <v>0.13600000000000001</v>
      </c>
      <c r="R9" s="98">
        <v>0</v>
      </c>
      <c r="S9" s="98" t="s">
        <v>575</v>
      </c>
      <c r="T9" s="86" t="s">
        <v>303</v>
      </c>
      <c r="U9" s="86"/>
      <c r="V9" s="86">
        <v>604</v>
      </c>
      <c r="W9" s="86">
        <v>0</v>
      </c>
      <c r="X9" s="86">
        <v>608</v>
      </c>
      <c r="Y9" s="86">
        <v>0.5</v>
      </c>
      <c r="Z9" s="86" t="s">
        <v>33</v>
      </c>
      <c r="AA9" s="86">
        <v>129.60640000000001</v>
      </c>
    </row>
    <row r="10" spans="1:27">
      <c r="A10" s="98">
        <v>2015</v>
      </c>
      <c r="B10" s="98" t="s">
        <v>25</v>
      </c>
      <c r="C10" s="98">
        <v>166</v>
      </c>
      <c r="D10" s="103">
        <v>2015</v>
      </c>
      <c r="E10" s="98" t="s">
        <v>612</v>
      </c>
      <c r="F10" s="98" t="s">
        <v>572</v>
      </c>
      <c r="G10" s="98" t="s">
        <v>577</v>
      </c>
      <c r="H10" s="98"/>
      <c r="I10" s="100">
        <v>55000</v>
      </c>
      <c r="J10" s="98" t="s">
        <v>574</v>
      </c>
      <c r="K10" s="98" t="s">
        <v>670</v>
      </c>
      <c r="L10" s="99" t="s">
        <v>671</v>
      </c>
      <c r="M10" s="98">
        <v>0.50700000000000001</v>
      </c>
      <c r="N10" s="98">
        <v>0</v>
      </c>
      <c r="O10" s="98" t="s">
        <v>87</v>
      </c>
      <c r="P10" s="99" t="s">
        <v>671</v>
      </c>
      <c r="Q10" s="98">
        <v>-0.317</v>
      </c>
      <c r="R10" s="98">
        <v>0</v>
      </c>
      <c r="S10" s="98" t="s">
        <v>575</v>
      </c>
      <c r="T10" s="85" t="s">
        <v>535</v>
      </c>
      <c r="U10" s="85"/>
      <c r="V10" s="85">
        <v>514</v>
      </c>
      <c r="W10" s="85">
        <v>1.5</v>
      </c>
      <c r="X10" s="85">
        <v>516</v>
      </c>
      <c r="Y10" s="85">
        <v>0.5</v>
      </c>
      <c r="Z10" s="85" t="s">
        <v>33</v>
      </c>
      <c r="AA10" s="85">
        <v>29.456</v>
      </c>
    </row>
    <row r="11" spans="1:27">
      <c r="A11" s="98">
        <v>2015</v>
      </c>
      <c r="B11" s="98" t="s">
        <v>25</v>
      </c>
      <c r="C11" s="98">
        <v>154</v>
      </c>
      <c r="D11" s="103">
        <v>2015</v>
      </c>
      <c r="E11" s="98" t="s">
        <v>672</v>
      </c>
      <c r="F11" s="98" t="s">
        <v>572</v>
      </c>
      <c r="G11" s="98" t="s">
        <v>573</v>
      </c>
      <c r="H11" s="98"/>
      <c r="I11" s="100">
        <v>420000</v>
      </c>
      <c r="J11" s="98" t="s">
        <v>574</v>
      </c>
      <c r="K11" s="98" t="s">
        <v>188</v>
      </c>
      <c r="L11" s="99" t="s">
        <v>158</v>
      </c>
      <c r="M11" s="98">
        <v>0</v>
      </c>
      <c r="N11" s="98">
        <v>0</v>
      </c>
      <c r="O11" s="98" t="s">
        <v>26</v>
      </c>
      <c r="P11" s="99" t="s">
        <v>161</v>
      </c>
      <c r="Q11" s="98">
        <v>1.75</v>
      </c>
      <c r="R11" s="98">
        <v>0</v>
      </c>
      <c r="S11" s="98" t="s">
        <v>575</v>
      </c>
      <c r="T11" s="85" t="s">
        <v>307</v>
      </c>
      <c r="U11" s="85"/>
      <c r="V11" s="85">
        <v>398</v>
      </c>
      <c r="W11" s="85">
        <v>0</v>
      </c>
      <c r="X11" s="85">
        <v>406</v>
      </c>
      <c r="Y11" s="85">
        <v>0</v>
      </c>
      <c r="Z11" s="85" t="s">
        <v>33</v>
      </c>
      <c r="AA11" s="85">
        <v>235.648</v>
      </c>
    </row>
    <row r="12" spans="1:27">
      <c r="A12" s="98">
        <v>2015</v>
      </c>
      <c r="B12" s="98" t="s">
        <v>25</v>
      </c>
      <c r="C12" s="98">
        <v>145</v>
      </c>
      <c r="D12" s="103">
        <v>2015</v>
      </c>
      <c r="E12" s="98" t="s">
        <v>672</v>
      </c>
      <c r="F12" s="98" t="s">
        <v>572</v>
      </c>
      <c r="G12" s="98" t="s">
        <v>573</v>
      </c>
      <c r="H12" s="98"/>
      <c r="I12" s="100">
        <v>295000</v>
      </c>
      <c r="J12" s="98" t="s">
        <v>574</v>
      </c>
      <c r="K12" s="98" t="s">
        <v>84</v>
      </c>
      <c r="L12" s="99" t="s">
        <v>209</v>
      </c>
      <c r="M12" s="98">
        <v>0.09</v>
      </c>
      <c r="N12" s="98">
        <v>0</v>
      </c>
      <c r="O12" s="98" t="s">
        <v>212</v>
      </c>
      <c r="P12" s="99" t="s">
        <v>673</v>
      </c>
      <c r="Q12" s="98">
        <v>0.64</v>
      </c>
      <c r="R12" s="98">
        <v>0</v>
      </c>
      <c r="S12" s="98" t="s">
        <v>575</v>
      </c>
      <c r="T12" s="86" t="s">
        <v>307</v>
      </c>
      <c r="U12" s="86"/>
      <c r="V12" s="86">
        <v>382</v>
      </c>
      <c r="W12" s="86">
        <v>0</v>
      </c>
      <c r="X12" s="86">
        <v>390</v>
      </c>
      <c r="Y12" s="86">
        <v>1</v>
      </c>
      <c r="Z12" s="86" t="s">
        <v>33</v>
      </c>
      <c r="AA12" s="86">
        <v>265.10399999999998</v>
      </c>
    </row>
    <row r="13" spans="1:27">
      <c r="A13" s="98">
        <v>2015</v>
      </c>
      <c r="B13" s="98" t="s">
        <v>25</v>
      </c>
      <c r="C13" s="98">
        <v>82</v>
      </c>
      <c r="D13" s="103">
        <v>2015</v>
      </c>
      <c r="E13" s="98" t="s">
        <v>592</v>
      </c>
      <c r="F13" s="98" t="s">
        <v>593</v>
      </c>
      <c r="G13" s="98" t="s">
        <v>674</v>
      </c>
      <c r="H13" s="98"/>
      <c r="I13" s="100">
        <v>226000</v>
      </c>
      <c r="J13" s="98" t="s">
        <v>574</v>
      </c>
      <c r="K13" s="98" t="s">
        <v>675</v>
      </c>
      <c r="L13" s="99" t="s">
        <v>676</v>
      </c>
      <c r="M13" s="98">
        <v>0.9</v>
      </c>
      <c r="N13" s="98">
        <v>0</v>
      </c>
      <c r="O13" s="98" t="s">
        <v>677</v>
      </c>
      <c r="P13" s="99" t="s">
        <v>678</v>
      </c>
      <c r="Q13" s="98">
        <v>0.2</v>
      </c>
      <c r="R13" s="98">
        <v>0</v>
      </c>
      <c r="S13" s="98" t="s">
        <v>575</v>
      </c>
      <c r="T13" s="86" t="s">
        <v>318</v>
      </c>
      <c r="U13" s="86"/>
      <c r="V13" s="86">
        <v>202</v>
      </c>
      <c r="W13" s="86">
        <v>0.8</v>
      </c>
      <c r="X13" s="86">
        <v>209</v>
      </c>
      <c r="Y13" s="86">
        <v>0.3</v>
      </c>
      <c r="Z13" s="86" t="s">
        <v>33</v>
      </c>
      <c r="AA13" s="86">
        <v>191.464</v>
      </c>
    </row>
    <row r="14" spans="1:27">
      <c r="A14" s="98">
        <v>2015</v>
      </c>
      <c r="B14" s="98" t="s">
        <v>25</v>
      </c>
      <c r="C14" s="98">
        <v>145</v>
      </c>
      <c r="D14" s="103">
        <v>2015</v>
      </c>
      <c r="E14" s="98" t="s">
        <v>592</v>
      </c>
      <c r="F14" s="98" t="s">
        <v>593</v>
      </c>
      <c r="G14" s="98" t="s">
        <v>594</v>
      </c>
      <c r="H14" s="98"/>
      <c r="I14" s="100">
        <v>16000</v>
      </c>
      <c r="J14" s="98" t="s">
        <v>574</v>
      </c>
      <c r="K14" s="98" t="s">
        <v>679</v>
      </c>
      <c r="L14" s="99" t="s">
        <v>680</v>
      </c>
      <c r="M14" s="98">
        <v>0.5</v>
      </c>
      <c r="N14" s="98">
        <v>0</v>
      </c>
      <c r="O14" s="98" t="s">
        <v>681</v>
      </c>
      <c r="P14" s="99" t="s">
        <v>680</v>
      </c>
      <c r="Q14" s="98">
        <v>0.7</v>
      </c>
      <c r="R14" s="98">
        <v>0</v>
      </c>
      <c r="S14" s="98" t="s">
        <v>575</v>
      </c>
      <c r="T14" s="85" t="s">
        <v>915</v>
      </c>
      <c r="U14" s="85"/>
      <c r="V14" s="85"/>
      <c r="W14" s="85"/>
      <c r="X14" s="85"/>
      <c r="Y14" s="85"/>
      <c r="Z14" s="85" t="s">
        <v>33</v>
      </c>
      <c r="AA14" s="85"/>
    </row>
    <row r="15" spans="1:27">
      <c r="A15" s="98">
        <v>2015</v>
      </c>
      <c r="B15" s="98" t="s">
        <v>25</v>
      </c>
      <c r="C15" s="98">
        <v>236</v>
      </c>
      <c r="D15" s="103">
        <v>2015</v>
      </c>
      <c r="E15" s="98" t="s">
        <v>592</v>
      </c>
      <c r="F15" s="98" t="s">
        <v>593</v>
      </c>
      <c r="G15" s="98" t="s">
        <v>594</v>
      </c>
      <c r="H15" s="98"/>
      <c r="I15" s="100">
        <v>265000</v>
      </c>
      <c r="J15" s="98" t="s">
        <v>574</v>
      </c>
      <c r="K15" s="98" t="s">
        <v>682</v>
      </c>
      <c r="L15" s="99" t="s">
        <v>683</v>
      </c>
      <c r="M15" s="98">
        <v>0.23</v>
      </c>
      <c r="N15" s="98">
        <v>0</v>
      </c>
      <c r="O15" s="98" t="s">
        <v>250</v>
      </c>
      <c r="P15" s="99" t="s">
        <v>684</v>
      </c>
      <c r="Q15" s="98">
        <v>0.66300000000000003</v>
      </c>
      <c r="R15" s="98">
        <v>0</v>
      </c>
      <c r="S15" s="98" t="s">
        <v>575</v>
      </c>
      <c r="T15" s="85" t="s">
        <v>319</v>
      </c>
      <c r="U15" s="85"/>
      <c r="V15" s="85">
        <v>123</v>
      </c>
      <c r="W15" s="85">
        <v>0</v>
      </c>
      <c r="X15" s="85">
        <v>132</v>
      </c>
      <c r="Y15" s="85">
        <v>0.7</v>
      </c>
      <c r="Z15" s="85" t="s">
        <v>33</v>
      </c>
      <c r="AA15" s="85">
        <v>282.77760000000001</v>
      </c>
    </row>
    <row r="16" spans="1:27">
      <c r="A16" s="98">
        <v>2015</v>
      </c>
      <c r="B16" s="98" t="s">
        <v>25</v>
      </c>
      <c r="C16" s="98">
        <v>236</v>
      </c>
      <c r="D16" s="103">
        <v>2015</v>
      </c>
      <c r="E16" s="98" t="s">
        <v>592</v>
      </c>
      <c r="F16" s="98" t="s">
        <v>593</v>
      </c>
      <c r="G16" s="98" t="s">
        <v>674</v>
      </c>
      <c r="H16" s="98"/>
      <c r="I16" s="100">
        <v>225000</v>
      </c>
      <c r="J16" s="98" t="s">
        <v>574</v>
      </c>
      <c r="K16" s="98" t="s">
        <v>685</v>
      </c>
      <c r="L16" s="99" t="s">
        <v>686</v>
      </c>
      <c r="M16" s="98">
        <v>-0.251</v>
      </c>
      <c r="N16" s="98">
        <v>0</v>
      </c>
      <c r="O16" s="98" t="s">
        <v>687</v>
      </c>
      <c r="P16" s="99" t="s">
        <v>688</v>
      </c>
      <c r="Q16" s="98">
        <v>-6.5000000000000002E-2</v>
      </c>
      <c r="R16" s="98">
        <v>0</v>
      </c>
      <c r="S16" s="98" t="s">
        <v>575</v>
      </c>
      <c r="T16" s="86" t="s">
        <v>318</v>
      </c>
      <c r="U16" s="86"/>
      <c r="V16" s="86">
        <v>100</v>
      </c>
      <c r="W16" s="86">
        <v>0.6</v>
      </c>
      <c r="X16" s="86">
        <v>107</v>
      </c>
      <c r="Y16" s="86">
        <v>0</v>
      </c>
      <c r="Z16" s="86" t="s">
        <v>33</v>
      </c>
      <c r="AA16" s="86">
        <v>182.62719999999999</v>
      </c>
    </row>
    <row r="17" spans="1:27">
      <c r="A17" s="98">
        <v>2015</v>
      </c>
      <c r="B17" s="98" t="s">
        <v>25</v>
      </c>
      <c r="C17" s="98">
        <v>239</v>
      </c>
      <c r="D17" s="103">
        <v>2015</v>
      </c>
      <c r="E17" s="98" t="s">
        <v>689</v>
      </c>
      <c r="F17" s="98" t="s">
        <v>572</v>
      </c>
      <c r="G17" s="98" t="s">
        <v>573</v>
      </c>
      <c r="H17" s="98"/>
      <c r="I17" s="100">
        <v>81400</v>
      </c>
      <c r="J17" s="98" t="s">
        <v>574</v>
      </c>
      <c r="K17" s="98" t="s">
        <v>165</v>
      </c>
      <c r="L17" s="99" t="s">
        <v>690</v>
      </c>
      <c r="M17" s="98">
        <v>0</v>
      </c>
      <c r="N17" s="98">
        <v>0</v>
      </c>
      <c r="O17" s="98" t="s">
        <v>262</v>
      </c>
      <c r="P17" s="99" t="s">
        <v>638</v>
      </c>
      <c r="Q17" s="98">
        <v>0.7</v>
      </c>
      <c r="R17" s="98">
        <v>0</v>
      </c>
      <c r="S17" s="98" t="s">
        <v>575</v>
      </c>
      <c r="T17" s="86" t="s">
        <v>546</v>
      </c>
      <c r="U17" s="86"/>
      <c r="V17" s="86">
        <v>624</v>
      </c>
      <c r="W17" s="86">
        <v>0</v>
      </c>
      <c r="X17" s="86">
        <v>627</v>
      </c>
      <c r="Y17" s="86">
        <v>0</v>
      </c>
      <c r="Z17" s="86" t="s">
        <v>33</v>
      </c>
      <c r="AA17" s="86">
        <v>79.531199999999998</v>
      </c>
    </row>
    <row r="18" spans="1:27">
      <c r="A18" s="98">
        <v>2015</v>
      </c>
      <c r="B18" s="98" t="s">
        <v>25</v>
      </c>
      <c r="C18" s="98">
        <v>236</v>
      </c>
      <c r="D18" s="103">
        <v>2015</v>
      </c>
      <c r="E18" s="98" t="s">
        <v>691</v>
      </c>
      <c r="F18" s="98" t="s">
        <v>572</v>
      </c>
      <c r="G18" s="98" t="s">
        <v>573</v>
      </c>
      <c r="H18" s="98"/>
      <c r="I18" s="100">
        <v>160000</v>
      </c>
      <c r="J18" s="98" t="s">
        <v>574</v>
      </c>
      <c r="K18" s="98" t="s">
        <v>266</v>
      </c>
      <c r="L18" s="99" t="s">
        <v>161</v>
      </c>
      <c r="M18" s="98">
        <v>0</v>
      </c>
      <c r="N18" s="98">
        <v>0</v>
      </c>
      <c r="O18" s="98" t="s">
        <v>139</v>
      </c>
      <c r="P18" s="99" t="s">
        <v>692</v>
      </c>
      <c r="Q18" s="98">
        <v>0.33700000000000002</v>
      </c>
      <c r="R18" s="98">
        <v>0</v>
      </c>
      <c r="S18" s="98" t="s">
        <v>575</v>
      </c>
      <c r="T18" s="85" t="s">
        <v>548</v>
      </c>
      <c r="U18" s="85"/>
      <c r="V18" s="85">
        <v>404</v>
      </c>
      <c r="W18" s="85">
        <v>0</v>
      </c>
      <c r="X18" s="85">
        <v>408</v>
      </c>
      <c r="Y18" s="85">
        <v>0.4</v>
      </c>
      <c r="Z18" s="85" t="s">
        <v>33</v>
      </c>
      <c r="AA18" s="85">
        <v>129.60640000000001</v>
      </c>
    </row>
    <row r="19" spans="1:27">
      <c r="A19" s="98">
        <v>2015</v>
      </c>
      <c r="B19" s="98" t="s">
        <v>25</v>
      </c>
      <c r="C19" s="98">
        <v>26</v>
      </c>
      <c r="D19" s="103">
        <v>2015</v>
      </c>
      <c r="E19" s="98" t="s">
        <v>693</v>
      </c>
      <c r="F19" s="98" t="s">
        <v>572</v>
      </c>
      <c r="G19" s="98" t="s">
        <v>577</v>
      </c>
      <c r="H19" s="98"/>
      <c r="I19" s="100">
        <v>505000</v>
      </c>
      <c r="J19" s="98" t="s">
        <v>574</v>
      </c>
      <c r="K19" s="98" t="s">
        <v>215</v>
      </c>
      <c r="L19" s="99" t="s">
        <v>694</v>
      </c>
      <c r="M19" s="98">
        <v>0</v>
      </c>
      <c r="N19" s="98">
        <v>0</v>
      </c>
      <c r="O19" s="98" t="s">
        <v>44</v>
      </c>
      <c r="P19" s="99" t="s">
        <v>695</v>
      </c>
      <c r="Q19" s="98">
        <v>1</v>
      </c>
      <c r="R19" s="98">
        <v>0</v>
      </c>
      <c r="S19" s="98" t="s">
        <v>575</v>
      </c>
      <c r="T19" s="85" t="s">
        <v>551</v>
      </c>
      <c r="U19" s="85"/>
      <c r="V19" s="85">
        <v>560</v>
      </c>
      <c r="W19" s="85">
        <v>0</v>
      </c>
      <c r="X19" s="85">
        <v>570</v>
      </c>
      <c r="Y19" s="85">
        <v>1.1000000000000001</v>
      </c>
      <c r="Z19" s="85" t="s">
        <v>33</v>
      </c>
      <c r="AA19" s="85">
        <v>326.96159999999998</v>
      </c>
    </row>
    <row r="20" spans="1:27">
      <c r="A20" s="98">
        <v>2015</v>
      </c>
      <c r="B20" s="98" t="s">
        <v>25</v>
      </c>
      <c r="C20" s="98">
        <v>236</v>
      </c>
      <c r="D20" s="103">
        <v>2015</v>
      </c>
      <c r="E20" s="98" t="s">
        <v>696</v>
      </c>
      <c r="F20" s="98" t="s">
        <v>572</v>
      </c>
      <c r="G20" s="98" t="s">
        <v>573</v>
      </c>
      <c r="H20" s="98"/>
      <c r="I20" s="100">
        <v>225000</v>
      </c>
      <c r="J20" s="98" t="s">
        <v>574</v>
      </c>
      <c r="K20" s="98" t="s">
        <v>697</v>
      </c>
      <c r="L20" s="99" t="s">
        <v>636</v>
      </c>
      <c r="M20" s="98">
        <v>-0.6</v>
      </c>
      <c r="N20" s="98">
        <v>0</v>
      </c>
      <c r="O20" s="98" t="s">
        <v>139</v>
      </c>
      <c r="P20" s="99" t="s">
        <v>161</v>
      </c>
      <c r="Q20" s="98">
        <v>0</v>
      </c>
      <c r="R20" s="98">
        <v>0</v>
      </c>
      <c r="S20" s="98" t="s">
        <v>575</v>
      </c>
      <c r="T20" s="86" t="s">
        <v>526</v>
      </c>
      <c r="U20" s="86"/>
      <c r="V20" s="86">
        <v>0</v>
      </c>
      <c r="W20" s="86">
        <v>0</v>
      </c>
      <c r="X20" s="86">
        <v>404</v>
      </c>
      <c r="Y20" s="86">
        <v>0</v>
      </c>
      <c r="Z20" s="86" t="s">
        <v>33</v>
      </c>
      <c r="AA20" s="86">
        <v>100.1504</v>
      </c>
    </row>
    <row r="21" spans="1:27">
      <c r="A21" s="98">
        <v>2015</v>
      </c>
      <c r="B21" s="98" t="s">
        <v>25</v>
      </c>
      <c r="C21" s="98">
        <v>21</v>
      </c>
      <c r="D21" s="103">
        <v>2015</v>
      </c>
      <c r="E21" s="98" t="s">
        <v>698</v>
      </c>
      <c r="F21" s="98" t="s">
        <v>572</v>
      </c>
      <c r="G21" s="98" t="s">
        <v>573</v>
      </c>
      <c r="H21" s="98"/>
      <c r="I21" s="100">
        <v>95000</v>
      </c>
      <c r="J21" s="98" t="s">
        <v>574</v>
      </c>
      <c r="K21" s="98" t="s">
        <v>199</v>
      </c>
      <c r="L21" s="99" t="s">
        <v>690</v>
      </c>
      <c r="M21" s="98">
        <v>1.3</v>
      </c>
      <c r="N21" s="98">
        <v>0</v>
      </c>
      <c r="O21" s="98" t="s">
        <v>200</v>
      </c>
      <c r="P21" s="99" t="s">
        <v>638</v>
      </c>
      <c r="Q21" s="98">
        <v>1.653</v>
      </c>
      <c r="R21" s="98">
        <v>0</v>
      </c>
      <c r="S21" s="98" t="s">
        <v>575</v>
      </c>
      <c r="T21" s="86" t="s">
        <v>557</v>
      </c>
      <c r="U21" s="86"/>
      <c r="V21" s="86">
        <v>624</v>
      </c>
      <c r="W21" s="86">
        <v>1</v>
      </c>
      <c r="X21" s="86">
        <v>628</v>
      </c>
      <c r="Y21" s="86">
        <v>0</v>
      </c>
      <c r="Z21" s="86" t="s">
        <v>33</v>
      </c>
      <c r="AA21" s="86">
        <v>88.367999999999995</v>
      </c>
    </row>
    <row r="22" spans="1:27">
      <c r="A22" s="98">
        <v>2015</v>
      </c>
      <c r="B22" s="98" t="s">
        <v>25</v>
      </c>
      <c r="C22" s="98">
        <v>166</v>
      </c>
      <c r="D22" s="103">
        <v>2015</v>
      </c>
      <c r="E22" s="98" t="s">
        <v>699</v>
      </c>
      <c r="F22" s="98" t="s">
        <v>572</v>
      </c>
      <c r="G22" s="98" t="s">
        <v>577</v>
      </c>
      <c r="H22" s="98"/>
      <c r="I22" s="100">
        <v>320000</v>
      </c>
      <c r="J22" s="98" t="s">
        <v>574</v>
      </c>
      <c r="K22" s="98" t="s">
        <v>700</v>
      </c>
      <c r="L22" s="99" t="s">
        <v>45</v>
      </c>
      <c r="M22" s="98">
        <v>0.13200000000000001</v>
      </c>
      <c r="N22" s="98">
        <v>0</v>
      </c>
      <c r="O22" s="98" t="s">
        <v>701</v>
      </c>
      <c r="P22" s="99" t="s">
        <v>702</v>
      </c>
      <c r="Q22" s="98">
        <v>0.19400000000000001</v>
      </c>
      <c r="R22" s="98">
        <v>0</v>
      </c>
      <c r="S22" s="98" t="s">
        <v>575</v>
      </c>
      <c r="T22" s="85" t="s">
        <v>534</v>
      </c>
      <c r="U22" s="85"/>
      <c r="V22" s="85">
        <v>594</v>
      </c>
      <c r="W22" s="85">
        <v>0</v>
      </c>
      <c r="X22" s="85">
        <v>602</v>
      </c>
      <c r="Y22" s="85">
        <v>0.2</v>
      </c>
      <c r="Z22" s="85" t="s">
        <v>33</v>
      </c>
      <c r="AA22" s="85">
        <v>241.53919999999999</v>
      </c>
    </row>
    <row r="23" spans="1:27">
      <c r="A23" s="98">
        <v>2015</v>
      </c>
      <c r="B23" s="98" t="s">
        <v>25</v>
      </c>
      <c r="C23" s="98">
        <v>166</v>
      </c>
      <c r="D23" s="103">
        <v>2015</v>
      </c>
      <c r="E23" s="98" t="s">
        <v>699</v>
      </c>
      <c r="F23" s="98" t="s">
        <v>572</v>
      </c>
      <c r="G23" s="98" t="s">
        <v>577</v>
      </c>
      <c r="H23" s="98"/>
      <c r="I23" s="100">
        <v>158000</v>
      </c>
      <c r="J23" s="98" t="s">
        <v>574</v>
      </c>
      <c r="K23" s="98" t="s">
        <v>152</v>
      </c>
      <c r="L23" s="99" t="s">
        <v>703</v>
      </c>
      <c r="M23" s="98">
        <v>0.14399999999999999</v>
      </c>
      <c r="N23" s="98">
        <v>0</v>
      </c>
      <c r="O23" s="98" t="s">
        <v>700</v>
      </c>
      <c r="P23" s="99" t="s">
        <v>45</v>
      </c>
      <c r="Q23" s="98">
        <v>0.13200000000000001</v>
      </c>
      <c r="R23" s="98">
        <v>0</v>
      </c>
      <c r="S23" s="98" t="s">
        <v>575</v>
      </c>
      <c r="T23" s="85" t="s">
        <v>534</v>
      </c>
      <c r="U23" s="85"/>
      <c r="V23" s="85">
        <v>590</v>
      </c>
      <c r="W23" s="85">
        <v>0</v>
      </c>
      <c r="X23" s="85">
        <v>594</v>
      </c>
      <c r="Y23" s="85">
        <v>0.5</v>
      </c>
      <c r="Z23" s="85" t="s">
        <v>33</v>
      </c>
      <c r="AA23" s="85">
        <v>132.55199999999999</v>
      </c>
    </row>
    <row r="24" spans="1:27">
      <c r="A24" s="98">
        <v>2015</v>
      </c>
      <c r="B24" s="98" t="s">
        <v>25</v>
      </c>
      <c r="C24" s="98">
        <v>166</v>
      </c>
      <c r="D24" s="103">
        <v>2015</v>
      </c>
      <c r="E24" s="98" t="s">
        <v>619</v>
      </c>
      <c r="F24" s="98" t="s">
        <v>572</v>
      </c>
      <c r="G24" s="98" t="s">
        <v>573</v>
      </c>
      <c r="H24" s="98"/>
      <c r="I24" s="100">
        <v>500000</v>
      </c>
      <c r="J24" s="98" t="s">
        <v>574</v>
      </c>
      <c r="K24" s="98" t="s">
        <v>704</v>
      </c>
      <c r="L24" s="99" t="s">
        <v>639</v>
      </c>
      <c r="M24" s="98">
        <v>0</v>
      </c>
      <c r="N24" s="98">
        <v>0</v>
      </c>
      <c r="O24" s="98" t="s">
        <v>87</v>
      </c>
      <c r="P24" s="99" t="s">
        <v>647</v>
      </c>
      <c r="Q24" s="98">
        <v>1.69</v>
      </c>
      <c r="R24" s="98">
        <v>0</v>
      </c>
      <c r="S24" s="98" t="s">
        <v>575</v>
      </c>
      <c r="T24" s="86" t="s">
        <v>296</v>
      </c>
      <c r="U24" s="86"/>
      <c r="V24" s="86">
        <v>630</v>
      </c>
      <c r="W24" s="86">
        <v>0</v>
      </c>
      <c r="X24" s="86">
        <v>634</v>
      </c>
      <c r="Y24" s="86">
        <v>1.7</v>
      </c>
      <c r="Z24" s="86" t="s">
        <v>33</v>
      </c>
      <c r="AA24" s="86">
        <v>164.95359999999999</v>
      </c>
    </row>
    <row r="25" spans="1:27">
      <c r="A25" s="98">
        <v>2015</v>
      </c>
      <c r="B25" s="98" t="s">
        <v>25</v>
      </c>
      <c r="C25" s="98">
        <v>94</v>
      </c>
      <c r="D25" s="103">
        <v>2015</v>
      </c>
      <c r="E25" s="98" t="s">
        <v>705</v>
      </c>
      <c r="F25" s="98" t="s">
        <v>572</v>
      </c>
      <c r="G25" s="98" t="s">
        <v>573</v>
      </c>
      <c r="H25" s="98"/>
      <c r="I25" s="100">
        <v>255000</v>
      </c>
      <c r="J25" s="98" t="s">
        <v>574</v>
      </c>
      <c r="K25" s="98" t="s">
        <v>214</v>
      </c>
      <c r="L25" s="99" t="s">
        <v>706</v>
      </c>
      <c r="M25" s="98">
        <v>1.26</v>
      </c>
      <c r="N25" s="98">
        <v>0</v>
      </c>
      <c r="O25" s="98" t="s">
        <v>37</v>
      </c>
      <c r="P25" s="99" t="s">
        <v>707</v>
      </c>
      <c r="Q25" s="98">
        <v>0.01</v>
      </c>
      <c r="R25" s="98">
        <v>0</v>
      </c>
      <c r="S25" s="98" t="s">
        <v>575</v>
      </c>
      <c r="T25" s="86" t="s">
        <v>542</v>
      </c>
      <c r="U25" s="86"/>
      <c r="V25" s="86">
        <v>428</v>
      </c>
      <c r="W25" s="86">
        <v>0</v>
      </c>
      <c r="X25" s="86">
        <v>436</v>
      </c>
      <c r="Y25" s="86">
        <v>0</v>
      </c>
      <c r="Z25" s="86" t="s">
        <v>33</v>
      </c>
      <c r="AA25" s="86">
        <v>217.9744</v>
      </c>
    </row>
    <row r="26" spans="1:27">
      <c r="A26" s="98">
        <v>2015</v>
      </c>
      <c r="B26" s="98" t="s">
        <v>25</v>
      </c>
      <c r="C26" s="98">
        <v>239</v>
      </c>
      <c r="D26" s="103">
        <v>2015</v>
      </c>
      <c r="E26" s="98" t="s">
        <v>611</v>
      </c>
      <c r="F26" s="98" t="s">
        <v>572</v>
      </c>
      <c r="G26" s="98" t="s">
        <v>577</v>
      </c>
      <c r="H26" s="98"/>
      <c r="I26" s="100">
        <v>353000</v>
      </c>
      <c r="J26" s="98" t="s">
        <v>574</v>
      </c>
      <c r="K26" s="98" t="s">
        <v>71</v>
      </c>
      <c r="L26" s="99" t="s">
        <v>641</v>
      </c>
      <c r="M26" s="98">
        <v>1.73</v>
      </c>
      <c r="N26" s="98">
        <v>0</v>
      </c>
      <c r="O26" s="98" t="s">
        <v>173</v>
      </c>
      <c r="P26" s="99" t="s">
        <v>662</v>
      </c>
      <c r="Q26" s="98">
        <v>87</v>
      </c>
      <c r="R26" s="98">
        <v>0</v>
      </c>
      <c r="S26" s="98" t="s">
        <v>575</v>
      </c>
      <c r="T26" s="85" t="s">
        <v>511</v>
      </c>
      <c r="U26" s="85"/>
      <c r="V26" s="85">
        <v>454</v>
      </c>
      <c r="W26" s="85">
        <v>1.5</v>
      </c>
      <c r="X26" s="85">
        <v>464</v>
      </c>
      <c r="Y26" s="85">
        <v>1</v>
      </c>
      <c r="Z26" s="85" t="s">
        <v>33</v>
      </c>
      <c r="AA26" s="85">
        <v>276.88639999999998</v>
      </c>
    </row>
    <row r="27" spans="1:27">
      <c r="A27" s="98">
        <v>2015</v>
      </c>
      <c r="B27" s="98" t="s">
        <v>25</v>
      </c>
      <c r="C27" s="98">
        <v>236</v>
      </c>
      <c r="D27" s="103">
        <v>2015</v>
      </c>
      <c r="E27" s="98" t="s">
        <v>696</v>
      </c>
      <c r="F27" s="98" t="s">
        <v>572</v>
      </c>
      <c r="G27" s="98" t="s">
        <v>573</v>
      </c>
      <c r="H27" s="98"/>
      <c r="I27" s="100">
        <v>140000</v>
      </c>
      <c r="J27" s="98" t="s">
        <v>574</v>
      </c>
      <c r="K27" s="98" t="s">
        <v>139</v>
      </c>
      <c r="L27" s="99" t="s">
        <v>161</v>
      </c>
      <c r="M27" s="98">
        <v>0</v>
      </c>
      <c r="N27" s="98">
        <v>0</v>
      </c>
      <c r="O27" s="98" t="s">
        <v>708</v>
      </c>
      <c r="P27" s="99" t="s">
        <v>52</v>
      </c>
      <c r="Q27" s="98">
        <v>0</v>
      </c>
      <c r="R27" s="98">
        <v>0</v>
      </c>
      <c r="S27" s="98" t="s">
        <v>575</v>
      </c>
      <c r="T27" s="85" t="s">
        <v>526</v>
      </c>
      <c r="U27" s="85"/>
      <c r="V27" s="85">
        <v>404</v>
      </c>
      <c r="W27" s="85">
        <v>0</v>
      </c>
      <c r="X27" s="85">
        <v>418</v>
      </c>
      <c r="Y27" s="85">
        <v>0</v>
      </c>
      <c r="Z27" s="85" t="s">
        <v>33</v>
      </c>
      <c r="AA27" s="85">
        <v>371.1456</v>
      </c>
    </row>
    <row r="28" spans="1:27">
      <c r="A28" s="98">
        <v>2015</v>
      </c>
      <c r="B28" s="98" t="s">
        <v>25</v>
      </c>
      <c r="C28" s="98">
        <v>82</v>
      </c>
      <c r="D28" s="103">
        <v>2015</v>
      </c>
      <c r="E28" s="98" t="s">
        <v>709</v>
      </c>
      <c r="F28" s="98" t="s">
        <v>572</v>
      </c>
      <c r="G28" s="98" t="s">
        <v>573</v>
      </c>
      <c r="H28" s="98"/>
      <c r="I28" s="100">
        <v>1</v>
      </c>
      <c r="J28" s="98" t="s">
        <v>574</v>
      </c>
      <c r="K28" s="98" t="s">
        <v>710</v>
      </c>
      <c r="L28" s="99" t="s">
        <v>711</v>
      </c>
      <c r="M28" s="98">
        <v>3.94</v>
      </c>
      <c r="N28" s="98">
        <v>0</v>
      </c>
      <c r="O28" s="98" t="s">
        <v>712</v>
      </c>
      <c r="P28" s="99" t="s">
        <v>713</v>
      </c>
      <c r="Q28" s="98">
        <v>0.11</v>
      </c>
      <c r="R28" s="98">
        <v>0</v>
      </c>
      <c r="S28" s="98" t="s">
        <v>575</v>
      </c>
      <c r="T28" s="86" t="s">
        <v>304</v>
      </c>
      <c r="U28" s="86"/>
      <c r="V28" s="86">
        <v>328</v>
      </c>
      <c r="W28" s="86">
        <v>3.5</v>
      </c>
      <c r="X28" s="86">
        <v>336</v>
      </c>
      <c r="Y28" s="86">
        <v>0.2</v>
      </c>
      <c r="Z28" s="86" t="s">
        <v>33</v>
      </c>
      <c r="AA28" s="86">
        <v>141.3888</v>
      </c>
    </row>
    <row r="29" spans="1:27">
      <c r="A29" s="98">
        <v>2015</v>
      </c>
      <c r="B29" s="98" t="s">
        <v>25</v>
      </c>
      <c r="C29" s="98">
        <v>26</v>
      </c>
      <c r="D29" s="103">
        <v>2015</v>
      </c>
      <c r="E29" s="98" t="s">
        <v>598</v>
      </c>
      <c r="F29" s="98" t="s">
        <v>572</v>
      </c>
      <c r="G29" s="98" t="s">
        <v>573</v>
      </c>
      <c r="H29" s="98"/>
      <c r="I29" s="100">
        <v>55000</v>
      </c>
      <c r="J29" s="98" t="s">
        <v>574</v>
      </c>
      <c r="K29" s="98" t="s">
        <v>714</v>
      </c>
      <c r="L29" s="99" t="s">
        <v>715</v>
      </c>
      <c r="M29" s="98">
        <v>1.49</v>
      </c>
      <c r="N29" s="98">
        <v>0</v>
      </c>
      <c r="O29" s="98" t="s">
        <v>716</v>
      </c>
      <c r="P29" s="99" t="s">
        <v>120</v>
      </c>
      <c r="Q29" s="98">
        <v>0.90900000000000003</v>
      </c>
      <c r="R29" s="98">
        <v>0</v>
      </c>
      <c r="S29" s="98" t="s">
        <v>575</v>
      </c>
      <c r="T29" s="86" t="s">
        <v>302</v>
      </c>
      <c r="U29" s="86"/>
      <c r="V29" s="86">
        <v>436</v>
      </c>
      <c r="W29" s="86">
        <v>1.5</v>
      </c>
      <c r="X29" s="86">
        <v>440</v>
      </c>
      <c r="Y29" s="86">
        <v>0</v>
      </c>
      <c r="Z29" s="86" t="s">
        <v>33</v>
      </c>
      <c r="AA29" s="86">
        <v>41.238399999999999</v>
      </c>
    </row>
    <row r="30" spans="1:27">
      <c r="A30" s="98">
        <v>2015</v>
      </c>
      <c r="B30" s="98" t="s">
        <v>25</v>
      </c>
      <c r="C30" s="98">
        <v>239</v>
      </c>
      <c r="D30" s="103">
        <v>2015</v>
      </c>
      <c r="E30" s="98" t="s">
        <v>611</v>
      </c>
      <c r="F30" s="98" t="s">
        <v>572</v>
      </c>
      <c r="G30" s="98" t="s">
        <v>577</v>
      </c>
      <c r="H30" s="98"/>
      <c r="I30" s="100">
        <v>303000</v>
      </c>
      <c r="J30" s="98" t="s">
        <v>574</v>
      </c>
      <c r="K30" s="98" t="s">
        <v>63</v>
      </c>
      <c r="L30" s="99" t="s">
        <v>633</v>
      </c>
      <c r="M30" s="98">
        <v>-0.05</v>
      </c>
      <c r="N30" s="98">
        <v>0</v>
      </c>
      <c r="O30" s="98" t="s">
        <v>717</v>
      </c>
      <c r="P30" s="99" t="s">
        <v>640</v>
      </c>
      <c r="Q30" s="98">
        <v>1.75</v>
      </c>
      <c r="R30" s="98">
        <v>0</v>
      </c>
      <c r="S30" s="98" t="s">
        <v>575</v>
      </c>
      <c r="T30" s="85" t="s">
        <v>511</v>
      </c>
      <c r="U30" s="85"/>
      <c r="V30" s="85">
        <v>0</v>
      </c>
      <c r="W30" s="85">
        <v>0</v>
      </c>
      <c r="X30" s="85">
        <v>452</v>
      </c>
      <c r="Y30" s="85">
        <v>0</v>
      </c>
      <c r="Z30" s="85" t="s">
        <v>33</v>
      </c>
      <c r="AA30" s="85">
        <v>235.648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E8" zoomScale="120" zoomScaleNormal="120" workbookViewId="0">
      <selection activeCell="S2" sqref="S2:S33"/>
    </sheetView>
  </sheetViews>
  <sheetFormatPr defaultRowHeight="15"/>
  <cols>
    <col min="4" max="4" width="15.7109375" customWidth="1"/>
    <col min="8" max="8" width="6.42578125" customWidth="1"/>
    <col min="9" max="9" width="12" customWidth="1"/>
    <col min="10" max="10" width="7.7109375" customWidth="1"/>
    <col min="22" max="22" width="9.140625" style="116"/>
  </cols>
  <sheetData>
    <row r="1" spans="1:28" ht="90">
      <c r="A1" s="107" t="s">
        <v>0</v>
      </c>
      <c r="B1" s="107" t="s">
        <v>1</v>
      </c>
      <c r="C1" s="107" t="s">
        <v>2</v>
      </c>
      <c r="D1" s="107" t="s">
        <v>565</v>
      </c>
      <c r="E1" s="107" t="s">
        <v>566</v>
      </c>
      <c r="F1" s="107" t="s">
        <v>21</v>
      </c>
      <c r="G1" s="107" t="s">
        <v>22</v>
      </c>
      <c r="H1" s="107" t="s">
        <v>567</v>
      </c>
      <c r="I1" s="107" t="s">
        <v>568</v>
      </c>
      <c r="J1" s="107" t="s">
        <v>569</v>
      </c>
      <c r="K1" s="107" t="s">
        <v>570</v>
      </c>
      <c r="L1" s="107" t="s">
        <v>8</v>
      </c>
      <c r="M1" s="107" t="s">
        <v>9</v>
      </c>
      <c r="N1" s="107" t="s">
        <v>10</v>
      </c>
      <c r="O1" s="107" t="s">
        <v>11</v>
      </c>
      <c r="P1" s="107" t="s">
        <v>12</v>
      </c>
      <c r="Q1" s="107" t="s">
        <v>13</v>
      </c>
      <c r="R1" s="107" t="s">
        <v>14</v>
      </c>
      <c r="S1" s="107" t="s">
        <v>15</v>
      </c>
      <c r="T1" s="108" t="s">
        <v>718</v>
      </c>
      <c r="U1" s="11" t="s">
        <v>324</v>
      </c>
      <c r="V1" s="11" t="s">
        <v>325</v>
      </c>
      <c r="W1" s="11" t="s">
        <v>290</v>
      </c>
      <c r="X1" s="11" t="s">
        <v>291</v>
      </c>
      <c r="Y1" s="11" t="s">
        <v>292</v>
      </c>
      <c r="Z1" s="11" t="s">
        <v>293</v>
      </c>
      <c r="AA1" s="11" t="s">
        <v>20</v>
      </c>
      <c r="AB1" s="17" t="s">
        <v>332</v>
      </c>
    </row>
    <row r="2" spans="1:28">
      <c r="A2" s="104">
        <v>2013</v>
      </c>
      <c r="B2" s="104" t="s">
        <v>25</v>
      </c>
      <c r="C2" s="104">
        <v>26</v>
      </c>
      <c r="D2" s="109">
        <v>41244</v>
      </c>
      <c r="E2" s="104" t="s">
        <v>719</v>
      </c>
      <c r="F2" s="104" t="s">
        <v>572</v>
      </c>
      <c r="G2" s="104" t="s">
        <v>573</v>
      </c>
      <c r="H2" s="104"/>
      <c r="I2" s="106">
        <v>655000</v>
      </c>
      <c r="J2" s="104" t="s">
        <v>720</v>
      </c>
      <c r="K2" s="104" t="s">
        <v>44</v>
      </c>
      <c r="L2" s="105" t="s">
        <v>721</v>
      </c>
      <c r="M2" s="104">
        <v>-0.04</v>
      </c>
      <c r="N2" s="104">
        <v>0.01</v>
      </c>
      <c r="O2" s="104" t="s">
        <v>722</v>
      </c>
      <c r="P2" s="105" t="s">
        <v>723</v>
      </c>
      <c r="Q2" s="104">
        <v>1.45</v>
      </c>
      <c r="R2" s="104">
        <v>3.448</v>
      </c>
      <c r="S2" s="104" t="s">
        <v>724</v>
      </c>
      <c r="T2" s="104"/>
      <c r="U2" s="60" t="s">
        <v>916</v>
      </c>
      <c r="V2" s="60"/>
      <c r="W2" s="60">
        <v>0</v>
      </c>
      <c r="X2" s="60">
        <v>0</v>
      </c>
      <c r="Y2" s="60">
        <v>426</v>
      </c>
      <c r="Z2" s="60">
        <v>1.4</v>
      </c>
      <c r="AA2" s="60" t="str">
        <f>IF(J2="Preventative Maintenance","PM",IF(J2="Light Rehab","LR",IF(J2="Medium Rehab","MR",IF(J2="Heavy Rehab","HR","X"))))</f>
        <v>HR</v>
      </c>
      <c r="AB2" s="60">
        <v>909.67679999999996</v>
      </c>
    </row>
    <row r="3" spans="1:28">
      <c r="A3" s="104">
        <v>2013</v>
      </c>
      <c r="B3" s="104" t="s">
        <v>25</v>
      </c>
      <c r="C3" s="104">
        <v>82</v>
      </c>
      <c r="D3" s="109">
        <v>41244</v>
      </c>
      <c r="E3" s="104" t="s">
        <v>725</v>
      </c>
      <c r="F3" s="104" t="s">
        <v>572</v>
      </c>
      <c r="G3" s="104" t="s">
        <v>577</v>
      </c>
      <c r="H3" s="104"/>
      <c r="I3" s="106">
        <v>870000</v>
      </c>
      <c r="J3" s="104" t="s">
        <v>720</v>
      </c>
      <c r="K3" s="104" t="s">
        <v>726</v>
      </c>
      <c r="L3" s="105" t="s">
        <v>727</v>
      </c>
      <c r="M3" s="104">
        <v>0</v>
      </c>
      <c r="N3" s="104">
        <v>0.35299999999999998</v>
      </c>
      <c r="O3" s="104" t="s">
        <v>205</v>
      </c>
      <c r="P3" s="105" t="s">
        <v>728</v>
      </c>
      <c r="Q3" s="104">
        <v>0.2</v>
      </c>
      <c r="R3" s="104">
        <v>4.5430000000000001</v>
      </c>
      <c r="S3" s="104" t="s">
        <v>724</v>
      </c>
      <c r="T3" s="104"/>
      <c r="U3" s="60" t="s">
        <v>917</v>
      </c>
      <c r="V3" s="60"/>
      <c r="W3" s="60">
        <v>620</v>
      </c>
      <c r="X3" s="60">
        <v>0</v>
      </c>
      <c r="Y3" s="60">
        <v>624</v>
      </c>
      <c r="Z3" s="60">
        <v>0.2</v>
      </c>
      <c r="AA3" s="60" t="str">
        <f t="shared" ref="AA3:AA33" si="0">IF(J3="Preventative Maintenance","PM",IF(J3="Light Rehab","LR",IF(J3="Medium Rehab","MR",IF(J3="Heavy Rehab","HR","X"))))</f>
        <v>HR</v>
      </c>
      <c r="AB3" s="60">
        <v>1070.2080000000001</v>
      </c>
    </row>
    <row r="4" spans="1:28">
      <c r="A4" s="104">
        <v>2013</v>
      </c>
      <c r="B4" s="104" t="s">
        <v>25</v>
      </c>
      <c r="C4" s="104">
        <v>94</v>
      </c>
      <c r="D4" s="109">
        <v>41275</v>
      </c>
      <c r="E4" s="104" t="s">
        <v>729</v>
      </c>
      <c r="F4" s="104" t="s">
        <v>572</v>
      </c>
      <c r="G4" s="104" t="s">
        <v>573</v>
      </c>
      <c r="H4" s="104"/>
      <c r="I4" s="106">
        <v>425000</v>
      </c>
      <c r="J4" s="104" t="s">
        <v>720</v>
      </c>
      <c r="K4" s="104" t="s">
        <v>121</v>
      </c>
      <c r="L4" s="105" t="s">
        <v>730</v>
      </c>
      <c r="M4" s="104">
        <v>1E-3</v>
      </c>
      <c r="N4" s="104">
        <v>0.01</v>
      </c>
      <c r="O4" s="104" t="s">
        <v>731</v>
      </c>
      <c r="P4" s="105" t="s">
        <v>732</v>
      </c>
      <c r="Q4" s="104">
        <v>0.5</v>
      </c>
      <c r="R4" s="104">
        <v>2.4940000000000002</v>
      </c>
      <c r="S4" s="104" t="s">
        <v>724</v>
      </c>
      <c r="T4" s="104"/>
      <c r="U4" s="59" t="s">
        <v>530</v>
      </c>
      <c r="V4" s="59"/>
      <c r="W4" s="59">
        <v>400</v>
      </c>
      <c r="X4" s="59">
        <v>0</v>
      </c>
      <c r="Y4" s="59">
        <v>402</v>
      </c>
      <c r="Z4" s="59">
        <v>0.5</v>
      </c>
      <c r="AA4" s="59" t="str">
        <f t="shared" si="0"/>
        <v>HR</v>
      </c>
      <c r="AB4" s="59">
        <v>802.65599999999995</v>
      </c>
    </row>
    <row r="5" spans="1:28">
      <c r="A5" s="104">
        <v>2013</v>
      </c>
      <c r="B5" s="104" t="s">
        <v>25</v>
      </c>
      <c r="C5" s="104">
        <v>198</v>
      </c>
      <c r="D5" s="109">
        <v>41395</v>
      </c>
      <c r="E5" s="104" t="s">
        <v>733</v>
      </c>
      <c r="F5" s="104" t="s">
        <v>572</v>
      </c>
      <c r="G5" s="104" t="s">
        <v>577</v>
      </c>
      <c r="H5" s="104"/>
      <c r="I5" s="106">
        <v>480000</v>
      </c>
      <c r="J5" s="104" t="s">
        <v>734</v>
      </c>
      <c r="K5" s="104" t="s">
        <v>735</v>
      </c>
      <c r="L5" s="105" t="s">
        <v>736</v>
      </c>
      <c r="M5" s="104">
        <v>0.1</v>
      </c>
      <c r="N5" s="104">
        <v>54.344999999999999</v>
      </c>
      <c r="O5" s="104" t="s">
        <v>737</v>
      </c>
      <c r="P5" s="105" t="s">
        <v>738</v>
      </c>
      <c r="Q5" s="104">
        <v>0.92</v>
      </c>
      <c r="R5" s="104">
        <v>57.158000000000001</v>
      </c>
      <c r="S5" s="104" t="s">
        <v>739</v>
      </c>
      <c r="T5" s="104"/>
      <c r="U5" s="59" t="s">
        <v>517</v>
      </c>
      <c r="V5" s="59"/>
      <c r="W5" s="59">
        <v>616</v>
      </c>
      <c r="X5" s="59">
        <v>0</v>
      </c>
      <c r="Y5" s="59">
        <v>620</v>
      </c>
      <c r="Z5" s="59">
        <v>0</v>
      </c>
      <c r="AA5" s="59" t="str">
        <f t="shared" si="0"/>
        <v>MR</v>
      </c>
      <c r="AB5" s="59">
        <v>486.25979999999998</v>
      </c>
    </row>
    <row r="6" spans="1:28">
      <c r="A6" s="104">
        <v>2013</v>
      </c>
      <c r="B6" s="104" t="s">
        <v>25</v>
      </c>
      <c r="C6" s="104">
        <v>145</v>
      </c>
      <c r="D6" s="109">
        <v>41275</v>
      </c>
      <c r="E6" s="104" t="s">
        <v>740</v>
      </c>
      <c r="F6" s="104" t="s">
        <v>572</v>
      </c>
      <c r="G6" s="104" t="s">
        <v>577</v>
      </c>
      <c r="H6" s="104"/>
      <c r="I6" s="106">
        <v>1150000</v>
      </c>
      <c r="J6" s="104" t="s">
        <v>720</v>
      </c>
      <c r="K6" s="104" t="s">
        <v>741</v>
      </c>
      <c r="L6" s="105" t="s">
        <v>742</v>
      </c>
      <c r="M6" s="104">
        <v>0</v>
      </c>
      <c r="N6" s="104">
        <v>7.0000000000000001E-3</v>
      </c>
      <c r="O6" s="104" t="s">
        <v>743</v>
      </c>
      <c r="P6" s="105" t="s">
        <v>744</v>
      </c>
      <c r="Q6" s="104">
        <v>0.1</v>
      </c>
      <c r="R6" s="104">
        <v>6.04</v>
      </c>
      <c r="S6" s="104" t="s">
        <v>724</v>
      </c>
      <c r="T6" s="104"/>
      <c r="U6" s="60" t="s">
        <v>918</v>
      </c>
      <c r="V6" s="60"/>
      <c r="W6" s="60">
        <v>622</v>
      </c>
      <c r="X6" s="60">
        <v>0</v>
      </c>
      <c r="Y6" s="60">
        <v>628</v>
      </c>
      <c r="Z6" s="60">
        <v>0.2</v>
      </c>
      <c r="AA6" s="60" t="str">
        <f t="shared" si="0"/>
        <v>HR</v>
      </c>
      <c r="AB6" s="60">
        <v>1658.8224</v>
      </c>
    </row>
    <row r="7" spans="1:28">
      <c r="A7" s="104">
        <v>2013</v>
      </c>
      <c r="B7" s="104" t="s">
        <v>25</v>
      </c>
      <c r="C7" s="104">
        <v>26</v>
      </c>
      <c r="D7" s="109">
        <v>41214</v>
      </c>
      <c r="E7" s="104" t="s">
        <v>745</v>
      </c>
      <c r="F7" s="104" t="s">
        <v>572</v>
      </c>
      <c r="G7" s="104" t="s">
        <v>577</v>
      </c>
      <c r="H7" s="104"/>
      <c r="I7" s="106">
        <v>15000</v>
      </c>
      <c r="J7" s="104" t="s">
        <v>746</v>
      </c>
      <c r="K7" s="104" t="s">
        <v>260</v>
      </c>
      <c r="L7" s="105" t="s">
        <v>747</v>
      </c>
      <c r="M7" s="104">
        <v>1E-3</v>
      </c>
      <c r="N7" s="104">
        <v>3.5999999999999997E-2</v>
      </c>
      <c r="O7" s="104" t="s">
        <v>260</v>
      </c>
      <c r="P7" s="105" t="s">
        <v>747</v>
      </c>
      <c r="Q7" s="104">
        <v>0.25</v>
      </c>
      <c r="R7" s="104">
        <v>0.32100000000000001</v>
      </c>
      <c r="S7" s="104" t="s">
        <v>575</v>
      </c>
      <c r="T7" s="104"/>
      <c r="U7" s="60" t="s">
        <v>919</v>
      </c>
      <c r="V7" s="60"/>
      <c r="W7" s="60">
        <v>422</v>
      </c>
      <c r="X7" s="60">
        <v>0</v>
      </c>
      <c r="Y7" s="60">
        <v>422</v>
      </c>
      <c r="Z7" s="60">
        <v>0.3</v>
      </c>
      <c r="AA7" s="60" t="str">
        <f t="shared" si="0"/>
        <v>PM</v>
      </c>
      <c r="AB7" s="60">
        <v>8.8368000000000002</v>
      </c>
    </row>
    <row r="8" spans="1:28">
      <c r="A8" s="104">
        <v>2013</v>
      </c>
      <c r="B8" s="104" t="s">
        <v>25</v>
      </c>
      <c r="C8" s="104">
        <v>154</v>
      </c>
      <c r="D8" s="109">
        <v>41214</v>
      </c>
      <c r="E8" s="104" t="s">
        <v>748</v>
      </c>
      <c r="F8" s="104" t="s">
        <v>572</v>
      </c>
      <c r="G8" s="104" t="s">
        <v>573</v>
      </c>
      <c r="H8" s="104"/>
      <c r="I8" s="106">
        <v>80000</v>
      </c>
      <c r="J8" s="104" t="s">
        <v>746</v>
      </c>
      <c r="K8" s="104" t="s">
        <v>737</v>
      </c>
      <c r="L8" s="105" t="s">
        <v>749</v>
      </c>
      <c r="M8" s="104">
        <v>0</v>
      </c>
      <c r="N8" s="104">
        <v>16.869</v>
      </c>
      <c r="O8" s="104" t="s">
        <v>188</v>
      </c>
      <c r="P8" s="105" t="s">
        <v>750</v>
      </c>
      <c r="Q8" s="104">
        <v>3.7999999999999999E-2</v>
      </c>
      <c r="R8" s="104">
        <v>19.957000000000001</v>
      </c>
      <c r="S8" s="104" t="s">
        <v>575</v>
      </c>
      <c r="T8" s="104"/>
      <c r="U8" s="59" t="s">
        <v>920</v>
      </c>
      <c r="V8" s="59"/>
      <c r="W8" s="59">
        <v>386</v>
      </c>
      <c r="X8" s="59">
        <v>0</v>
      </c>
      <c r="Y8" s="59">
        <v>389</v>
      </c>
      <c r="Z8" s="59">
        <v>0</v>
      </c>
      <c r="AA8" s="59" t="str">
        <f t="shared" si="0"/>
        <v>PM</v>
      </c>
      <c r="AB8" s="59">
        <v>88.367999999999995</v>
      </c>
    </row>
    <row r="9" spans="1:28">
      <c r="A9" s="104">
        <v>2013</v>
      </c>
      <c r="B9" s="104" t="s">
        <v>25</v>
      </c>
      <c r="C9" s="104">
        <v>94</v>
      </c>
      <c r="D9" s="109">
        <v>41214</v>
      </c>
      <c r="E9" s="104" t="s">
        <v>751</v>
      </c>
      <c r="F9" s="104" t="s">
        <v>572</v>
      </c>
      <c r="G9" s="104" t="s">
        <v>573</v>
      </c>
      <c r="H9" s="104"/>
      <c r="I9" s="106">
        <v>145000</v>
      </c>
      <c r="J9" s="104" t="s">
        <v>746</v>
      </c>
      <c r="K9" s="104" t="s">
        <v>752</v>
      </c>
      <c r="L9" s="105" t="s">
        <v>732</v>
      </c>
      <c r="M9" s="104">
        <v>0</v>
      </c>
      <c r="N9" s="104">
        <v>3.5000000000000003E-2</v>
      </c>
      <c r="O9" s="104" t="s">
        <v>753</v>
      </c>
      <c r="P9" s="105" t="s">
        <v>754</v>
      </c>
      <c r="Q9" s="104">
        <v>1.992</v>
      </c>
      <c r="R9" s="104">
        <v>4.0030000000000001</v>
      </c>
      <c r="S9" s="104" t="s">
        <v>575</v>
      </c>
      <c r="T9" s="104"/>
      <c r="U9" s="59" t="s">
        <v>921</v>
      </c>
      <c r="V9" s="59"/>
      <c r="W9" s="59">
        <v>402</v>
      </c>
      <c r="X9" s="59">
        <v>0</v>
      </c>
      <c r="Y9" s="59">
        <v>406</v>
      </c>
      <c r="Z9" s="59">
        <v>0</v>
      </c>
      <c r="AA9" s="59" t="str">
        <f t="shared" si="0"/>
        <v>PM</v>
      </c>
      <c r="AB9" s="59">
        <v>117.824</v>
      </c>
    </row>
    <row r="10" spans="1:28">
      <c r="A10" s="104">
        <v>2013</v>
      </c>
      <c r="B10" s="104" t="s">
        <v>25</v>
      </c>
      <c r="C10" s="104">
        <v>94</v>
      </c>
      <c r="D10" s="109">
        <v>41214</v>
      </c>
      <c r="E10" s="104" t="s">
        <v>755</v>
      </c>
      <c r="F10" s="104" t="s">
        <v>572</v>
      </c>
      <c r="G10" s="104" t="s">
        <v>573</v>
      </c>
      <c r="H10" s="104"/>
      <c r="I10" s="106">
        <v>235000</v>
      </c>
      <c r="J10" s="104" t="s">
        <v>746</v>
      </c>
      <c r="K10" s="104" t="s">
        <v>214</v>
      </c>
      <c r="L10" s="105" t="s">
        <v>756</v>
      </c>
      <c r="M10" s="104">
        <v>1E-3</v>
      </c>
      <c r="N10" s="104">
        <v>1.2999999999999999E-2</v>
      </c>
      <c r="O10" s="104" t="s">
        <v>37</v>
      </c>
      <c r="P10" s="105" t="s">
        <v>757</v>
      </c>
      <c r="Q10" s="104">
        <v>1.2689999999999999</v>
      </c>
      <c r="R10" s="104">
        <v>7.3129999999999997</v>
      </c>
      <c r="S10" s="104" t="s">
        <v>575</v>
      </c>
      <c r="T10" s="104"/>
      <c r="U10" s="60" t="s">
        <v>542</v>
      </c>
      <c r="V10" s="60"/>
      <c r="W10" s="60">
        <v>428</v>
      </c>
      <c r="X10" s="60">
        <v>0</v>
      </c>
      <c r="Y10" s="60">
        <v>436</v>
      </c>
      <c r="Z10" s="60">
        <v>0</v>
      </c>
      <c r="AA10" s="60" t="str">
        <f t="shared" si="0"/>
        <v>PM</v>
      </c>
      <c r="AB10" s="60">
        <v>217.9744</v>
      </c>
    </row>
    <row r="11" spans="1:28">
      <c r="A11" s="104">
        <v>2013</v>
      </c>
      <c r="B11" s="104" t="s">
        <v>25</v>
      </c>
      <c r="C11" s="104">
        <v>154</v>
      </c>
      <c r="D11" s="109">
        <v>41153</v>
      </c>
      <c r="E11" s="104" t="s">
        <v>758</v>
      </c>
      <c r="F11" s="104" t="s">
        <v>572</v>
      </c>
      <c r="G11" s="104" t="s">
        <v>573</v>
      </c>
      <c r="H11" s="104"/>
      <c r="I11" s="106">
        <v>65000</v>
      </c>
      <c r="J11" s="104" t="s">
        <v>746</v>
      </c>
      <c r="K11" s="104" t="s">
        <v>759</v>
      </c>
      <c r="L11" s="105" t="s">
        <v>760</v>
      </c>
      <c r="M11" s="104">
        <v>0</v>
      </c>
      <c r="N11" s="104">
        <v>1.0999999999999999E-2</v>
      </c>
      <c r="O11" s="104" t="s">
        <v>26</v>
      </c>
      <c r="P11" s="105" t="s">
        <v>761</v>
      </c>
      <c r="Q11" s="104">
        <v>0.48</v>
      </c>
      <c r="R11" s="104">
        <v>2.4790000000000001</v>
      </c>
      <c r="S11" s="104" t="s">
        <v>762</v>
      </c>
      <c r="T11" s="104"/>
      <c r="U11" s="60" t="s">
        <v>922</v>
      </c>
      <c r="V11" s="60"/>
      <c r="W11" s="60">
        <v>392</v>
      </c>
      <c r="X11" s="60">
        <v>0</v>
      </c>
      <c r="Y11" s="60">
        <v>394</v>
      </c>
      <c r="Z11" s="60">
        <v>0.5</v>
      </c>
      <c r="AA11" s="60" t="str">
        <f t="shared" si="0"/>
        <v>PM</v>
      </c>
      <c r="AB11" s="60">
        <v>73.64</v>
      </c>
    </row>
    <row r="12" spans="1:28">
      <c r="A12" s="104">
        <v>2013</v>
      </c>
      <c r="B12" s="104" t="s">
        <v>25</v>
      </c>
      <c r="C12" s="104">
        <v>145</v>
      </c>
      <c r="D12" s="109">
        <v>41275</v>
      </c>
      <c r="E12" s="104" t="s">
        <v>763</v>
      </c>
      <c r="F12" s="104" t="s">
        <v>572</v>
      </c>
      <c r="G12" s="104" t="s">
        <v>573</v>
      </c>
      <c r="H12" s="104"/>
      <c r="I12" s="106">
        <v>425000</v>
      </c>
      <c r="J12" s="104" t="s">
        <v>720</v>
      </c>
      <c r="K12" s="104" t="s">
        <v>61</v>
      </c>
      <c r="L12" s="105" t="s">
        <v>764</v>
      </c>
      <c r="M12" s="104">
        <v>1E-3</v>
      </c>
      <c r="N12" s="104">
        <v>1.9E-2</v>
      </c>
      <c r="O12" s="104" t="s">
        <v>81</v>
      </c>
      <c r="P12" s="105" t="s">
        <v>764</v>
      </c>
      <c r="Q12" s="104">
        <v>1.9</v>
      </c>
      <c r="R12" s="104">
        <v>1.9370000000000001</v>
      </c>
      <c r="S12" s="104" t="s">
        <v>724</v>
      </c>
      <c r="T12" s="104"/>
      <c r="U12" s="59" t="s">
        <v>923</v>
      </c>
      <c r="V12" s="59"/>
      <c r="W12" s="59">
        <v>356</v>
      </c>
      <c r="X12" s="59">
        <v>0</v>
      </c>
      <c r="Y12" s="59">
        <v>358</v>
      </c>
      <c r="Z12" s="59">
        <v>0</v>
      </c>
      <c r="AA12" s="59" t="str">
        <f t="shared" si="0"/>
        <v>HR</v>
      </c>
      <c r="AB12" s="59">
        <v>508.34879999999998</v>
      </c>
    </row>
    <row r="13" spans="1:28">
      <c r="A13" s="104">
        <v>2013</v>
      </c>
      <c r="B13" s="104" t="s">
        <v>25</v>
      </c>
      <c r="C13" s="104">
        <v>166</v>
      </c>
      <c r="D13" s="109">
        <v>41244</v>
      </c>
      <c r="E13" s="104" t="s">
        <v>765</v>
      </c>
      <c r="F13" s="104" t="s">
        <v>572</v>
      </c>
      <c r="G13" s="104" t="s">
        <v>573</v>
      </c>
      <c r="H13" s="104"/>
      <c r="I13" s="106">
        <v>155000</v>
      </c>
      <c r="J13" s="104" t="s">
        <v>746</v>
      </c>
      <c r="K13" s="104" t="s">
        <v>766</v>
      </c>
      <c r="L13" s="105" t="s">
        <v>767</v>
      </c>
      <c r="M13" s="104">
        <v>0</v>
      </c>
      <c r="N13" s="104">
        <v>16.015000000000001</v>
      </c>
      <c r="O13" s="104" t="s">
        <v>203</v>
      </c>
      <c r="P13" s="105" t="s">
        <v>768</v>
      </c>
      <c r="Q13" s="104">
        <v>0.126</v>
      </c>
      <c r="R13" s="104">
        <v>20.196000000000002</v>
      </c>
      <c r="S13" s="104" t="s">
        <v>575</v>
      </c>
      <c r="T13" s="104"/>
      <c r="U13" s="59" t="s">
        <v>924</v>
      </c>
      <c r="V13" s="59"/>
      <c r="W13" s="59">
        <v>408</v>
      </c>
      <c r="X13" s="59">
        <v>0</v>
      </c>
      <c r="Y13" s="59">
        <v>412</v>
      </c>
      <c r="Z13" s="59">
        <v>0.3</v>
      </c>
      <c r="AA13" s="59" t="str">
        <f t="shared" si="0"/>
        <v>PM</v>
      </c>
      <c r="AB13" s="59">
        <v>126.66079999999999</v>
      </c>
    </row>
    <row r="14" spans="1:28">
      <c r="A14" s="104">
        <v>2013</v>
      </c>
      <c r="B14" s="104" t="s">
        <v>25</v>
      </c>
      <c r="C14" s="104">
        <v>236</v>
      </c>
      <c r="D14" s="109">
        <v>41244</v>
      </c>
      <c r="E14" s="104" t="s">
        <v>769</v>
      </c>
      <c r="F14" s="104" t="s">
        <v>572</v>
      </c>
      <c r="G14" s="104" t="s">
        <v>577</v>
      </c>
      <c r="H14" s="104"/>
      <c r="I14" s="106">
        <v>165000</v>
      </c>
      <c r="J14" s="104" t="s">
        <v>746</v>
      </c>
      <c r="K14" s="104" t="s">
        <v>770</v>
      </c>
      <c r="L14" s="105" t="s">
        <v>771</v>
      </c>
      <c r="M14" s="104">
        <v>0</v>
      </c>
      <c r="N14" s="104">
        <v>17.972999999999999</v>
      </c>
      <c r="O14" s="104" t="s">
        <v>772</v>
      </c>
      <c r="P14" s="105" t="s">
        <v>773</v>
      </c>
      <c r="Q14" s="104">
        <v>0.97599999999999998</v>
      </c>
      <c r="R14" s="104">
        <v>22.934000000000001</v>
      </c>
      <c r="S14" s="104" t="s">
        <v>575</v>
      </c>
      <c r="T14" s="104"/>
      <c r="U14" s="60" t="s">
        <v>503</v>
      </c>
      <c r="V14" s="60"/>
      <c r="W14" s="60">
        <v>674</v>
      </c>
      <c r="X14" s="60">
        <v>0</v>
      </c>
      <c r="Y14" s="60">
        <v>678</v>
      </c>
      <c r="Z14" s="60">
        <v>1</v>
      </c>
      <c r="AA14" s="60" t="str">
        <f t="shared" si="0"/>
        <v>PM</v>
      </c>
      <c r="AB14" s="60">
        <v>147.28</v>
      </c>
    </row>
    <row r="15" spans="1:28">
      <c r="A15" s="104">
        <v>2013</v>
      </c>
      <c r="B15" s="104" t="s">
        <v>25</v>
      </c>
      <c r="C15" s="104">
        <v>94</v>
      </c>
      <c r="D15" s="109">
        <v>41214</v>
      </c>
      <c r="E15" s="104" t="s">
        <v>774</v>
      </c>
      <c r="F15" s="104" t="s">
        <v>572</v>
      </c>
      <c r="G15" s="104" t="s">
        <v>573</v>
      </c>
      <c r="H15" s="104"/>
      <c r="I15" s="106">
        <v>15000</v>
      </c>
      <c r="J15" s="104" t="s">
        <v>746</v>
      </c>
      <c r="K15" s="104" t="s">
        <v>165</v>
      </c>
      <c r="L15" s="105" t="s">
        <v>775</v>
      </c>
      <c r="M15" s="104">
        <v>0</v>
      </c>
      <c r="N15" s="104">
        <v>2.4E-2</v>
      </c>
      <c r="O15" s="104" t="s">
        <v>776</v>
      </c>
      <c r="P15" s="105" t="s">
        <v>775</v>
      </c>
      <c r="Q15" s="104">
        <v>0.4</v>
      </c>
      <c r="R15" s="104">
        <v>0.44800000000000001</v>
      </c>
      <c r="S15" s="104" t="s">
        <v>575</v>
      </c>
      <c r="T15" s="104"/>
      <c r="U15" s="60" t="s">
        <v>925</v>
      </c>
      <c r="V15" s="60"/>
      <c r="W15" s="60">
        <v>432</v>
      </c>
      <c r="X15" s="60">
        <v>0</v>
      </c>
      <c r="Y15" s="60">
        <v>433</v>
      </c>
      <c r="Z15" s="60">
        <v>0</v>
      </c>
      <c r="AA15" s="60" t="str">
        <f t="shared" si="0"/>
        <v>PM</v>
      </c>
      <c r="AB15" s="60">
        <v>11.782400000000001</v>
      </c>
    </row>
    <row r="16" spans="1:28">
      <c r="A16" s="104">
        <v>2013</v>
      </c>
      <c r="B16" s="104" t="s">
        <v>25</v>
      </c>
      <c r="C16" s="104">
        <v>239</v>
      </c>
      <c r="D16" s="109">
        <v>41214</v>
      </c>
      <c r="E16" s="104" t="s">
        <v>777</v>
      </c>
      <c r="F16" s="104" t="s">
        <v>572</v>
      </c>
      <c r="G16" s="104" t="s">
        <v>577</v>
      </c>
      <c r="H16" s="104"/>
      <c r="I16" s="106">
        <v>80000</v>
      </c>
      <c r="J16" s="104" t="s">
        <v>746</v>
      </c>
      <c r="K16" s="104" t="s">
        <v>759</v>
      </c>
      <c r="L16" s="105" t="s">
        <v>778</v>
      </c>
      <c r="M16" s="104">
        <v>1E-3</v>
      </c>
      <c r="N16" s="104">
        <v>1.2999999999999999E-2</v>
      </c>
      <c r="O16" s="104" t="s">
        <v>277</v>
      </c>
      <c r="P16" s="105" t="s">
        <v>779</v>
      </c>
      <c r="Q16" s="104">
        <v>0.55000000000000004</v>
      </c>
      <c r="R16" s="104">
        <v>2.5609999999999999</v>
      </c>
      <c r="S16" s="104" t="s">
        <v>762</v>
      </c>
      <c r="T16" s="104"/>
      <c r="U16" s="59" t="s">
        <v>926</v>
      </c>
      <c r="V16" s="59"/>
      <c r="W16" s="59">
        <v>438</v>
      </c>
      <c r="X16" s="59">
        <v>0</v>
      </c>
      <c r="Y16" s="59">
        <v>441</v>
      </c>
      <c r="Z16" s="59">
        <v>0</v>
      </c>
      <c r="AA16" s="59" t="str">
        <f t="shared" si="0"/>
        <v>PM</v>
      </c>
      <c r="AB16" s="59">
        <v>76.585599999999999</v>
      </c>
    </row>
    <row r="17" spans="1:28">
      <c r="A17" s="104">
        <v>2013</v>
      </c>
      <c r="B17" s="104" t="s">
        <v>25</v>
      </c>
      <c r="C17" s="104">
        <v>154</v>
      </c>
      <c r="D17" s="109">
        <v>41244</v>
      </c>
      <c r="E17" s="104" t="s">
        <v>780</v>
      </c>
      <c r="F17" s="104" t="s">
        <v>572</v>
      </c>
      <c r="G17" s="104" t="s">
        <v>573</v>
      </c>
      <c r="H17" s="104"/>
      <c r="I17" s="106">
        <v>80000</v>
      </c>
      <c r="J17" s="104" t="s">
        <v>746</v>
      </c>
      <c r="K17" s="104" t="s">
        <v>781</v>
      </c>
      <c r="L17" s="105" t="s">
        <v>782</v>
      </c>
      <c r="M17" s="104">
        <v>0</v>
      </c>
      <c r="N17" s="104">
        <v>1.0999999999999999E-2</v>
      </c>
      <c r="O17" s="104" t="s">
        <v>40</v>
      </c>
      <c r="P17" s="105" t="s">
        <v>783</v>
      </c>
      <c r="Q17" s="104">
        <v>9.2999999999999999E-2</v>
      </c>
      <c r="R17" s="104">
        <v>2.0830000000000002</v>
      </c>
      <c r="S17" s="104" t="s">
        <v>575</v>
      </c>
      <c r="U17" s="59" t="s">
        <v>927</v>
      </c>
      <c r="V17" s="59"/>
      <c r="W17" s="59">
        <v>382</v>
      </c>
      <c r="X17" s="59">
        <v>0</v>
      </c>
      <c r="Y17" s="59">
        <v>384</v>
      </c>
      <c r="Z17" s="59">
        <v>0.1</v>
      </c>
      <c r="AA17" s="59" t="str">
        <f t="shared" si="0"/>
        <v>PM</v>
      </c>
      <c r="AB17" s="59">
        <v>61.857599999999998</v>
      </c>
    </row>
    <row r="18" spans="1:28">
      <c r="A18" s="104">
        <v>2013</v>
      </c>
      <c r="B18" s="104" t="s">
        <v>25</v>
      </c>
      <c r="C18" s="104">
        <v>166</v>
      </c>
      <c r="D18" s="109">
        <v>41244</v>
      </c>
      <c r="E18" s="104" t="s">
        <v>784</v>
      </c>
      <c r="F18" s="104" t="s">
        <v>572</v>
      </c>
      <c r="G18" s="104" t="s">
        <v>577</v>
      </c>
      <c r="H18" s="104"/>
      <c r="I18" s="106">
        <v>235000</v>
      </c>
      <c r="J18" s="104" t="s">
        <v>746</v>
      </c>
      <c r="K18" s="104" t="s">
        <v>170</v>
      </c>
      <c r="L18" s="105" t="s">
        <v>785</v>
      </c>
      <c r="M18" s="104">
        <v>0</v>
      </c>
      <c r="N18" s="104">
        <v>0.02</v>
      </c>
      <c r="O18" s="104" t="s">
        <v>786</v>
      </c>
      <c r="P18" s="105" t="s">
        <v>787</v>
      </c>
      <c r="Q18" s="104">
        <v>0.8</v>
      </c>
      <c r="R18" s="104">
        <v>6.81</v>
      </c>
      <c r="S18" s="104" t="s">
        <v>575</v>
      </c>
      <c r="U18" s="60" t="s">
        <v>928</v>
      </c>
      <c r="V18" s="60"/>
      <c r="W18" s="60">
        <v>568</v>
      </c>
      <c r="X18" s="60">
        <v>0</v>
      </c>
      <c r="Y18" s="60">
        <v>574</v>
      </c>
      <c r="Z18" s="60">
        <v>1</v>
      </c>
      <c r="AA18" s="60" t="str">
        <f t="shared" si="0"/>
        <v>PM</v>
      </c>
      <c r="AB18" s="60">
        <v>206.19200000000001</v>
      </c>
    </row>
    <row r="19" spans="1:28">
      <c r="A19" s="104">
        <v>2013</v>
      </c>
      <c r="B19" s="104" t="s">
        <v>25</v>
      </c>
      <c r="C19" s="104">
        <v>198</v>
      </c>
      <c r="D19" s="109">
        <v>41244</v>
      </c>
      <c r="E19" s="104" t="s">
        <v>788</v>
      </c>
      <c r="F19" s="104" t="s">
        <v>572</v>
      </c>
      <c r="G19" s="104" t="s">
        <v>573</v>
      </c>
      <c r="H19" s="104"/>
      <c r="I19" s="106">
        <v>245000</v>
      </c>
      <c r="J19" s="104" t="s">
        <v>746</v>
      </c>
      <c r="K19" s="104" t="s">
        <v>789</v>
      </c>
      <c r="L19" s="105" t="s">
        <v>790</v>
      </c>
      <c r="M19" s="104">
        <v>1E-3</v>
      </c>
      <c r="N19" s="104">
        <v>2.1999999999999999E-2</v>
      </c>
      <c r="O19" s="104" t="s">
        <v>37</v>
      </c>
      <c r="P19" s="105" t="s">
        <v>749</v>
      </c>
      <c r="Q19" s="104">
        <v>0.57999999999999996</v>
      </c>
      <c r="R19" s="104">
        <v>8.5139999999999993</v>
      </c>
      <c r="S19" s="104" t="s">
        <v>575</v>
      </c>
      <c r="U19" s="60" t="s">
        <v>929</v>
      </c>
      <c r="V19" s="60"/>
      <c r="W19" s="60">
        <v>378</v>
      </c>
      <c r="X19" s="60">
        <v>0</v>
      </c>
      <c r="Y19" s="60">
        <v>387</v>
      </c>
      <c r="Z19" s="60">
        <v>0</v>
      </c>
      <c r="AA19" s="60" t="str">
        <f t="shared" si="0"/>
        <v>PM</v>
      </c>
      <c r="AB19" s="60">
        <v>250.376</v>
      </c>
    </row>
    <row r="20" spans="1:28">
      <c r="A20" s="104">
        <v>2013</v>
      </c>
      <c r="B20" s="104" t="s">
        <v>25</v>
      </c>
      <c r="C20" s="104">
        <v>94</v>
      </c>
      <c r="D20" s="109">
        <v>41214</v>
      </c>
      <c r="E20" s="104" t="s">
        <v>791</v>
      </c>
      <c r="F20" s="104" t="s">
        <v>572</v>
      </c>
      <c r="G20" s="104" t="s">
        <v>577</v>
      </c>
      <c r="H20" s="104"/>
      <c r="I20" s="106">
        <v>120000</v>
      </c>
      <c r="J20" s="104" t="s">
        <v>746</v>
      </c>
      <c r="K20" s="104" t="s">
        <v>792</v>
      </c>
      <c r="L20" s="105" t="s">
        <v>723</v>
      </c>
      <c r="M20" s="104">
        <v>1.5</v>
      </c>
      <c r="N20" s="104">
        <v>11.388</v>
      </c>
      <c r="O20" s="104" t="s">
        <v>793</v>
      </c>
      <c r="P20" s="105" t="s">
        <v>794</v>
      </c>
      <c r="Q20" s="104">
        <v>0.5</v>
      </c>
      <c r="R20" s="104">
        <v>14.272</v>
      </c>
      <c r="S20" s="104" t="s">
        <v>575</v>
      </c>
      <c r="U20" s="59" t="s">
        <v>930</v>
      </c>
      <c r="V20" s="59"/>
      <c r="W20" s="59">
        <v>426</v>
      </c>
      <c r="X20" s="59">
        <v>1.5</v>
      </c>
      <c r="Y20" s="59">
        <v>430</v>
      </c>
      <c r="Z20" s="59">
        <v>0.5</v>
      </c>
      <c r="AA20" s="59" t="str">
        <f t="shared" si="0"/>
        <v>PM</v>
      </c>
      <c r="AB20" s="59">
        <v>85.422399999999996</v>
      </c>
    </row>
    <row r="21" spans="1:28">
      <c r="A21" s="104">
        <v>2013</v>
      </c>
      <c r="B21" s="104" t="s">
        <v>25</v>
      </c>
      <c r="C21" s="104">
        <v>239</v>
      </c>
      <c r="D21" s="109">
        <v>41244</v>
      </c>
      <c r="E21" s="104" t="s">
        <v>795</v>
      </c>
      <c r="F21" s="104" t="s">
        <v>572</v>
      </c>
      <c r="G21" s="104" t="s">
        <v>573</v>
      </c>
      <c r="H21" s="104"/>
      <c r="I21" s="106">
        <v>140000</v>
      </c>
      <c r="J21" s="104" t="s">
        <v>746</v>
      </c>
      <c r="K21" s="104" t="s">
        <v>796</v>
      </c>
      <c r="L21" s="105" t="s">
        <v>797</v>
      </c>
      <c r="M21" s="104">
        <v>1.5</v>
      </c>
      <c r="N21" s="104">
        <v>1.526</v>
      </c>
      <c r="O21" s="104" t="s">
        <v>798</v>
      </c>
      <c r="P21" s="105" t="s">
        <v>799</v>
      </c>
      <c r="Q21" s="104">
        <v>1.4</v>
      </c>
      <c r="R21" s="104">
        <v>7.343</v>
      </c>
      <c r="S21" s="104" t="s">
        <v>575</v>
      </c>
      <c r="U21" s="59" t="s">
        <v>931</v>
      </c>
      <c r="V21" s="59"/>
      <c r="W21" s="59">
        <v>446</v>
      </c>
      <c r="X21" s="59">
        <v>1.5</v>
      </c>
      <c r="Y21" s="59">
        <v>453</v>
      </c>
      <c r="Z21" s="59">
        <v>0</v>
      </c>
      <c r="AA21" s="59" t="str">
        <f t="shared" si="0"/>
        <v>PM</v>
      </c>
      <c r="AB21" s="59">
        <v>173.79040000000001</v>
      </c>
    </row>
    <row r="22" spans="1:28">
      <c r="A22" s="104">
        <v>2013</v>
      </c>
      <c r="B22" s="104" t="s">
        <v>25</v>
      </c>
      <c r="C22" s="104">
        <v>82</v>
      </c>
      <c r="D22" s="109">
        <v>41244</v>
      </c>
      <c r="E22" s="104" t="s">
        <v>800</v>
      </c>
      <c r="F22" s="104" t="s">
        <v>572</v>
      </c>
      <c r="G22" s="104" t="s">
        <v>577</v>
      </c>
      <c r="H22" s="104"/>
      <c r="I22" s="106">
        <v>1275000</v>
      </c>
      <c r="J22" s="104" t="s">
        <v>720</v>
      </c>
      <c r="K22" s="104" t="s">
        <v>726</v>
      </c>
      <c r="L22" s="105" t="s">
        <v>736</v>
      </c>
      <c r="M22" s="104">
        <v>0.01</v>
      </c>
      <c r="N22" s="104">
        <v>7.1239999999999997</v>
      </c>
      <c r="O22" s="104" t="s">
        <v>801</v>
      </c>
      <c r="P22" s="105" t="s">
        <v>727</v>
      </c>
      <c r="Q22" s="104">
        <v>1.99</v>
      </c>
      <c r="R22" s="104">
        <v>13.1</v>
      </c>
      <c r="S22" s="104" t="s">
        <v>724</v>
      </c>
      <c r="U22" s="60" t="s">
        <v>523</v>
      </c>
      <c r="V22" s="60"/>
      <c r="W22" s="60">
        <v>616</v>
      </c>
      <c r="X22" s="60">
        <v>0</v>
      </c>
      <c r="Y22" s="60">
        <v>620</v>
      </c>
      <c r="Z22" s="60">
        <v>2</v>
      </c>
      <c r="AA22" s="60" t="str">
        <f t="shared" si="0"/>
        <v>HR</v>
      </c>
      <c r="AB22" s="60">
        <v>1605.3119999999999</v>
      </c>
    </row>
    <row r="23" spans="1:28">
      <c r="A23" s="104">
        <v>2013</v>
      </c>
      <c r="B23" s="104" t="s">
        <v>25</v>
      </c>
      <c r="C23" s="104">
        <v>94</v>
      </c>
      <c r="D23" s="109">
        <v>41214</v>
      </c>
      <c r="E23" s="104" t="s">
        <v>802</v>
      </c>
      <c r="F23" s="104" t="s">
        <v>572</v>
      </c>
      <c r="G23" s="104" t="s">
        <v>577</v>
      </c>
      <c r="H23" s="104"/>
      <c r="I23" s="106">
        <v>275000</v>
      </c>
      <c r="J23" s="104" t="s">
        <v>746</v>
      </c>
      <c r="K23" s="104" t="s">
        <v>261</v>
      </c>
      <c r="L23" s="105" t="s">
        <v>803</v>
      </c>
      <c r="M23" s="104">
        <v>1E-3</v>
      </c>
      <c r="N23" s="104">
        <v>3.1E-2</v>
      </c>
      <c r="O23" s="104" t="s">
        <v>804</v>
      </c>
      <c r="P23" s="105" t="s">
        <v>805</v>
      </c>
      <c r="Q23" s="104">
        <v>0.75</v>
      </c>
      <c r="R23" s="104">
        <v>8.7230000000000008</v>
      </c>
      <c r="S23" s="104" t="s">
        <v>575</v>
      </c>
      <c r="U23" s="60" t="s">
        <v>932</v>
      </c>
      <c r="V23" s="60"/>
      <c r="W23" s="60">
        <v>642</v>
      </c>
      <c r="X23" s="60">
        <v>0</v>
      </c>
      <c r="Y23" s="60">
        <v>651</v>
      </c>
      <c r="Z23" s="60">
        <v>0</v>
      </c>
      <c r="AA23" s="60" t="str">
        <f t="shared" si="0"/>
        <v>PM</v>
      </c>
      <c r="AB23" s="60">
        <v>256.2672</v>
      </c>
    </row>
    <row r="24" spans="1:28">
      <c r="A24" s="104">
        <v>2013</v>
      </c>
      <c r="B24" s="104" t="s">
        <v>25</v>
      </c>
      <c r="C24" s="104">
        <v>94</v>
      </c>
      <c r="D24" s="109">
        <v>41244</v>
      </c>
      <c r="E24" s="104" t="s">
        <v>806</v>
      </c>
      <c r="F24" s="104" t="s">
        <v>572</v>
      </c>
      <c r="G24" s="104" t="s">
        <v>573</v>
      </c>
      <c r="H24" s="104"/>
      <c r="I24" s="106">
        <v>450000</v>
      </c>
      <c r="J24" s="104" t="s">
        <v>746</v>
      </c>
      <c r="K24" s="104" t="s">
        <v>807</v>
      </c>
      <c r="L24" s="105" t="s">
        <v>723</v>
      </c>
      <c r="M24" s="104">
        <v>1E-3</v>
      </c>
      <c r="N24" s="104">
        <v>4.5999999999999999E-2</v>
      </c>
      <c r="O24" s="104" t="s">
        <v>808</v>
      </c>
      <c r="P24" s="105" t="s">
        <v>775</v>
      </c>
      <c r="Q24" s="104">
        <v>0.58199999999999996</v>
      </c>
      <c r="R24" s="104">
        <v>6.3159999999999998</v>
      </c>
      <c r="S24" s="104" t="s">
        <v>575</v>
      </c>
      <c r="U24" s="59" t="s">
        <v>933</v>
      </c>
      <c r="V24" s="59"/>
      <c r="W24" s="59">
        <v>426</v>
      </c>
      <c r="X24" s="59">
        <v>0</v>
      </c>
      <c r="Y24" s="59">
        <v>432</v>
      </c>
      <c r="Z24" s="59">
        <v>0.6</v>
      </c>
      <c r="AA24" s="59" t="str">
        <f t="shared" si="0"/>
        <v>PM</v>
      </c>
      <c r="AB24" s="59">
        <v>203.24639999999999</v>
      </c>
    </row>
    <row r="25" spans="1:28">
      <c r="A25" s="104">
        <v>2013</v>
      </c>
      <c r="B25" s="104" t="s">
        <v>25</v>
      </c>
      <c r="C25" s="104">
        <v>154</v>
      </c>
      <c r="D25" s="109">
        <v>41395</v>
      </c>
      <c r="E25" s="104" t="s">
        <v>809</v>
      </c>
      <c r="F25" s="104" t="s">
        <v>572</v>
      </c>
      <c r="G25" s="104" t="s">
        <v>573</v>
      </c>
      <c r="H25" s="104"/>
      <c r="I25" s="106">
        <v>765000</v>
      </c>
      <c r="J25" s="104" t="s">
        <v>810</v>
      </c>
      <c r="K25" s="104" t="s">
        <v>811</v>
      </c>
      <c r="L25" s="105" t="s">
        <v>812</v>
      </c>
      <c r="M25" s="104">
        <v>0.7</v>
      </c>
      <c r="N25" s="104">
        <v>71.953999999999994</v>
      </c>
      <c r="O25" s="104" t="s">
        <v>813</v>
      </c>
      <c r="P25" s="105" t="s">
        <v>730</v>
      </c>
      <c r="Q25" s="104">
        <v>0.6</v>
      </c>
      <c r="R25" s="104">
        <v>73.834000000000003</v>
      </c>
      <c r="S25" s="104" t="s">
        <v>814</v>
      </c>
      <c r="U25" s="59" t="s">
        <v>518</v>
      </c>
      <c r="V25" s="59"/>
      <c r="W25" s="59">
        <v>398</v>
      </c>
      <c r="X25" s="59">
        <v>0.5</v>
      </c>
      <c r="Y25" s="59">
        <v>400</v>
      </c>
      <c r="Z25" s="59">
        <v>1</v>
      </c>
      <c r="AA25" s="59" t="str">
        <f t="shared" si="0"/>
        <v>LR</v>
      </c>
      <c r="AB25" s="59">
        <v>684.774</v>
      </c>
    </row>
    <row r="26" spans="1:28">
      <c r="A26" s="104">
        <v>2013</v>
      </c>
      <c r="B26" s="104" t="s">
        <v>25</v>
      </c>
      <c r="C26" s="104">
        <v>145</v>
      </c>
      <c r="D26" s="109">
        <v>41214</v>
      </c>
      <c r="E26" s="104" t="s">
        <v>748</v>
      </c>
      <c r="F26" s="104" t="s">
        <v>572</v>
      </c>
      <c r="G26" s="104" t="s">
        <v>573</v>
      </c>
      <c r="H26" s="104"/>
      <c r="I26" s="106">
        <v>80000</v>
      </c>
      <c r="J26" s="104" t="s">
        <v>746</v>
      </c>
      <c r="K26" s="104" t="s">
        <v>815</v>
      </c>
      <c r="L26" s="105" t="s">
        <v>782</v>
      </c>
      <c r="M26" s="104">
        <v>0.5</v>
      </c>
      <c r="N26" s="104">
        <v>14.385</v>
      </c>
      <c r="O26" s="104" t="s">
        <v>816</v>
      </c>
      <c r="P26" s="105" t="s">
        <v>783</v>
      </c>
      <c r="Q26" s="104">
        <v>1</v>
      </c>
      <c r="R26" s="104">
        <v>16.861000000000001</v>
      </c>
      <c r="S26" s="104" t="s">
        <v>575</v>
      </c>
      <c r="U26" s="60" t="s">
        <v>920</v>
      </c>
      <c r="V26" s="60"/>
      <c r="W26" s="60">
        <v>382</v>
      </c>
      <c r="X26" s="60">
        <v>0.5</v>
      </c>
      <c r="Y26" s="60">
        <v>386</v>
      </c>
      <c r="Z26" s="60">
        <v>0</v>
      </c>
      <c r="AA26" s="60" t="str">
        <f t="shared" si="0"/>
        <v>PM</v>
      </c>
      <c r="AB26" s="60">
        <v>73.64</v>
      </c>
    </row>
    <row r="27" spans="1:28">
      <c r="A27" s="104">
        <v>2013</v>
      </c>
      <c r="B27" s="104" t="s">
        <v>25</v>
      </c>
      <c r="C27" s="104">
        <v>166</v>
      </c>
      <c r="D27" s="109">
        <v>41244</v>
      </c>
      <c r="E27" s="104" t="s">
        <v>817</v>
      </c>
      <c r="F27" s="104" t="s">
        <v>572</v>
      </c>
      <c r="G27" s="104" t="s">
        <v>577</v>
      </c>
      <c r="H27" s="104"/>
      <c r="I27" s="106">
        <v>50000</v>
      </c>
      <c r="J27" s="104" t="s">
        <v>746</v>
      </c>
      <c r="K27" s="104" t="s">
        <v>602</v>
      </c>
      <c r="L27" s="105" t="s">
        <v>818</v>
      </c>
      <c r="M27" s="104">
        <v>0</v>
      </c>
      <c r="N27" s="104">
        <v>19.62</v>
      </c>
      <c r="O27" s="104" t="s">
        <v>203</v>
      </c>
      <c r="P27" s="105" t="s">
        <v>818</v>
      </c>
      <c r="Q27" s="104">
        <v>1.4950000000000001</v>
      </c>
      <c r="R27" s="104">
        <v>21.114999999999998</v>
      </c>
      <c r="S27" s="104" t="s">
        <v>575</v>
      </c>
      <c r="U27" s="60" t="s">
        <v>934</v>
      </c>
      <c r="V27" s="60"/>
      <c r="W27" s="60">
        <v>566</v>
      </c>
      <c r="X27" s="60">
        <v>0</v>
      </c>
      <c r="Y27" s="60">
        <v>566</v>
      </c>
      <c r="Z27" s="60">
        <v>1.5</v>
      </c>
      <c r="AA27" s="60" t="str">
        <f t="shared" si="0"/>
        <v>PM</v>
      </c>
      <c r="AB27" s="60">
        <v>44.183999999999997</v>
      </c>
    </row>
    <row r="28" spans="1:28">
      <c r="A28" s="104">
        <v>2013</v>
      </c>
      <c r="B28" s="104" t="s">
        <v>25</v>
      </c>
      <c r="C28" s="104">
        <v>82</v>
      </c>
      <c r="D28" s="109">
        <v>41244</v>
      </c>
      <c r="E28" s="104" t="s">
        <v>819</v>
      </c>
      <c r="F28" s="104" t="s">
        <v>572</v>
      </c>
      <c r="G28" s="104" t="s">
        <v>573</v>
      </c>
      <c r="H28" s="104"/>
      <c r="I28" s="106">
        <v>275000</v>
      </c>
      <c r="J28" s="104" t="s">
        <v>746</v>
      </c>
      <c r="K28" s="104" t="s">
        <v>206</v>
      </c>
      <c r="L28" s="105" t="s">
        <v>820</v>
      </c>
      <c r="M28" s="104">
        <v>0</v>
      </c>
      <c r="N28" s="104">
        <v>8.0000000000000002E-3</v>
      </c>
      <c r="O28" s="104" t="s">
        <v>653</v>
      </c>
      <c r="P28" s="105" t="s">
        <v>821</v>
      </c>
      <c r="Q28" s="104">
        <v>1.45</v>
      </c>
      <c r="R28" s="104">
        <v>7.4779999999999998</v>
      </c>
      <c r="S28" s="104" t="s">
        <v>575</v>
      </c>
      <c r="U28" s="59" t="s">
        <v>935</v>
      </c>
      <c r="V28" s="59"/>
      <c r="W28" s="59">
        <v>344</v>
      </c>
      <c r="X28" s="59">
        <v>0</v>
      </c>
      <c r="Y28" s="59">
        <v>352</v>
      </c>
      <c r="Z28" s="59">
        <v>0</v>
      </c>
      <c r="AA28" s="59" t="str">
        <f t="shared" si="0"/>
        <v>PM</v>
      </c>
      <c r="AB28" s="59">
        <v>223.8656</v>
      </c>
    </row>
    <row r="29" spans="1:28">
      <c r="A29" s="104">
        <v>2013</v>
      </c>
      <c r="B29" s="104" t="s">
        <v>25</v>
      </c>
      <c r="C29" s="104">
        <v>154</v>
      </c>
      <c r="D29" s="109">
        <v>41275</v>
      </c>
      <c r="E29" s="104" t="s">
        <v>822</v>
      </c>
      <c r="F29" s="104" t="s">
        <v>572</v>
      </c>
      <c r="G29" s="104" t="s">
        <v>573</v>
      </c>
      <c r="H29" s="104"/>
      <c r="I29" s="106">
        <v>1615000</v>
      </c>
      <c r="J29" s="104" t="s">
        <v>720</v>
      </c>
      <c r="K29" s="104" t="s">
        <v>188</v>
      </c>
      <c r="L29" s="105" t="s">
        <v>783</v>
      </c>
      <c r="M29" s="104">
        <v>1E-3</v>
      </c>
      <c r="N29" s="104">
        <v>3.2000000000000001E-2</v>
      </c>
      <c r="O29" s="104" t="s">
        <v>823</v>
      </c>
      <c r="P29" s="105" t="s">
        <v>824</v>
      </c>
      <c r="Q29" s="104">
        <v>1.6</v>
      </c>
      <c r="R29" s="104">
        <v>7.6639999999999997</v>
      </c>
      <c r="S29" s="104" t="s">
        <v>724</v>
      </c>
      <c r="U29" s="59" t="s">
        <v>936</v>
      </c>
      <c r="V29" s="59"/>
      <c r="W29" s="59">
        <v>384</v>
      </c>
      <c r="X29" s="59">
        <v>0</v>
      </c>
      <c r="Y29" s="59">
        <v>392</v>
      </c>
      <c r="Z29" s="59">
        <v>0</v>
      </c>
      <c r="AA29" s="59" t="str">
        <f t="shared" si="0"/>
        <v>HR</v>
      </c>
      <c r="AB29" s="59">
        <v>2086.9056</v>
      </c>
    </row>
    <row r="30" spans="1:28">
      <c r="A30" s="104">
        <v>2013</v>
      </c>
      <c r="B30" s="104" t="s">
        <v>25</v>
      </c>
      <c r="C30" s="104">
        <v>26</v>
      </c>
      <c r="D30" s="109">
        <v>41214</v>
      </c>
      <c r="E30" s="104" t="s">
        <v>825</v>
      </c>
      <c r="F30" s="104" t="s">
        <v>572</v>
      </c>
      <c r="G30" s="104" t="s">
        <v>577</v>
      </c>
      <c r="H30" s="104"/>
      <c r="I30" s="106">
        <v>40000</v>
      </c>
      <c r="J30" s="104" t="s">
        <v>746</v>
      </c>
      <c r="K30" s="104" t="s">
        <v>826</v>
      </c>
      <c r="L30" s="105" t="s">
        <v>827</v>
      </c>
      <c r="M30" s="104">
        <v>0</v>
      </c>
      <c r="N30" s="104">
        <v>0.01</v>
      </c>
      <c r="O30" s="104" t="s">
        <v>776</v>
      </c>
      <c r="P30" s="105" t="s">
        <v>827</v>
      </c>
      <c r="Q30" s="104">
        <v>1.4</v>
      </c>
      <c r="R30" s="104">
        <v>1.42</v>
      </c>
      <c r="S30" s="104" t="s">
        <v>575</v>
      </c>
      <c r="U30" s="60" t="s">
        <v>937</v>
      </c>
      <c r="V30" s="60"/>
      <c r="W30" s="60">
        <v>600</v>
      </c>
      <c r="X30" s="60">
        <v>0</v>
      </c>
      <c r="Y30" s="60">
        <v>600</v>
      </c>
      <c r="Z30" s="60">
        <v>1.4</v>
      </c>
      <c r="AA30" s="60" t="str">
        <f t="shared" si="0"/>
        <v>PM</v>
      </c>
      <c r="AB30" s="60">
        <v>41.238399999999999</v>
      </c>
    </row>
    <row r="31" spans="1:28">
      <c r="A31" s="104">
        <v>2013</v>
      </c>
      <c r="B31" s="104" t="s">
        <v>25</v>
      </c>
      <c r="C31" s="104">
        <v>94</v>
      </c>
      <c r="D31" s="109">
        <v>41275</v>
      </c>
      <c r="E31" s="104" t="s">
        <v>828</v>
      </c>
      <c r="F31" s="104" t="s">
        <v>572</v>
      </c>
      <c r="G31" s="104" t="s">
        <v>577</v>
      </c>
      <c r="H31" s="104"/>
      <c r="I31" s="106">
        <v>980000</v>
      </c>
      <c r="J31" s="104" t="s">
        <v>720</v>
      </c>
      <c r="K31" s="104" t="s">
        <v>37</v>
      </c>
      <c r="L31" s="105" t="s">
        <v>829</v>
      </c>
      <c r="M31" s="104">
        <v>1E-3</v>
      </c>
      <c r="N31" s="104">
        <v>4.7E-2</v>
      </c>
      <c r="O31" s="104" t="s">
        <v>830</v>
      </c>
      <c r="P31" s="105" t="s">
        <v>831</v>
      </c>
      <c r="Q31" s="104">
        <v>0.7</v>
      </c>
      <c r="R31" s="104">
        <v>4.6719999999999997</v>
      </c>
      <c r="S31" s="104" t="s">
        <v>724</v>
      </c>
      <c r="U31" s="60" t="s">
        <v>938</v>
      </c>
      <c r="V31" s="60"/>
      <c r="W31" s="60">
        <v>636</v>
      </c>
      <c r="X31" s="60">
        <v>0</v>
      </c>
      <c r="Y31" s="60">
        <v>640</v>
      </c>
      <c r="Z31" s="60">
        <v>0.7</v>
      </c>
      <c r="AA31" s="60" t="str">
        <f t="shared" si="0"/>
        <v>HR</v>
      </c>
      <c r="AB31" s="60">
        <v>1230.7392</v>
      </c>
    </row>
    <row r="32" spans="1:28">
      <c r="A32" s="104">
        <v>2013</v>
      </c>
      <c r="B32" s="104" t="s">
        <v>25</v>
      </c>
      <c r="C32" s="104">
        <v>198</v>
      </c>
      <c r="D32" s="109">
        <v>41214</v>
      </c>
      <c r="E32" s="104" t="s">
        <v>832</v>
      </c>
      <c r="F32" s="104" t="s">
        <v>572</v>
      </c>
      <c r="G32" s="104" t="s">
        <v>577</v>
      </c>
      <c r="H32" s="104"/>
      <c r="I32" s="106">
        <v>200000</v>
      </c>
      <c r="J32" s="104" t="s">
        <v>746</v>
      </c>
      <c r="K32" s="104" t="s">
        <v>833</v>
      </c>
      <c r="L32" s="105" t="s">
        <v>834</v>
      </c>
      <c r="M32" s="104">
        <v>0</v>
      </c>
      <c r="N32" s="104">
        <v>20.925999999999998</v>
      </c>
      <c r="O32" s="104" t="s">
        <v>113</v>
      </c>
      <c r="P32" s="105" t="s">
        <v>835</v>
      </c>
      <c r="Q32" s="104">
        <v>1.5</v>
      </c>
      <c r="R32" s="104">
        <v>26.436</v>
      </c>
      <c r="S32" s="104" t="s">
        <v>575</v>
      </c>
      <c r="U32" s="59" t="s">
        <v>939</v>
      </c>
      <c r="V32" s="59"/>
      <c r="W32" s="59">
        <v>608</v>
      </c>
      <c r="X32" s="59">
        <v>0</v>
      </c>
      <c r="Y32" s="59">
        <v>612</v>
      </c>
      <c r="Z32" s="59">
        <v>1.5</v>
      </c>
      <c r="AA32" s="59" t="str">
        <f t="shared" si="0"/>
        <v>PM</v>
      </c>
      <c r="AB32" s="59">
        <v>162.00800000000001</v>
      </c>
    </row>
    <row r="33" spans="1:28">
      <c r="A33" s="104">
        <v>2013</v>
      </c>
      <c r="B33" s="104" t="s">
        <v>25</v>
      </c>
      <c r="C33" s="104">
        <v>236</v>
      </c>
      <c r="D33" s="109">
        <v>41244</v>
      </c>
      <c r="E33" s="104" t="s">
        <v>769</v>
      </c>
      <c r="F33" s="104" t="s">
        <v>572</v>
      </c>
      <c r="G33" s="104" t="s">
        <v>577</v>
      </c>
      <c r="H33" s="104"/>
      <c r="I33" s="106">
        <v>165000</v>
      </c>
      <c r="J33" s="104" t="s">
        <v>746</v>
      </c>
      <c r="K33" s="104" t="s">
        <v>836</v>
      </c>
      <c r="L33" s="105" t="s">
        <v>837</v>
      </c>
      <c r="M33" s="104">
        <v>0</v>
      </c>
      <c r="N33" s="104">
        <v>6.0970000000000004</v>
      </c>
      <c r="O33" s="104" t="s">
        <v>838</v>
      </c>
      <c r="P33" s="105" t="s">
        <v>839</v>
      </c>
      <c r="Q33" s="104">
        <v>1</v>
      </c>
      <c r="R33" s="104">
        <v>11.097</v>
      </c>
      <c r="S33" s="104" t="s">
        <v>575</v>
      </c>
      <c r="U33" s="59" t="s">
        <v>503</v>
      </c>
      <c r="V33" s="59"/>
      <c r="W33" s="59">
        <v>662</v>
      </c>
      <c r="X33" s="59">
        <v>0</v>
      </c>
      <c r="Y33" s="59">
        <v>666</v>
      </c>
      <c r="Z33" s="59">
        <v>1</v>
      </c>
      <c r="AA33" s="59" t="str">
        <f t="shared" si="0"/>
        <v>PM</v>
      </c>
      <c r="AB33" s="59">
        <v>147.28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opLeftCell="F1" zoomScaleNormal="100" workbookViewId="0">
      <selection activeCell="U3" sqref="U3"/>
    </sheetView>
  </sheetViews>
  <sheetFormatPr defaultRowHeight="15"/>
  <cols>
    <col min="4" max="4" width="18" customWidth="1"/>
    <col min="8" max="8" width="6" customWidth="1"/>
    <col min="9" max="9" width="12.5703125" customWidth="1"/>
    <col min="22" max="22" width="9.140625" style="116"/>
  </cols>
  <sheetData>
    <row r="1" spans="1:28" ht="90">
      <c r="A1" s="113" t="s">
        <v>0</v>
      </c>
      <c r="B1" s="113" t="s">
        <v>1</v>
      </c>
      <c r="C1" s="113" t="s">
        <v>2</v>
      </c>
      <c r="D1" s="113" t="s">
        <v>565</v>
      </c>
      <c r="E1" s="113" t="s">
        <v>566</v>
      </c>
      <c r="F1" s="113" t="s">
        <v>21</v>
      </c>
      <c r="G1" s="113" t="s">
        <v>22</v>
      </c>
      <c r="H1" s="113" t="s">
        <v>567</v>
      </c>
      <c r="I1" s="113" t="s">
        <v>568</v>
      </c>
      <c r="J1" s="113" t="s">
        <v>569</v>
      </c>
      <c r="K1" s="113" t="s">
        <v>570</v>
      </c>
      <c r="L1" s="113" t="s">
        <v>8</v>
      </c>
      <c r="M1" s="113" t="s">
        <v>9</v>
      </c>
      <c r="N1" s="113" t="s">
        <v>10</v>
      </c>
      <c r="O1" s="113" t="s">
        <v>11</v>
      </c>
      <c r="P1" s="113" t="s">
        <v>12</v>
      </c>
      <c r="Q1" s="113" t="s">
        <v>13</v>
      </c>
      <c r="R1" s="113" t="s">
        <v>14</v>
      </c>
      <c r="S1" s="113" t="s">
        <v>15</v>
      </c>
      <c r="T1" s="114" t="s">
        <v>718</v>
      </c>
      <c r="U1" s="11" t="s">
        <v>324</v>
      </c>
      <c r="V1" s="11" t="s">
        <v>325</v>
      </c>
      <c r="W1" s="11" t="s">
        <v>290</v>
      </c>
      <c r="X1" s="11" t="s">
        <v>291</v>
      </c>
      <c r="Y1" s="11" t="s">
        <v>292</v>
      </c>
      <c r="Z1" s="11" t="s">
        <v>293</v>
      </c>
      <c r="AA1" s="11" t="s">
        <v>20</v>
      </c>
      <c r="AB1" s="17" t="s">
        <v>332</v>
      </c>
    </row>
    <row r="2" spans="1:28">
      <c r="A2" s="110">
        <v>2014</v>
      </c>
      <c r="B2" s="110" t="s">
        <v>25</v>
      </c>
      <c r="C2" s="110">
        <v>21</v>
      </c>
      <c r="D2" s="115">
        <v>41609</v>
      </c>
      <c r="E2" s="110" t="s">
        <v>840</v>
      </c>
      <c r="F2" s="110" t="s">
        <v>572</v>
      </c>
      <c r="G2" s="110" t="s">
        <v>573</v>
      </c>
      <c r="H2" s="110"/>
      <c r="I2" s="112">
        <v>490000</v>
      </c>
      <c r="J2" s="110" t="s">
        <v>720</v>
      </c>
      <c r="K2" s="110" t="s">
        <v>199</v>
      </c>
      <c r="L2" s="111" t="s">
        <v>728</v>
      </c>
      <c r="M2" s="110">
        <v>1.3</v>
      </c>
      <c r="N2" s="110">
        <v>9.3000000000000007</v>
      </c>
      <c r="O2" s="110" t="s">
        <v>200</v>
      </c>
      <c r="P2" s="111" t="s">
        <v>841</v>
      </c>
      <c r="Q2" s="110">
        <v>1.6</v>
      </c>
      <c r="R2" s="110">
        <v>11.6</v>
      </c>
      <c r="S2" s="110" t="s">
        <v>724</v>
      </c>
      <c r="T2" s="110"/>
      <c r="U2" s="75" t="s">
        <v>557</v>
      </c>
      <c r="V2" s="75"/>
      <c r="W2" s="75">
        <v>624</v>
      </c>
      <c r="X2" s="75">
        <v>1</v>
      </c>
      <c r="Y2" s="75">
        <v>628</v>
      </c>
      <c r="Z2" s="75">
        <v>0</v>
      </c>
      <c r="AA2" s="75" t="str">
        <f>IF(J2="Preventative Maintenance","PM",IF(J2="Light Rehab","LR",IF(J2="Medium Rehab","MR",IF(J2="Heavy Rehab","HR","X"))))</f>
        <v>HR</v>
      </c>
      <c r="AB2" s="75">
        <v>802.65599999999995</v>
      </c>
    </row>
    <row r="3" spans="1:28">
      <c r="A3" s="110">
        <v>2014</v>
      </c>
      <c r="B3" s="110" t="s">
        <v>25</v>
      </c>
      <c r="C3" s="110">
        <v>145</v>
      </c>
      <c r="D3" s="115">
        <v>41609</v>
      </c>
      <c r="E3" s="110" t="s">
        <v>842</v>
      </c>
      <c r="F3" s="110" t="s">
        <v>572</v>
      </c>
      <c r="G3" s="110" t="s">
        <v>577</v>
      </c>
      <c r="H3" s="110"/>
      <c r="I3" s="112">
        <v>245000</v>
      </c>
      <c r="J3" s="110" t="s">
        <v>746</v>
      </c>
      <c r="K3" s="110" t="s">
        <v>61</v>
      </c>
      <c r="L3" s="111" t="s">
        <v>831</v>
      </c>
      <c r="M3" s="110">
        <v>1.5</v>
      </c>
      <c r="N3" s="110">
        <v>19.497</v>
      </c>
      <c r="O3" s="110" t="s">
        <v>843</v>
      </c>
      <c r="P3" s="111" t="s">
        <v>844</v>
      </c>
      <c r="Q3" s="110">
        <v>1.1919999999999999</v>
      </c>
      <c r="R3" s="110">
        <v>27.189</v>
      </c>
      <c r="S3" s="110" t="s">
        <v>575</v>
      </c>
      <c r="T3" s="110"/>
      <c r="U3" s="75" t="s">
        <v>940</v>
      </c>
      <c r="V3" s="75"/>
      <c r="W3" s="75">
        <v>640</v>
      </c>
      <c r="X3" s="75">
        <v>1.5</v>
      </c>
      <c r="Y3" s="75">
        <v>648</v>
      </c>
      <c r="Z3" s="75">
        <v>1.2</v>
      </c>
      <c r="AA3" s="75" t="str">
        <f t="shared" ref="AA3:AA20" si="0">IF(J3="Preventative Maintenance","PM",IF(J3="Light Rehab","LR",IF(J3="Medium Rehab","MR",IF(J3="Heavy Rehab","HR","X"))))</f>
        <v>PM</v>
      </c>
      <c r="AB3" s="75">
        <v>226.81120000000001</v>
      </c>
    </row>
    <row r="4" spans="1:28">
      <c r="A4" s="110">
        <v>2014</v>
      </c>
      <c r="B4" s="110" t="s">
        <v>25</v>
      </c>
      <c r="C4" s="110">
        <v>94</v>
      </c>
      <c r="D4" s="115">
        <v>41640</v>
      </c>
      <c r="E4" s="110" t="s">
        <v>845</v>
      </c>
      <c r="F4" s="110" t="s">
        <v>572</v>
      </c>
      <c r="G4" s="110" t="s">
        <v>573</v>
      </c>
      <c r="H4" s="110"/>
      <c r="I4" s="112">
        <v>765000</v>
      </c>
      <c r="J4" s="110" t="s">
        <v>720</v>
      </c>
      <c r="K4" s="110" t="s">
        <v>165</v>
      </c>
      <c r="L4" s="111" t="s">
        <v>846</v>
      </c>
      <c r="M4" s="110">
        <v>0</v>
      </c>
      <c r="N4" s="110">
        <v>5.0000000000000001E-3</v>
      </c>
      <c r="O4" s="110" t="s">
        <v>847</v>
      </c>
      <c r="P4" s="111" t="s">
        <v>747</v>
      </c>
      <c r="Q4" s="110">
        <v>1.9990000000000001</v>
      </c>
      <c r="R4" s="110">
        <v>3.9889999999999999</v>
      </c>
      <c r="S4" s="110" t="s">
        <v>724</v>
      </c>
      <c r="T4" s="110"/>
      <c r="U4" s="76" t="s">
        <v>941</v>
      </c>
      <c r="V4" s="76"/>
      <c r="W4" s="76">
        <v>420</v>
      </c>
      <c r="X4" s="76">
        <v>0</v>
      </c>
      <c r="Y4" s="76">
        <v>424</v>
      </c>
      <c r="Z4" s="76">
        <v>0</v>
      </c>
      <c r="AA4" s="76" t="str">
        <f t="shared" si="0"/>
        <v>HR</v>
      </c>
      <c r="AB4" s="76">
        <v>1070.2080000000001</v>
      </c>
    </row>
    <row r="5" spans="1:28">
      <c r="A5" s="110">
        <v>2014</v>
      </c>
      <c r="B5" s="110" t="s">
        <v>25</v>
      </c>
      <c r="C5" s="110">
        <v>166</v>
      </c>
      <c r="D5" s="115">
        <v>41609</v>
      </c>
      <c r="E5" s="110" t="s">
        <v>848</v>
      </c>
      <c r="F5" s="110" t="s">
        <v>572</v>
      </c>
      <c r="G5" s="110" t="s">
        <v>573</v>
      </c>
      <c r="H5" s="110"/>
      <c r="I5" s="112">
        <v>185000</v>
      </c>
      <c r="J5" s="110" t="s">
        <v>746</v>
      </c>
      <c r="K5" s="110" t="s">
        <v>849</v>
      </c>
      <c r="L5" s="111" t="s">
        <v>730</v>
      </c>
      <c r="M5" s="110">
        <v>1.5</v>
      </c>
      <c r="N5" s="110">
        <v>3.5</v>
      </c>
      <c r="O5" s="110" t="s">
        <v>850</v>
      </c>
      <c r="P5" s="111" t="s">
        <v>851</v>
      </c>
      <c r="Q5" s="110">
        <v>0.5</v>
      </c>
      <c r="R5" s="110">
        <v>8.4949999999999992</v>
      </c>
      <c r="S5" s="110" t="s">
        <v>575</v>
      </c>
      <c r="T5" s="110"/>
      <c r="U5" s="76" t="s">
        <v>942</v>
      </c>
      <c r="V5" s="76"/>
      <c r="W5" s="76">
        <v>400</v>
      </c>
      <c r="X5" s="76">
        <v>1.5</v>
      </c>
      <c r="Y5" s="76">
        <v>406</v>
      </c>
      <c r="Z5" s="76">
        <v>0.5</v>
      </c>
      <c r="AA5" s="76" t="str">
        <f t="shared" si="0"/>
        <v>PM</v>
      </c>
      <c r="AB5" s="76">
        <v>147.28</v>
      </c>
    </row>
    <row r="6" spans="1:28">
      <c r="A6" s="110">
        <v>2014</v>
      </c>
      <c r="B6" s="110" t="s">
        <v>25</v>
      </c>
      <c r="C6" s="110">
        <v>145</v>
      </c>
      <c r="D6" s="115">
        <v>41609</v>
      </c>
      <c r="E6" s="110" t="s">
        <v>763</v>
      </c>
      <c r="F6" s="110" t="s">
        <v>572</v>
      </c>
      <c r="G6" s="110" t="s">
        <v>577</v>
      </c>
      <c r="H6" s="110"/>
      <c r="I6" s="112">
        <v>70000</v>
      </c>
      <c r="J6" s="110" t="s">
        <v>746</v>
      </c>
      <c r="K6" s="110" t="s">
        <v>61</v>
      </c>
      <c r="L6" s="111" t="s">
        <v>764</v>
      </c>
      <c r="M6" s="110">
        <v>1E-3</v>
      </c>
      <c r="N6" s="110">
        <v>1.9E-2</v>
      </c>
      <c r="O6" s="110" t="s">
        <v>81</v>
      </c>
      <c r="P6" s="111" t="s">
        <v>764</v>
      </c>
      <c r="Q6" s="110">
        <v>1.9</v>
      </c>
      <c r="R6" s="110">
        <v>1.9370000000000001</v>
      </c>
      <c r="S6" s="110" t="s">
        <v>575</v>
      </c>
      <c r="T6" s="110"/>
      <c r="U6" s="75" t="s">
        <v>923</v>
      </c>
      <c r="V6" s="75"/>
      <c r="W6" s="75">
        <v>356</v>
      </c>
      <c r="X6" s="75">
        <v>0</v>
      </c>
      <c r="Y6" s="75">
        <v>358</v>
      </c>
      <c r="Z6" s="75">
        <v>0</v>
      </c>
      <c r="AA6" s="75" t="str">
        <f t="shared" si="0"/>
        <v>PM</v>
      </c>
      <c r="AB6" s="75">
        <v>55.9664</v>
      </c>
    </row>
    <row r="7" spans="1:28">
      <c r="A7" s="110">
        <v>2014</v>
      </c>
      <c r="B7" s="110" t="s">
        <v>25</v>
      </c>
      <c r="C7" s="110">
        <v>94</v>
      </c>
      <c r="D7" s="115">
        <v>41609</v>
      </c>
      <c r="E7" s="110" t="s">
        <v>852</v>
      </c>
      <c r="F7" s="110" t="s">
        <v>572</v>
      </c>
      <c r="G7" s="110" t="s">
        <v>573</v>
      </c>
      <c r="H7" s="110"/>
      <c r="I7" s="112">
        <v>80000</v>
      </c>
      <c r="J7" s="110" t="s">
        <v>746</v>
      </c>
      <c r="K7" s="110" t="s">
        <v>853</v>
      </c>
      <c r="L7" s="111" t="s">
        <v>854</v>
      </c>
      <c r="M7" s="110">
        <v>0</v>
      </c>
      <c r="N7" s="110">
        <v>4.0110000000000001</v>
      </c>
      <c r="O7" s="110" t="s">
        <v>855</v>
      </c>
      <c r="P7" s="111" t="s">
        <v>846</v>
      </c>
      <c r="Q7" s="110">
        <v>0.65</v>
      </c>
      <c r="R7" s="110">
        <v>6.6550000000000002</v>
      </c>
      <c r="S7" s="110" t="s">
        <v>575</v>
      </c>
      <c r="T7" s="110"/>
      <c r="U7" s="75" t="s">
        <v>943</v>
      </c>
      <c r="V7" s="75"/>
      <c r="W7" s="75">
        <v>418</v>
      </c>
      <c r="X7" s="75">
        <v>0</v>
      </c>
      <c r="Y7" s="75">
        <v>421</v>
      </c>
      <c r="Z7" s="75">
        <v>0</v>
      </c>
      <c r="AA7" s="75" t="str">
        <f t="shared" si="0"/>
        <v>PM</v>
      </c>
      <c r="AB7" s="75">
        <v>79.531199999999998</v>
      </c>
    </row>
    <row r="8" spans="1:28">
      <c r="A8" s="110">
        <v>2014</v>
      </c>
      <c r="B8" s="110" t="s">
        <v>25</v>
      </c>
      <c r="C8" s="110">
        <v>26</v>
      </c>
      <c r="D8" s="115">
        <v>41609</v>
      </c>
      <c r="E8" s="110" t="s">
        <v>719</v>
      </c>
      <c r="F8" s="110" t="s">
        <v>572</v>
      </c>
      <c r="G8" s="110" t="s">
        <v>573</v>
      </c>
      <c r="H8" s="110"/>
      <c r="I8" s="112">
        <v>130000</v>
      </c>
      <c r="J8" s="110" t="s">
        <v>746</v>
      </c>
      <c r="K8" s="110" t="s">
        <v>44</v>
      </c>
      <c r="L8" s="111" t="s">
        <v>721</v>
      </c>
      <c r="M8" s="110">
        <v>0</v>
      </c>
      <c r="N8" s="110">
        <v>0.03</v>
      </c>
      <c r="O8" s="110" t="s">
        <v>856</v>
      </c>
      <c r="P8" s="111" t="s">
        <v>723</v>
      </c>
      <c r="Q8" s="110">
        <v>1.45</v>
      </c>
      <c r="R8" s="110">
        <v>3.448</v>
      </c>
      <c r="S8" s="110" t="s">
        <v>575</v>
      </c>
      <c r="T8" s="110"/>
      <c r="U8" s="76" t="s">
        <v>916</v>
      </c>
      <c r="V8" s="76"/>
      <c r="W8" s="76">
        <v>0</v>
      </c>
      <c r="X8" s="76">
        <v>0</v>
      </c>
      <c r="Y8" s="76">
        <v>426</v>
      </c>
      <c r="Z8" s="76">
        <v>1.4</v>
      </c>
      <c r="AA8" s="76" t="str">
        <f t="shared" si="0"/>
        <v>PM</v>
      </c>
      <c r="AB8" s="76">
        <v>100.1504</v>
      </c>
    </row>
    <row r="9" spans="1:28">
      <c r="A9" s="110">
        <v>2014</v>
      </c>
      <c r="B9" s="110" t="s">
        <v>25</v>
      </c>
      <c r="C9" s="110">
        <v>166</v>
      </c>
      <c r="D9" s="115">
        <v>41244</v>
      </c>
      <c r="E9" s="110" t="s">
        <v>857</v>
      </c>
      <c r="F9" s="110" t="s">
        <v>572</v>
      </c>
      <c r="G9" s="110" t="s">
        <v>573</v>
      </c>
      <c r="H9" s="110"/>
      <c r="I9" s="112">
        <v>145000</v>
      </c>
      <c r="J9" s="110" t="s">
        <v>746</v>
      </c>
      <c r="K9" s="110" t="s">
        <v>135</v>
      </c>
      <c r="L9" s="111" t="s">
        <v>754</v>
      </c>
      <c r="M9" s="110">
        <v>0</v>
      </c>
      <c r="N9" s="110">
        <v>0.02</v>
      </c>
      <c r="O9" s="110" t="s">
        <v>170</v>
      </c>
      <c r="P9" s="111" t="s">
        <v>767</v>
      </c>
      <c r="Q9" s="110">
        <v>0.62</v>
      </c>
      <c r="R9" s="110">
        <v>4.5890000000000004</v>
      </c>
      <c r="S9" s="110" t="s">
        <v>575</v>
      </c>
      <c r="T9" s="110"/>
      <c r="U9" s="76" t="s">
        <v>944</v>
      </c>
      <c r="V9" s="76"/>
      <c r="W9" s="76">
        <v>404</v>
      </c>
      <c r="X9" s="76">
        <v>0</v>
      </c>
      <c r="Y9" s="76">
        <v>408</v>
      </c>
      <c r="Z9" s="76">
        <v>0.6</v>
      </c>
      <c r="AA9" s="76" t="str">
        <f t="shared" si="0"/>
        <v>PM</v>
      </c>
      <c r="AB9" s="76">
        <v>132.55199999999999</v>
      </c>
    </row>
    <row r="10" spans="1:28">
      <c r="A10" s="110">
        <v>2014</v>
      </c>
      <c r="B10" s="110" t="s">
        <v>25</v>
      </c>
      <c r="C10" s="110">
        <v>145</v>
      </c>
      <c r="D10" s="115">
        <v>41609</v>
      </c>
      <c r="E10" s="110" t="s">
        <v>858</v>
      </c>
      <c r="F10" s="110" t="s">
        <v>572</v>
      </c>
      <c r="G10" s="110" t="s">
        <v>577</v>
      </c>
      <c r="H10" s="110"/>
      <c r="I10" s="112">
        <v>85000</v>
      </c>
      <c r="J10" s="110" t="s">
        <v>746</v>
      </c>
      <c r="K10" s="110" t="s">
        <v>61</v>
      </c>
      <c r="L10" s="111" t="s">
        <v>829</v>
      </c>
      <c r="M10" s="110">
        <v>0</v>
      </c>
      <c r="N10" s="110">
        <v>4.2000000000000003E-2</v>
      </c>
      <c r="O10" s="110" t="s">
        <v>776</v>
      </c>
      <c r="P10" s="111" t="s">
        <v>859</v>
      </c>
      <c r="Q10" s="110">
        <v>0.65</v>
      </c>
      <c r="R10" s="110">
        <v>2.64</v>
      </c>
      <c r="S10" s="110" t="s">
        <v>575</v>
      </c>
      <c r="T10" s="110"/>
      <c r="U10" s="75" t="s">
        <v>945</v>
      </c>
      <c r="V10" s="75"/>
      <c r="W10" s="75">
        <v>636</v>
      </c>
      <c r="X10" s="75">
        <v>0</v>
      </c>
      <c r="Y10" s="75">
        <v>639</v>
      </c>
      <c r="Z10" s="75">
        <v>0</v>
      </c>
      <c r="AA10" s="75" t="str">
        <f t="shared" si="0"/>
        <v>PM</v>
      </c>
      <c r="AB10" s="75">
        <v>76.585599999999999</v>
      </c>
    </row>
    <row r="11" spans="1:28">
      <c r="A11" s="110">
        <v>2014</v>
      </c>
      <c r="B11" s="110" t="s">
        <v>25</v>
      </c>
      <c r="C11" s="110">
        <v>145</v>
      </c>
      <c r="D11" s="115">
        <v>41640</v>
      </c>
      <c r="E11" s="110" t="s">
        <v>860</v>
      </c>
      <c r="F11" s="110" t="s">
        <v>572</v>
      </c>
      <c r="G11" s="110" t="s">
        <v>573</v>
      </c>
      <c r="H11" s="110"/>
      <c r="I11" s="112">
        <v>850000</v>
      </c>
      <c r="J11" s="110" t="s">
        <v>720</v>
      </c>
      <c r="K11" s="110" t="s">
        <v>202</v>
      </c>
      <c r="L11" s="111" t="s">
        <v>782</v>
      </c>
      <c r="M11" s="110">
        <v>0</v>
      </c>
      <c r="N11" s="110">
        <v>7.9429999999999996</v>
      </c>
      <c r="O11" s="110" t="s">
        <v>861</v>
      </c>
      <c r="P11" s="111" t="s">
        <v>783</v>
      </c>
      <c r="Q11" s="110">
        <v>1.956</v>
      </c>
      <c r="R11" s="110">
        <v>11.872999999999999</v>
      </c>
      <c r="S11" s="110" t="s">
        <v>724</v>
      </c>
      <c r="T11" s="110"/>
      <c r="U11" s="75" t="s">
        <v>510</v>
      </c>
      <c r="V11" s="75"/>
      <c r="W11" s="75">
        <v>382</v>
      </c>
      <c r="X11" s="75">
        <v>0</v>
      </c>
      <c r="Y11" s="75">
        <v>386</v>
      </c>
      <c r="Z11" s="75">
        <v>0</v>
      </c>
      <c r="AA11" s="75" t="str">
        <f t="shared" si="0"/>
        <v>HR</v>
      </c>
      <c r="AB11" s="75">
        <v>1070.2080000000001</v>
      </c>
    </row>
    <row r="12" spans="1:28">
      <c r="A12" s="110">
        <v>2014</v>
      </c>
      <c r="B12" s="110" t="s">
        <v>25</v>
      </c>
      <c r="C12" s="110">
        <v>94</v>
      </c>
      <c r="D12" s="115">
        <v>41244</v>
      </c>
      <c r="E12" s="110" t="s">
        <v>729</v>
      </c>
      <c r="F12" s="110" t="s">
        <v>572</v>
      </c>
      <c r="G12" s="110" t="s">
        <v>573</v>
      </c>
      <c r="H12" s="110"/>
      <c r="I12" s="112">
        <v>1020000</v>
      </c>
      <c r="J12" s="110" t="s">
        <v>720</v>
      </c>
      <c r="K12" s="110" t="s">
        <v>862</v>
      </c>
      <c r="L12" s="111" t="s">
        <v>767</v>
      </c>
      <c r="M12" s="110">
        <v>0</v>
      </c>
      <c r="N12" s="110">
        <v>7.9770000000000003</v>
      </c>
      <c r="O12" s="110" t="s">
        <v>139</v>
      </c>
      <c r="P12" s="111" t="s">
        <v>768</v>
      </c>
      <c r="Q12" s="110">
        <v>1.1000000000000001</v>
      </c>
      <c r="R12" s="110">
        <v>13.045999999999999</v>
      </c>
      <c r="S12" s="110" t="s">
        <v>724</v>
      </c>
      <c r="T12" s="110"/>
      <c r="U12" s="76" t="s">
        <v>530</v>
      </c>
      <c r="V12" s="76"/>
      <c r="W12" s="76">
        <v>408</v>
      </c>
      <c r="X12" s="76">
        <v>0</v>
      </c>
      <c r="Y12" s="76">
        <v>412</v>
      </c>
      <c r="Z12" s="76">
        <v>1.5</v>
      </c>
      <c r="AA12" s="76" t="str">
        <f t="shared" si="0"/>
        <v>HR</v>
      </c>
      <c r="AB12" s="76">
        <v>1471.5360000000001</v>
      </c>
    </row>
    <row r="13" spans="1:28">
      <c r="A13" s="110">
        <v>2014</v>
      </c>
      <c r="B13" s="110" t="s">
        <v>25</v>
      </c>
      <c r="C13" s="110">
        <v>82</v>
      </c>
      <c r="D13" s="115">
        <v>41640</v>
      </c>
      <c r="E13" s="110" t="s">
        <v>863</v>
      </c>
      <c r="F13" s="110" t="s">
        <v>572</v>
      </c>
      <c r="G13" s="110" t="s">
        <v>577</v>
      </c>
      <c r="H13" s="110"/>
      <c r="I13" s="112">
        <v>807500</v>
      </c>
      <c r="J13" s="110" t="s">
        <v>720</v>
      </c>
      <c r="K13" s="110" t="s">
        <v>864</v>
      </c>
      <c r="L13" s="111" t="s">
        <v>744</v>
      </c>
      <c r="M13" s="110">
        <v>0</v>
      </c>
      <c r="N13" s="110">
        <v>1.9E-2</v>
      </c>
      <c r="O13" s="110" t="s">
        <v>865</v>
      </c>
      <c r="P13" s="111" t="s">
        <v>866</v>
      </c>
      <c r="Q13" s="110">
        <v>1.1439999999999999</v>
      </c>
      <c r="R13" s="110">
        <v>3.1429999999999998</v>
      </c>
      <c r="S13" s="110" t="s">
        <v>867</v>
      </c>
      <c r="T13" s="110"/>
      <c r="U13" s="76" t="s">
        <v>946</v>
      </c>
      <c r="V13" s="76"/>
      <c r="W13" s="76">
        <v>628</v>
      </c>
      <c r="X13" s="76">
        <v>0</v>
      </c>
      <c r="Y13" s="76">
        <v>631</v>
      </c>
      <c r="Z13" s="76">
        <v>0</v>
      </c>
      <c r="AA13" s="76" t="str">
        <f t="shared" si="0"/>
        <v>HR</v>
      </c>
      <c r="AB13" s="76">
        <v>829.41120000000001</v>
      </c>
    </row>
    <row r="14" spans="1:28">
      <c r="A14" s="110">
        <v>2014</v>
      </c>
      <c r="B14" s="110" t="s">
        <v>25</v>
      </c>
      <c r="C14" s="110">
        <v>166</v>
      </c>
      <c r="D14" s="115">
        <v>41640</v>
      </c>
      <c r="E14" s="110" t="s">
        <v>832</v>
      </c>
      <c r="F14" s="110" t="s">
        <v>572</v>
      </c>
      <c r="G14" s="110" t="s">
        <v>573</v>
      </c>
      <c r="H14" s="110"/>
      <c r="I14" s="112">
        <v>1148750</v>
      </c>
      <c r="J14" s="110" t="s">
        <v>720</v>
      </c>
      <c r="K14" s="110" t="s">
        <v>868</v>
      </c>
      <c r="L14" s="111" t="s">
        <v>869</v>
      </c>
      <c r="M14" s="110">
        <v>0</v>
      </c>
      <c r="N14" s="110">
        <v>8</v>
      </c>
      <c r="O14" s="110" t="s">
        <v>870</v>
      </c>
      <c r="P14" s="111" t="s">
        <v>871</v>
      </c>
      <c r="Q14" s="110">
        <v>1</v>
      </c>
      <c r="R14" s="110">
        <v>11</v>
      </c>
      <c r="S14" s="110" t="s">
        <v>724</v>
      </c>
      <c r="T14" s="110"/>
      <c r="U14" s="75" t="s">
        <v>939</v>
      </c>
      <c r="V14" s="75"/>
      <c r="W14" s="75">
        <v>594</v>
      </c>
      <c r="X14" s="75">
        <v>0</v>
      </c>
      <c r="Y14" s="75">
        <v>598</v>
      </c>
      <c r="Z14" s="75">
        <v>0</v>
      </c>
      <c r="AA14" s="75" t="str">
        <f t="shared" si="0"/>
        <v>HR</v>
      </c>
      <c r="AB14" s="75">
        <v>802.65599999999995</v>
      </c>
    </row>
    <row r="15" spans="1:28">
      <c r="A15" s="110">
        <v>2014</v>
      </c>
      <c r="B15" s="110" t="s">
        <v>25</v>
      </c>
      <c r="C15" s="110">
        <v>94</v>
      </c>
      <c r="D15" s="115">
        <v>41640</v>
      </c>
      <c r="E15" s="110" t="s">
        <v>872</v>
      </c>
      <c r="F15" s="110" t="s">
        <v>572</v>
      </c>
      <c r="G15" s="110" t="s">
        <v>573</v>
      </c>
      <c r="H15" s="110"/>
      <c r="I15" s="112">
        <v>550000</v>
      </c>
      <c r="J15" s="110" t="s">
        <v>746</v>
      </c>
      <c r="K15" s="110" t="s">
        <v>873</v>
      </c>
      <c r="L15" s="111" t="s">
        <v>829</v>
      </c>
      <c r="M15" s="110">
        <v>0</v>
      </c>
      <c r="N15" s="110">
        <v>1.2E-2</v>
      </c>
      <c r="O15" s="110" t="s">
        <v>37</v>
      </c>
      <c r="P15" s="111" t="s">
        <v>829</v>
      </c>
      <c r="Q15" s="110">
        <v>0.81</v>
      </c>
      <c r="R15" s="110">
        <v>0.83399999999999996</v>
      </c>
      <c r="S15" s="110" t="s">
        <v>874</v>
      </c>
      <c r="T15" s="110"/>
      <c r="U15" s="75" t="s">
        <v>947</v>
      </c>
      <c r="V15" s="75"/>
      <c r="W15" s="75">
        <v>636</v>
      </c>
      <c r="X15" s="75">
        <v>0</v>
      </c>
      <c r="Y15" s="75">
        <v>636</v>
      </c>
      <c r="Z15" s="75">
        <v>0.8</v>
      </c>
      <c r="AA15" s="75" t="str">
        <f t="shared" si="0"/>
        <v>PM</v>
      </c>
      <c r="AB15" s="75">
        <v>23.564800000000002</v>
      </c>
    </row>
    <row r="16" spans="1:28">
      <c r="A16" s="110">
        <v>2014</v>
      </c>
      <c r="B16" s="110" t="s">
        <v>25</v>
      </c>
      <c r="C16" s="110">
        <v>166</v>
      </c>
      <c r="D16" s="115">
        <v>41671</v>
      </c>
      <c r="E16" s="110" t="s">
        <v>784</v>
      </c>
      <c r="F16" s="110" t="s">
        <v>572</v>
      </c>
      <c r="G16" s="110" t="s">
        <v>577</v>
      </c>
      <c r="H16" s="110"/>
      <c r="I16" s="112">
        <v>1105000</v>
      </c>
      <c r="J16" s="110" t="s">
        <v>720</v>
      </c>
      <c r="K16" s="110" t="s">
        <v>875</v>
      </c>
      <c r="L16" s="111" t="s">
        <v>787</v>
      </c>
      <c r="M16" s="110">
        <v>0.35</v>
      </c>
      <c r="N16" s="110">
        <v>6.36</v>
      </c>
      <c r="O16" s="110" t="s">
        <v>876</v>
      </c>
      <c r="P16" s="111" t="s">
        <v>877</v>
      </c>
      <c r="Q16" s="110">
        <v>0.13</v>
      </c>
      <c r="R16" s="110">
        <v>12.13</v>
      </c>
      <c r="S16" s="110" t="s">
        <v>878</v>
      </c>
      <c r="T16" s="110"/>
      <c r="U16" s="76" t="s">
        <v>928</v>
      </c>
      <c r="V16" s="76"/>
      <c r="W16" s="76">
        <v>574</v>
      </c>
      <c r="X16" s="76">
        <v>0</v>
      </c>
      <c r="Y16" s="76">
        <v>580</v>
      </c>
      <c r="Z16" s="76">
        <v>0.5</v>
      </c>
      <c r="AA16" s="76" t="str">
        <f t="shared" si="0"/>
        <v>HR</v>
      </c>
      <c r="AB16" s="76">
        <v>1739.088</v>
      </c>
    </row>
    <row r="17" spans="1:28">
      <c r="A17" s="110">
        <v>2014</v>
      </c>
      <c r="B17" s="110" t="s">
        <v>25</v>
      </c>
      <c r="C17" s="110">
        <v>145</v>
      </c>
      <c r="D17" s="115">
        <v>41609</v>
      </c>
      <c r="E17" s="110" t="s">
        <v>740</v>
      </c>
      <c r="F17" s="110" t="s">
        <v>572</v>
      </c>
      <c r="G17" s="110" t="s">
        <v>577</v>
      </c>
      <c r="H17" s="110"/>
      <c r="I17" s="112">
        <v>230000</v>
      </c>
      <c r="J17" s="110" t="s">
        <v>746</v>
      </c>
      <c r="K17" s="110" t="s">
        <v>741</v>
      </c>
      <c r="L17" s="111" t="s">
        <v>742</v>
      </c>
      <c r="M17" s="110">
        <v>0</v>
      </c>
      <c r="N17" s="110">
        <v>7.0000000000000001E-3</v>
      </c>
      <c r="O17" s="110" t="s">
        <v>743</v>
      </c>
      <c r="P17" s="111" t="s">
        <v>744</v>
      </c>
      <c r="Q17" s="110">
        <v>0.1</v>
      </c>
      <c r="R17" s="110">
        <v>6.04</v>
      </c>
      <c r="S17" s="110" t="s">
        <v>575</v>
      </c>
      <c r="U17" s="76" t="s">
        <v>918</v>
      </c>
      <c r="V17" s="76"/>
      <c r="W17" s="76">
        <v>622</v>
      </c>
      <c r="X17" s="76">
        <v>0</v>
      </c>
      <c r="Y17" s="76">
        <v>628</v>
      </c>
      <c r="Z17" s="76">
        <v>0.2</v>
      </c>
      <c r="AA17" s="76" t="str">
        <f t="shared" si="0"/>
        <v>PM</v>
      </c>
      <c r="AB17" s="76">
        <v>182.62719999999999</v>
      </c>
    </row>
    <row r="18" spans="1:28">
      <c r="A18" s="110">
        <v>2014</v>
      </c>
      <c r="B18" s="110" t="s">
        <v>25</v>
      </c>
      <c r="C18" s="110">
        <v>198</v>
      </c>
      <c r="D18" s="115">
        <v>41275</v>
      </c>
      <c r="E18" s="110" t="s">
        <v>879</v>
      </c>
      <c r="F18" s="110" t="s">
        <v>572</v>
      </c>
      <c r="G18" s="110" t="s">
        <v>573</v>
      </c>
      <c r="H18" s="110"/>
      <c r="I18" s="112">
        <v>935000</v>
      </c>
      <c r="J18" s="110" t="s">
        <v>720</v>
      </c>
      <c r="K18" s="110" t="s">
        <v>880</v>
      </c>
      <c r="L18" s="111" t="s">
        <v>730</v>
      </c>
      <c r="M18" s="110">
        <v>1.84</v>
      </c>
      <c r="N18" s="110">
        <v>3.8250000000000002</v>
      </c>
      <c r="O18" s="110" t="s">
        <v>880</v>
      </c>
      <c r="P18" s="111" t="s">
        <v>851</v>
      </c>
      <c r="Q18" s="110">
        <v>0.57999999999999996</v>
      </c>
      <c r="R18" s="110">
        <v>8.52</v>
      </c>
      <c r="S18" s="110" t="s">
        <v>881</v>
      </c>
      <c r="U18" s="75" t="s">
        <v>302</v>
      </c>
      <c r="V18" s="75"/>
      <c r="W18" s="75">
        <v>400</v>
      </c>
      <c r="X18" s="75">
        <v>1.5</v>
      </c>
      <c r="Y18" s="75">
        <v>406</v>
      </c>
      <c r="Z18" s="75">
        <v>1</v>
      </c>
      <c r="AA18" s="75" t="str">
        <f t="shared" si="0"/>
        <v>HR</v>
      </c>
      <c r="AB18" s="75">
        <v>1471.5360000000001</v>
      </c>
    </row>
    <row r="19" spans="1:28">
      <c r="A19" s="110">
        <v>2014</v>
      </c>
      <c r="B19" s="110" t="s">
        <v>25</v>
      </c>
      <c r="C19" s="110">
        <v>198</v>
      </c>
      <c r="D19" s="115">
        <v>41671</v>
      </c>
      <c r="E19" s="110" t="s">
        <v>832</v>
      </c>
      <c r="F19" s="110" t="s">
        <v>572</v>
      </c>
      <c r="G19" s="110" t="s">
        <v>577</v>
      </c>
      <c r="H19" s="110"/>
      <c r="I19" s="112">
        <v>977500</v>
      </c>
      <c r="J19" s="110" t="s">
        <v>720</v>
      </c>
      <c r="K19" s="110" t="s">
        <v>870</v>
      </c>
      <c r="L19" s="111" t="s">
        <v>882</v>
      </c>
      <c r="M19" s="110">
        <v>0</v>
      </c>
      <c r="N19" s="110">
        <v>11.013</v>
      </c>
      <c r="O19" s="110" t="s">
        <v>37</v>
      </c>
      <c r="P19" s="111" t="s">
        <v>883</v>
      </c>
      <c r="Q19" s="110">
        <v>1</v>
      </c>
      <c r="R19" s="110">
        <v>15.988</v>
      </c>
      <c r="S19" s="110" t="s">
        <v>884</v>
      </c>
      <c r="U19" s="75" t="s">
        <v>939</v>
      </c>
      <c r="V19" s="75"/>
      <c r="W19" s="75">
        <v>598</v>
      </c>
      <c r="X19" s="75">
        <v>0</v>
      </c>
      <c r="Y19" s="75">
        <v>602</v>
      </c>
      <c r="Z19" s="75">
        <v>1</v>
      </c>
      <c r="AA19" s="75" t="str">
        <f t="shared" si="0"/>
        <v>HR</v>
      </c>
      <c r="AB19" s="75">
        <v>1337.76</v>
      </c>
    </row>
    <row r="20" spans="1:28">
      <c r="A20" s="110">
        <v>2014</v>
      </c>
      <c r="B20" s="110" t="s">
        <v>25</v>
      </c>
      <c r="C20" s="110">
        <v>94</v>
      </c>
      <c r="D20" s="115">
        <v>41609</v>
      </c>
      <c r="E20" s="110" t="s">
        <v>828</v>
      </c>
      <c r="F20" s="110" t="s">
        <v>572</v>
      </c>
      <c r="G20" s="110" t="s">
        <v>577</v>
      </c>
      <c r="H20" s="110"/>
      <c r="I20" s="112">
        <v>175000</v>
      </c>
      <c r="J20" s="110" t="s">
        <v>746</v>
      </c>
      <c r="K20" s="110" t="s">
        <v>37</v>
      </c>
      <c r="L20" s="111" t="s">
        <v>829</v>
      </c>
      <c r="M20" s="110">
        <v>1E-3</v>
      </c>
      <c r="N20" s="110">
        <v>4.7E-2</v>
      </c>
      <c r="O20" s="110" t="s">
        <v>830</v>
      </c>
      <c r="P20" s="111" t="s">
        <v>831</v>
      </c>
      <c r="Q20" s="110">
        <v>0.7</v>
      </c>
      <c r="R20" s="110">
        <v>4.6719999999999997</v>
      </c>
      <c r="S20" s="110" t="s">
        <v>575</v>
      </c>
      <c r="U20" s="76" t="s">
        <v>938</v>
      </c>
      <c r="V20" s="76"/>
      <c r="W20" s="76">
        <v>636</v>
      </c>
      <c r="X20" s="76">
        <v>0</v>
      </c>
      <c r="Y20" s="76">
        <v>640</v>
      </c>
      <c r="Z20" s="76">
        <v>0.7</v>
      </c>
      <c r="AA20" s="76" t="str">
        <f t="shared" si="0"/>
        <v>PM</v>
      </c>
      <c r="AB20" s="76">
        <v>135.49760000000001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G1" zoomScale="120" zoomScaleNormal="120" workbookViewId="0">
      <selection activeCell="AB2" sqref="AB2:AB18"/>
    </sheetView>
  </sheetViews>
  <sheetFormatPr defaultRowHeight="15"/>
  <cols>
    <col min="4" max="4" width="18.42578125" customWidth="1"/>
    <col min="8" max="8" width="6.85546875" customWidth="1"/>
    <col min="9" max="9" width="13.5703125" customWidth="1"/>
    <col min="22" max="22" width="9.140625" style="116"/>
  </cols>
  <sheetData>
    <row r="1" spans="1:28" ht="90">
      <c r="A1" s="119" t="s">
        <v>0</v>
      </c>
      <c r="B1" s="119" t="s">
        <v>1</v>
      </c>
      <c r="C1" s="119" t="s">
        <v>2</v>
      </c>
      <c r="D1" s="119" t="s">
        <v>565</v>
      </c>
      <c r="E1" s="119" t="s">
        <v>566</v>
      </c>
      <c r="F1" s="119" t="s">
        <v>21</v>
      </c>
      <c r="G1" s="119" t="s">
        <v>22</v>
      </c>
      <c r="H1" s="119" t="s">
        <v>567</v>
      </c>
      <c r="I1" s="119" t="s">
        <v>568</v>
      </c>
      <c r="J1" s="119" t="s">
        <v>569</v>
      </c>
      <c r="K1" s="119" t="s">
        <v>570</v>
      </c>
      <c r="L1" s="119" t="s">
        <v>8</v>
      </c>
      <c r="M1" s="119" t="s">
        <v>9</v>
      </c>
      <c r="N1" s="119" t="s">
        <v>10</v>
      </c>
      <c r="O1" s="119" t="s">
        <v>11</v>
      </c>
      <c r="P1" s="119" t="s">
        <v>12</v>
      </c>
      <c r="Q1" s="119" t="s">
        <v>13</v>
      </c>
      <c r="R1" s="119" t="s">
        <v>14</v>
      </c>
      <c r="S1" s="119" t="s">
        <v>15</v>
      </c>
      <c r="T1" s="120" t="s">
        <v>718</v>
      </c>
      <c r="U1" s="11" t="s">
        <v>324</v>
      </c>
      <c r="V1" s="11" t="s">
        <v>325</v>
      </c>
      <c r="W1" s="11" t="s">
        <v>290</v>
      </c>
      <c r="X1" s="11" t="s">
        <v>291</v>
      </c>
      <c r="Y1" s="11" t="s">
        <v>292</v>
      </c>
      <c r="Z1" s="11" t="s">
        <v>293</v>
      </c>
      <c r="AA1" s="11" t="s">
        <v>20</v>
      </c>
      <c r="AB1" s="17" t="s">
        <v>332</v>
      </c>
    </row>
    <row r="2" spans="1:28">
      <c r="A2" s="116">
        <v>2015</v>
      </c>
      <c r="B2" s="116" t="s">
        <v>25</v>
      </c>
      <c r="C2" s="116">
        <v>82</v>
      </c>
      <c r="D2" s="121">
        <v>41974</v>
      </c>
      <c r="E2" s="116" t="s">
        <v>885</v>
      </c>
      <c r="F2" s="116" t="s">
        <v>572</v>
      </c>
      <c r="G2" s="116" t="s">
        <v>573</v>
      </c>
      <c r="H2" s="116"/>
      <c r="I2" s="118">
        <v>40000</v>
      </c>
      <c r="J2" s="116" t="s">
        <v>746</v>
      </c>
      <c r="K2" s="116" t="s">
        <v>776</v>
      </c>
      <c r="L2" s="117" t="s">
        <v>886</v>
      </c>
      <c r="M2" s="116">
        <v>0</v>
      </c>
      <c r="N2" s="116">
        <v>1.4999999999999999E-2</v>
      </c>
      <c r="O2" s="116" t="s">
        <v>83</v>
      </c>
      <c r="P2" s="117" t="s">
        <v>887</v>
      </c>
      <c r="Q2" s="116">
        <v>2.9000000000000001E-2</v>
      </c>
      <c r="R2" s="116">
        <v>1.171</v>
      </c>
      <c r="S2" s="116" t="s">
        <v>575</v>
      </c>
      <c r="T2" s="116"/>
      <c r="U2" s="85" t="s">
        <v>948</v>
      </c>
      <c r="V2" s="85"/>
      <c r="W2" s="85">
        <v>338</v>
      </c>
      <c r="X2" s="85">
        <v>0</v>
      </c>
      <c r="Y2" s="85">
        <v>339</v>
      </c>
      <c r="Z2" s="85">
        <v>0</v>
      </c>
      <c r="AA2" s="85" t="str">
        <f>IF(J2="Preventative Maintenance","PM",IF(J2="Light Rehab","LR",IF(J2="Medium Rehab","MR",IF(J2="Heavy Rehab","HR","X"))))</f>
        <v>PM</v>
      </c>
      <c r="AB2" s="85">
        <v>32.401600000000002</v>
      </c>
    </row>
    <row r="3" spans="1:28">
      <c r="A3" s="116">
        <v>2015</v>
      </c>
      <c r="B3" s="116" t="s">
        <v>25</v>
      </c>
      <c r="C3" s="116">
        <v>166</v>
      </c>
      <c r="D3" s="121">
        <v>41974</v>
      </c>
      <c r="E3" s="116" t="s">
        <v>784</v>
      </c>
      <c r="F3" s="116" t="s">
        <v>572</v>
      </c>
      <c r="G3" s="116" t="s">
        <v>577</v>
      </c>
      <c r="H3" s="116"/>
      <c r="I3" s="118">
        <v>180000</v>
      </c>
      <c r="J3" s="116" t="s">
        <v>746</v>
      </c>
      <c r="K3" s="116" t="s">
        <v>786</v>
      </c>
      <c r="L3" s="117" t="s">
        <v>787</v>
      </c>
      <c r="M3" s="116">
        <v>0.8</v>
      </c>
      <c r="N3" s="116">
        <v>6.81</v>
      </c>
      <c r="O3" s="116" t="s">
        <v>888</v>
      </c>
      <c r="P3" s="117" t="s">
        <v>877</v>
      </c>
      <c r="Q3" s="116">
        <v>0.1</v>
      </c>
      <c r="R3" s="116">
        <v>12.1</v>
      </c>
      <c r="S3" s="116" t="s">
        <v>575</v>
      </c>
      <c r="T3" s="116"/>
      <c r="U3" s="85" t="s">
        <v>928</v>
      </c>
      <c r="V3" s="85"/>
      <c r="W3" s="85">
        <v>574</v>
      </c>
      <c r="X3" s="85">
        <v>0.5</v>
      </c>
      <c r="Y3" s="85">
        <v>580</v>
      </c>
      <c r="Z3" s="85">
        <v>0.5</v>
      </c>
      <c r="AA3" s="85" t="str">
        <f t="shared" ref="AA3:AA18" si="0">IF(J3="Preventative Maintenance","PM",IF(J3="Light Rehab","LR",IF(J3="Medium Rehab","MR",IF(J3="Heavy Rehab","HR","X"))))</f>
        <v>PM</v>
      </c>
      <c r="AB3" s="85">
        <v>176.73599999999999</v>
      </c>
    </row>
    <row r="4" spans="1:28">
      <c r="A4" s="116">
        <v>2015</v>
      </c>
      <c r="B4" s="116" t="s">
        <v>25</v>
      </c>
      <c r="C4" s="116">
        <v>166</v>
      </c>
      <c r="D4" s="121">
        <v>41974</v>
      </c>
      <c r="E4" s="116" t="s">
        <v>832</v>
      </c>
      <c r="F4" s="116" t="s">
        <v>572</v>
      </c>
      <c r="G4" s="116" t="s">
        <v>577</v>
      </c>
      <c r="H4" s="116"/>
      <c r="I4" s="118">
        <v>125000</v>
      </c>
      <c r="J4" s="116" t="s">
        <v>746</v>
      </c>
      <c r="K4" s="116" t="s">
        <v>889</v>
      </c>
      <c r="L4" s="117" t="s">
        <v>890</v>
      </c>
      <c r="M4" s="116">
        <v>1</v>
      </c>
      <c r="N4" s="116">
        <v>7</v>
      </c>
      <c r="O4" s="116" t="s">
        <v>870</v>
      </c>
      <c r="P4" s="117" t="s">
        <v>871</v>
      </c>
      <c r="Q4" s="116">
        <v>0.95</v>
      </c>
      <c r="R4" s="116">
        <v>10.95</v>
      </c>
      <c r="S4" s="116" t="s">
        <v>575</v>
      </c>
      <c r="T4" s="116"/>
      <c r="U4" s="86" t="s">
        <v>939</v>
      </c>
      <c r="V4" s="86"/>
      <c r="W4" s="86">
        <v>592</v>
      </c>
      <c r="X4" s="86">
        <v>1</v>
      </c>
      <c r="Y4" s="86">
        <v>598</v>
      </c>
      <c r="Z4" s="86">
        <v>0</v>
      </c>
      <c r="AA4" s="86" t="str">
        <f t="shared" si="0"/>
        <v>PM</v>
      </c>
      <c r="AB4" s="86">
        <v>117.824</v>
      </c>
    </row>
    <row r="5" spans="1:28">
      <c r="A5" s="116">
        <v>2015</v>
      </c>
      <c r="B5" s="116" t="s">
        <v>25</v>
      </c>
      <c r="C5" s="116">
        <v>166</v>
      </c>
      <c r="D5" s="121">
        <v>42005</v>
      </c>
      <c r="E5" s="116" t="s">
        <v>891</v>
      </c>
      <c r="F5" s="116" t="s">
        <v>572</v>
      </c>
      <c r="G5" s="116" t="s">
        <v>573</v>
      </c>
      <c r="H5" s="116"/>
      <c r="I5" s="118">
        <v>1530000</v>
      </c>
      <c r="J5" s="116" t="s">
        <v>720</v>
      </c>
      <c r="K5" s="116" t="s">
        <v>273</v>
      </c>
      <c r="L5" s="117" t="s">
        <v>732</v>
      </c>
      <c r="M5" s="116">
        <v>0</v>
      </c>
      <c r="N5" s="116">
        <v>2.1999999999999999E-2</v>
      </c>
      <c r="O5" s="116" t="s">
        <v>87</v>
      </c>
      <c r="P5" s="117" t="s">
        <v>767</v>
      </c>
      <c r="Q5" s="116">
        <v>1.389</v>
      </c>
      <c r="R5" s="116">
        <v>7.3689999999999998</v>
      </c>
      <c r="S5" s="116" t="s">
        <v>878</v>
      </c>
      <c r="T5" s="116"/>
      <c r="U5" s="86" t="s">
        <v>949</v>
      </c>
      <c r="V5" s="86"/>
      <c r="W5" s="86">
        <v>402</v>
      </c>
      <c r="X5" s="86">
        <v>0</v>
      </c>
      <c r="Y5" s="86">
        <v>408</v>
      </c>
      <c r="Z5" s="86">
        <v>1.4</v>
      </c>
      <c r="AA5" s="86" t="str">
        <f t="shared" si="0"/>
        <v>HR</v>
      </c>
      <c r="AB5" s="86">
        <v>1953.1296</v>
      </c>
    </row>
    <row r="6" spans="1:28">
      <c r="A6" s="116">
        <v>2015</v>
      </c>
      <c r="B6" s="116" t="s">
        <v>25</v>
      </c>
      <c r="C6" s="116">
        <v>94</v>
      </c>
      <c r="D6" s="121">
        <v>41944</v>
      </c>
      <c r="E6" s="116" t="s">
        <v>845</v>
      </c>
      <c r="F6" s="116" t="s">
        <v>572</v>
      </c>
      <c r="G6" s="116" t="s">
        <v>573</v>
      </c>
      <c r="H6" s="116"/>
      <c r="I6" s="118">
        <v>145000</v>
      </c>
      <c r="J6" s="116" t="s">
        <v>746</v>
      </c>
      <c r="K6" s="116" t="s">
        <v>165</v>
      </c>
      <c r="L6" s="117" t="s">
        <v>846</v>
      </c>
      <c r="M6" s="116">
        <v>0</v>
      </c>
      <c r="N6" s="116">
        <v>5.0000000000000001E-3</v>
      </c>
      <c r="O6" s="116" t="s">
        <v>847</v>
      </c>
      <c r="P6" s="117" t="s">
        <v>747</v>
      </c>
      <c r="Q6" s="116">
        <v>1.9990000000000001</v>
      </c>
      <c r="R6" s="116">
        <v>3.9889999999999999</v>
      </c>
      <c r="S6" s="116" t="s">
        <v>575</v>
      </c>
      <c r="T6" s="116"/>
      <c r="U6" s="85" t="s">
        <v>941</v>
      </c>
      <c r="V6" s="85"/>
      <c r="W6" s="85">
        <v>420</v>
      </c>
      <c r="X6" s="85">
        <v>0</v>
      </c>
      <c r="Y6" s="85">
        <v>424</v>
      </c>
      <c r="Z6" s="85">
        <v>0</v>
      </c>
      <c r="AA6" s="85" t="str">
        <f t="shared" si="0"/>
        <v>PM</v>
      </c>
      <c r="AB6" s="85">
        <v>117.824</v>
      </c>
    </row>
    <row r="7" spans="1:28">
      <c r="A7" s="116">
        <v>2015</v>
      </c>
      <c r="B7" s="116" t="s">
        <v>25</v>
      </c>
      <c r="C7" s="116">
        <v>236</v>
      </c>
      <c r="D7" s="121">
        <v>41974</v>
      </c>
      <c r="E7" s="116" t="s">
        <v>892</v>
      </c>
      <c r="F7" s="116" t="s">
        <v>572</v>
      </c>
      <c r="G7" s="116" t="s">
        <v>573</v>
      </c>
      <c r="H7" s="116"/>
      <c r="I7" s="118">
        <v>555000</v>
      </c>
      <c r="J7" s="116" t="s">
        <v>746</v>
      </c>
      <c r="K7" s="116" t="s">
        <v>893</v>
      </c>
      <c r="L7" s="117" t="s">
        <v>754</v>
      </c>
      <c r="M7" s="116">
        <v>0</v>
      </c>
      <c r="N7" s="116">
        <v>6.0000000000000001E-3</v>
      </c>
      <c r="O7" s="116" t="s">
        <v>894</v>
      </c>
      <c r="P7" s="117" t="s">
        <v>747</v>
      </c>
      <c r="Q7" s="116">
        <v>0.1</v>
      </c>
      <c r="R7" s="116">
        <v>17.984999999999999</v>
      </c>
      <c r="S7" s="116" t="s">
        <v>575</v>
      </c>
      <c r="T7" s="116"/>
      <c r="U7" s="85" t="s">
        <v>950</v>
      </c>
      <c r="V7" s="85"/>
      <c r="W7" s="85">
        <v>404</v>
      </c>
      <c r="X7" s="85">
        <v>0</v>
      </c>
      <c r="Y7" s="85">
        <v>422</v>
      </c>
      <c r="Z7" s="85">
        <v>0.1</v>
      </c>
      <c r="AA7" s="85" t="str">
        <f t="shared" si="0"/>
        <v>PM</v>
      </c>
      <c r="AB7" s="85">
        <v>530.20799999999997</v>
      </c>
    </row>
    <row r="8" spans="1:28">
      <c r="A8" s="116">
        <v>2015</v>
      </c>
      <c r="B8" s="116" t="s">
        <v>25</v>
      </c>
      <c r="C8" s="116">
        <v>145</v>
      </c>
      <c r="D8" s="121">
        <v>41974</v>
      </c>
      <c r="E8" s="116" t="s">
        <v>895</v>
      </c>
      <c r="F8" s="116" t="s">
        <v>572</v>
      </c>
      <c r="G8" s="116" t="s">
        <v>573</v>
      </c>
      <c r="H8" s="116"/>
      <c r="I8" s="118">
        <v>15000</v>
      </c>
      <c r="J8" s="116" t="s">
        <v>746</v>
      </c>
      <c r="K8" s="116" t="s">
        <v>776</v>
      </c>
      <c r="L8" s="117" t="s">
        <v>896</v>
      </c>
      <c r="M8" s="116">
        <v>1E-3</v>
      </c>
      <c r="N8" s="116">
        <v>2.4E-2</v>
      </c>
      <c r="O8" s="116" t="s">
        <v>61</v>
      </c>
      <c r="P8" s="117" t="s">
        <v>896</v>
      </c>
      <c r="Q8" s="116">
        <v>0.38</v>
      </c>
      <c r="R8" s="116">
        <v>0.42699999999999999</v>
      </c>
      <c r="S8" s="116" t="s">
        <v>575</v>
      </c>
      <c r="T8" s="116"/>
      <c r="U8" s="86" t="s">
        <v>951</v>
      </c>
      <c r="V8" s="86"/>
      <c r="W8" s="86">
        <v>632</v>
      </c>
      <c r="X8" s="86">
        <v>0</v>
      </c>
      <c r="Y8" s="86">
        <v>633</v>
      </c>
      <c r="Z8" s="86">
        <v>0</v>
      </c>
      <c r="AA8" s="86" t="str">
        <f t="shared" si="0"/>
        <v>PM</v>
      </c>
      <c r="AB8" s="86">
        <v>11.782400000000001</v>
      </c>
    </row>
    <row r="9" spans="1:28">
      <c r="A9" s="116">
        <v>2015</v>
      </c>
      <c r="B9" s="116" t="s">
        <v>25</v>
      </c>
      <c r="C9" s="116">
        <v>145</v>
      </c>
      <c r="D9" s="121">
        <v>41974</v>
      </c>
      <c r="E9" s="116" t="s">
        <v>897</v>
      </c>
      <c r="F9" s="116" t="s">
        <v>572</v>
      </c>
      <c r="G9" s="116" t="s">
        <v>577</v>
      </c>
      <c r="H9" s="116"/>
      <c r="I9" s="118">
        <v>20000</v>
      </c>
      <c r="J9" s="116" t="s">
        <v>746</v>
      </c>
      <c r="K9" s="116" t="s">
        <v>121</v>
      </c>
      <c r="L9" s="117" t="s">
        <v>841</v>
      </c>
      <c r="M9" s="116">
        <v>0</v>
      </c>
      <c r="N9" s="116">
        <v>1.9E-2</v>
      </c>
      <c r="O9" s="116" t="s">
        <v>743</v>
      </c>
      <c r="P9" s="117" t="s">
        <v>841</v>
      </c>
      <c r="Q9" s="116">
        <v>0.45100000000000001</v>
      </c>
      <c r="R9" s="116">
        <v>0.48899999999999999</v>
      </c>
      <c r="S9" s="116" t="s">
        <v>575</v>
      </c>
      <c r="T9" s="116"/>
      <c r="U9" s="86" t="s">
        <v>952</v>
      </c>
      <c r="V9" s="86"/>
      <c r="W9" s="86">
        <v>626</v>
      </c>
      <c r="X9" s="86">
        <v>0</v>
      </c>
      <c r="Y9" s="86">
        <v>626</v>
      </c>
      <c r="Z9" s="86">
        <v>0.5</v>
      </c>
      <c r="AA9" s="86" t="str">
        <f t="shared" si="0"/>
        <v>PM</v>
      </c>
      <c r="AB9" s="86">
        <v>14.728</v>
      </c>
    </row>
    <row r="10" spans="1:28">
      <c r="A10" s="116">
        <v>2015</v>
      </c>
      <c r="B10" s="116" t="s">
        <v>25</v>
      </c>
      <c r="C10" s="116">
        <v>198</v>
      </c>
      <c r="D10" s="121">
        <v>42036</v>
      </c>
      <c r="E10" s="116" t="s">
        <v>832</v>
      </c>
      <c r="F10" s="116" t="s">
        <v>572</v>
      </c>
      <c r="G10" s="116" t="s">
        <v>577</v>
      </c>
      <c r="H10" s="116"/>
      <c r="I10" s="118">
        <v>1020000</v>
      </c>
      <c r="J10" s="116" t="s">
        <v>720</v>
      </c>
      <c r="K10" s="116" t="s">
        <v>37</v>
      </c>
      <c r="L10" s="117" t="s">
        <v>883</v>
      </c>
      <c r="M10" s="116">
        <v>1</v>
      </c>
      <c r="N10" s="116">
        <v>15.988</v>
      </c>
      <c r="O10" s="116" t="s">
        <v>833</v>
      </c>
      <c r="P10" s="117" t="s">
        <v>898</v>
      </c>
      <c r="Q10" s="116">
        <v>1.98</v>
      </c>
      <c r="R10" s="116">
        <v>20.925999999999998</v>
      </c>
      <c r="S10" s="116" t="s">
        <v>884</v>
      </c>
      <c r="T10" s="116"/>
      <c r="U10" s="85" t="s">
        <v>939</v>
      </c>
      <c r="V10" s="85"/>
      <c r="W10" s="85">
        <v>602</v>
      </c>
      <c r="X10" s="85">
        <v>1</v>
      </c>
      <c r="Y10" s="85">
        <v>608</v>
      </c>
      <c r="Z10" s="85">
        <v>0</v>
      </c>
      <c r="AA10" s="85" t="str">
        <f t="shared" si="0"/>
        <v>HR</v>
      </c>
      <c r="AB10" s="85">
        <v>1337.76</v>
      </c>
    </row>
    <row r="11" spans="1:28">
      <c r="A11" s="116">
        <v>2015</v>
      </c>
      <c r="B11" s="116" t="s">
        <v>25</v>
      </c>
      <c r="C11" s="116">
        <v>82</v>
      </c>
      <c r="D11" s="121">
        <v>41944</v>
      </c>
      <c r="E11" s="116" t="s">
        <v>863</v>
      </c>
      <c r="F11" s="116" t="s">
        <v>572</v>
      </c>
      <c r="G11" s="116" t="s">
        <v>577</v>
      </c>
      <c r="H11" s="116"/>
      <c r="I11" s="118">
        <v>90000</v>
      </c>
      <c r="J11" s="116" t="s">
        <v>746</v>
      </c>
      <c r="K11" s="116" t="s">
        <v>864</v>
      </c>
      <c r="L11" s="117" t="s">
        <v>744</v>
      </c>
      <c r="M11" s="116">
        <v>0</v>
      </c>
      <c r="N11" s="116">
        <v>1.9E-2</v>
      </c>
      <c r="O11" s="116" t="s">
        <v>865</v>
      </c>
      <c r="P11" s="117" t="s">
        <v>866</v>
      </c>
      <c r="Q11" s="116">
        <v>1.1439999999999999</v>
      </c>
      <c r="R11" s="116">
        <v>3.1429999999999998</v>
      </c>
      <c r="S11" s="116" t="s">
        <v>575</v>
      </c>
      <c r="T11" s="116"/>
      <c r="U11" s="85" t="s">
        <v>946</v>
      </c>
      <c r="V11" s="85"/>
      <c r="W11" s="85">
        <v>628</v>
      </c>
      <c r="X11" s="85">
        <v>0</v>
      </c>
      <c r="Y11" s="85">
        <v>631</v>
      </c>
      <c r="Z11" s="85">
        <v>0</v>
      </c>
      <c r="AA11" s="85" t="str">
        <f t="shared" si="0"/>
        <v>PM</v>
      </c>
      <c r="AB11" s="85">
        <v>91.313599999999994</v>
      </c>
    </row>
    <row r="12" spans="1:28">
      <c r="A12" s="116">
        <v>2015</v>
      </c>
      <c r="B12" s="116" t="s">
        <v>25</v>
      </c>
      <c r="C12" s="116">
        <v>166</v>
      </c>
      <c r="D12" s="121">
        <v>41974</v>
      </c>
      <c r="E12" s="116" t="s">
        <v>899</v>
      </c>
      <c r="F12" s="116" t="s">
        <v>572</v>
      </c>
      <c r="G12" s="116" t="s">
        <v>573</v>
      </c>
      <c r="H12" s="116"/>
      <c r="I12" s="118">
        <v>180000</v>
      </c>
      <c r="J12" s="116" t="s">
        <v>746</v>
      </c>
      <c r="K12" s="116" t="s">
        <v>128</v>
      </c>
      <c r="L12" s="117" t="s">
        <v>877</v>
      </c>
      <c r="M12" s="116">
        <v>0</v>
      </c>
      <c r="N12" s="116">
        <v>1.2E-2</v>
      </c>
      <c r="O12" s="116" t="s">
        <v>900</v>
      </c>
      <c r="P12" s="117" t="s">
        <v>901</v>
      </c>
      <c r="Q12" s="116">
        <v>0.3</v>
      </c>
      <c r="R12" s="116">
        <v>4.2830000000000004</v>
      </c>
      <c r="S12" s="116" t="s">
        <v>575</v>
      </c>
      <c r="T12" s="116"/>
      <c r="U12" s="86" t="s">
        <v>953</v>
      </c>
      <c r="V12" s="86"/>
      <c r="W12" s="86">
        <v>580</v>
      </c>
      <c r="X12" s="86">
        <v>0</v>
      </c>
      <c r="Y12" s="86">
        <v>585</v>
      </c>
      <c r="Z12" s="86">
        <v>0</v>
      </c>
      <c r="AA12" s="86" t="str">
        <f t="shared" si="0"/>
        <v>PM</v>
      </c>
      <c r="AB12" s="86">
        <v>126.66079999999999</v>
      </c>
    </row>
    <row r="13" spans="1:28">
      <c r="A13" s="116">
        <v>2015</v>
      </c>
      <c r="B13" s="116" t="s">
        <v>25</v>
      </c>
      <c r="C13" s="116">
        <v>145</v>
      </c>
      <c r="D13" s="121">
        <v>42005</v>
      </c>
      <c r="E13" s="116" t="s">
        <v>902</v>
      </c>
      <c r="F13" s="116" t="s">
        <v>572</v>
      </c>
      <c r="G13" s="116" t="s">
        <v>573</v>
      </c>
      <c r="H13" s="116"/>
      <c r="I13" s="118">
        <v>240000</v>
      </c>
      <c r="J13" s="116" t="s">
        <v>720</v>
      </c>
      <c r="K13" s="116" t="s">
        <v>87</v>
      </c>
      <c r="L13" s="117" t="s">
        <v>903</v>
      </c>
      <c r="M13" s="116">
        <v>1E-3</v>
      </c>
      <c r="N13" s="116">
        <v>3.9E-2</v>
      </c>
      <c r="O13" s="116" t="s">
        <v>776</v>
      </c>
      <c r="P13" s="117" t="s">
        <v>904</v>
      </c>
      <c r="Q13" s="116">
        <v>4.8000000000000001E-2</v>
      </c>
      <c r="R13" s="116">
        <v>1.2509999999999999</v>
      </c>
      <c r="S13" s="116" t="s">
        <v>878</v>
      </c>
      <c r="T13" s="116"/>
      <c r="U13" s="86" t="s">
        <v>954</v>
      </c>
      <c r="V13" s="86"/>
      <c r="W13" s="86">
        <v>348</v>
      </c>
      <c r="X13" s="86">
        <v>0</v>
      </c>
      <c r="Y13" s="86">
        <v>349</v>
      </c>
      <c r="Z13" s="86">
        <v>0</v>
      </c>
      <c r="AA13" s="86" t="str">
        <f t="shared" si="0"/>
        <v>HR</v>
      </c>
      <c r="AB13" s="86">
        <v>294.30720000000002</v>
      </c>
    </row>
    <row r="14" spans="1:28">
      <c r="A14" s="116">
        <v>2015</v>
      </c>
      <c r="B14" s="116" t="s">
        <v>25</v>
      </c>
      <c r="C14" s="116">
        <v>154</v>
      </c>
      <c r="D14" s="121">
        <v>41974</v>
      </c>
      <c r="E14" s="116" t="s">
        <v>822</v>
      </c>
      <c r="F14" s="116" t="s">
        <v>572</v>
      </c>
      <c r="G14" s="116" t="s">
        <v>573</v>
      </c>
      <c r="H14" s="116"/>
      <c r="I14" s="118">
        <v>275000</v>
      </c>
      <c r="J14" s="116" t="s">
        <v>746</v>
      </c>
      <c r="K14" s="116" t="s">
        <v>188</v>
      </c>
      <c r="L14" s="117" t="s">
        <v>783</v>
      </c>
      <c r="M14" s="116">
        <v>1E-3</v>
      </c>
      <c r="N14" s="116">
        <v>3.2000000000000001E-2</v>
      </c>
      <c r="O14" s="116" t="s">
        <v>905</v>
      </c>
      <c r="P14" s="117" t="s">
        <v>761</v>
      </c>
      <c r="Q14" s="116">
        <v>0.5</v>
      </c>
      <c r="R14" s="116">
        <v>10.375999999999999</v>
      </c>
      <c r="S14" s="116" t="s">
        <v>575</v>
      </c>
      <c r="T14" s="116"/>
      <c r="U14" s="85" t="s">
        <v>936</v>
      </c>
      <c r="V14" s="85"/>
      <c r="W14" s="85">
        <v>384</v>
      </c>
      <c r="X14" s="85">
        <v>0</v>
      </c>
      <c r="Y14" s="85">
        <v>395</v>
      </c>
      <c r="Z14" s="85">
        <v>0</v>
      </c>
      <c r="AA14" s="85" t="str">
        <f t="shared" si="0"/>
        <v>PM</v>
      </c>
      <c r="AB14" s="85">
        <v>306.3424</v>
      </c>
    </row>
    <row r="15" spans="1:28">
      <c r="A15" s="116">
        <v>2015</v>
      </c>
      <c r="B15" s="116" t="s">
        <v>25</v>
      </c>
      <c r="C15" s="116">
        <v>198</v>
      </c>
      <c r="D15" s="121">
        <v>42036</v>
      </c>
      <c r="E15" s="116" t="s">
        <v>906</v>
      </c>
      <c r="F15" s="116" t="s">
        <v>572</v>
      </c>
      <c r="G15" s="116" t="s">
        <v>577</v>
      </c>
      <c r="H15" s="116"/>
      <c r="I15" s="118">
        <v>250000</v>
      </c>
      <c r="J15" s="116" t="s">
        <v>810</v>
      </c>
      <c r="K15" s="116" t="s">
        <v>113</v>
      </c>
      <c r="L15" s="117" t="s">
        <v>783</v>
      </c>
      <c r="M15" s="116">
        <v>0.05</v>
      </c>
      <c r="N15" s="116">
        <v>6.6000000000000003E-2</v>
      </c>
      <c r="O15" s="116" t="s">
        <v>907</v>
      </c>
      <c r="P15" s="117" t="s">
        <v>783</v>
      </c>
      <c r="Q15" s="116">
        <v>0.35</v>
      </c>
      <c r="R15" s="116">
        <v>0.36599999999999999</v>
      </c>
      <c r="S15" s="116" t="s">
        <v>908</v>
      </c>
      <c r="T15" s="116"/>
      <c r="U15" s="85" t="s">
        <v>955</v>
      </c>
      <c r="V15" s="85"/>
      <c r="W15" s="85">
        <v>384</v>
      </c>
      <c r="X15" s="85">
        <v>0</v>
      </c>
      <c r="Y15" s="85">
        <v>384</v>
      </c>
      <c r="Z15" s="85">
        <v>0.5</v>
      </c>
      <c r="AA15" s="85" t="str">
        <f t="shared" si="0"/>
        <v>LR</v>
      </c>
      <c r="AB15" s="85">
        <v>76.085999999999999</v>
      </c>
    </row>
    <row r="16" spans="1:28">
      <c r="A16" s="116">
        <v>2015</v>
      </c>
      <c r="B16" s="116" t="s">
        <v>25</v>
      </c>
      <c r="C16" s="116">
        <v>94</v>
      </c>
      <c r="D16" s="121">
        <v>42339</v>
      </c>
      <c r="E16" s="116" t="s">
        <v>909</v>
      </c>
      <c r="F16" s="116" t="s">
        <v>572</v>
      </c>
      <c r="G16" s="116" t="s">
        <v>577</v>
      </c>
      <c r="H16" s="116"/>
      <c r="I16" s="118">
        <v>320000</v>
      </c>
      <c r="J16" s="116" t="s">
        <v>746</v>
      </c>
      <c r="K16" s="116" t="s">
        <v>144</v>
      </c>
      <c r="L16" s="117" t="s">
        <v>723</v>
      </c>
      <c r="M16" s="116">
        <v>0.5</v>
      </c>
      <c r="N16" s="116">
        <v>4.5</v>
      </c>
      <c r="O16" s="116" t="s">
        <v>804</v>
      </c>
      <c r="P16" s="117" t="s">
        <v>757</v>
      </c>
      <c r="Q16" s="116">
        <v>1.99</v>
      </c>
      <c r="R16" s="116">
        <v>13.984</v>
      </c>
      <c r="S16" s="116" t="s">
        <v>575</v>
      </c>
      <c r="T16" s="116"/>
      <c r="U16" s="86" t="s">
        <v>956</v>
      </c>
      <c r="V16" s="86"/>
      <c r="W16" s="86">
        <v>426</v>
      </c>
      <c r="X16" s="86">
        <v>0</v>
      </c>
      <c r="Y16" s="86">
        <v>436</v>
      </c>
      <c r="Z16" s="86">
        <v>0</v>
      </c>
      <c r="AA16" s="86" t="str">
        <f t="shared" si="0"/>
        <v>PM</v>
      </c>
      <c r="AB16" s="86">
        <v>294.56</v>
      </c>
    </row>
    <row r="17" spans="1:28">
      <c r="A17" s="116">
        <v>2015</v>
      </c>
      <c r="B17" s="116" t="s">
        <v>25</v>
      </c>
      <c r="C17" s="116">
        <v>145</v>
      </c>
      <c r="D17" s="121">
        <v>42005</v>
      </c>
      <c r="E17" s="116" t="s">
        <v>748</v>
      </c>
      <c r="F17" s="116" t="s">
        <v>572</v>
      </c>
      <c r="G17" s="116" t="s">
        <v>573</v>
      </c>
      <c r="H17" s="116"/>
      <c r="I17" s="118">
        <v>1575000</v>
      </c>
      <c r="J17" s="116" t="s">
        <v>720</v>
      </c>
      <c r="K17" s="116" t="s">
        <v>910</v>
      </c>
      <c r="L17" s="117" t="s">
        <v>911</v>
      </c>
      <c r="M17" s="116">
        <v>1.6</v>
      </c>
      <c r="N17" s="116">
        <v>9.5299999999999994</v>
      </c>
      <c r="O17" s="116" t="s">
        <v>816</v>
      </c>
      <c r="P17" s="117" t="s">
        <v>783</v>
      </c>
      <c r="Q17" s="116">
        <v>1</v>
      </c>
      <c r="R17" s="116">
        <v>16.861000000000001</v>
      </c>
      <c r="S17" s="116" t="s">
        <v>878</v>
      </c>
      <c r="U17" s="86" t="s">
        <v>920</v>
      </c>
      <c r="V17" s="86"/>
      <c r="W17" s="86">
        <v>376</v>
      </c>
      <c r="X17" s="86">
        <v>1.5</v>
      </c>
      <c r="Y17" s="86">
        <v>386</v>
      </c>
      <c r="Z17" s="86">
        <v>0</v>
      </c>
      <c r="AA17" s="86" t="str">
        <f t="shared" si="0"/>
        <v>HR</v>
      </c>
      <c r="AB17" s="86">
        <v>1979.8848</v>
      </c>
    </row>
    <row r="18" spans="1:28">
      <c r="A18" s="116">
        <v>2015</v>
      </c>
      <c r="B18" s="116" t="s">
        <v>25</v>
      </c>
      <c r="C18" s="116">
        <v>154</v>
      </c>
      <c r="D18" s="121">
        <v>41974</v>
      </c>
      <c r="E18" s="116" t="s">
        <v>912</v>
      </c>
      <c r="F18" s="116" t="s">
        <v>572</v>
      </c>
      <c r="G18" s="116" t="s">
        <v>577</v>
      </c>
      <c r="H18" s="116"/>
      <c r="I18" s="118">
        <v>850000</v>
      </c>
      <c r="J18" s="116" t="s">
        <v>720</v>
      </c>
      <c r="K18" s="116" t="s">
        <v>776</v>
      </c>
      <c r="L18" s="117" t="s">
        <v>782</v>
      </c>
      <c r="M18" s="116">
        <v>2E-3</v>
      </c>
      <c r="N18" s="116">
        <v>2.5999999999999999E-2</v>
      </c>
      <c r="O18" s="116" t="s">
        <v>81</v>
      </c>
      <c r="P18" s="117" t="s">
        <v>749</v>
      </c>
      <c r="Q18" s="116">
        <v>0.2</v>
      </c>
      <c r="R18" s="116">
        <v>4.1929999999999996</v>
      </c>
      <c r="S18" s="116" t="s">
        <v>878</v>
      </c>
      <c r="U18" s="85" t="s">
        <v>957</v>
      </c>
      <c r="V18" s="85"/>
      <c r="W18" s="85">
        <v>382</v>
      </c>
      <c r="X18" s="85">
        <v>0</v>
      </c>
      <c r="Y18" s="85">
        <v>386</v>
      </c>
      <c r="Z18" s="85">
        <v>0.2</v>
      </c>
      <c r="AA18" s="85" t="str">
        <f t="shared" si="0"/>
        <v>HR</v>
      </c>
      <c r="AB18" s="85">
        <v>1096.9631999999999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2012</vt:lpstr>
      <vt:lpstr>2013</vt:lpstr>
      <vt:lpstr>2014</vt:lpstr>
      <vt:lpstr>2015</vt:lpstr>
      <vt:lpstr>Non P6 2014</vt:lpstr>
      <vt:lpstr>Non P6 2015</vt:lpstr>
      <vt:lpstr>144 2013</vt:lpstr>
      <vt:lpstr>144 2014</vt:lpstr>
      <vt:lpstr>144 2015</vt:lpstr>
    </vt:vector>
  </TitlesOfParts>
  <Company>TxDOT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Li</dc:creator>
  <cp:lastModifiedBy>Youngkwon</cp:lastModifiedBy>
  <dcterms:created xsi:type="dcterms:W3CDTF">2013-01-24T16:44:11Z</dcterms:created>
  <dcterms:modified xsi:type="dcterms:W3CDTF">2013-06-28T21:29:41Z</dcterms:modified>
</cp:coreProperties>
</file>