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2.xml" ContentType="application/vnd.openxmlformats-officedocument.themeOverrid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3.xml" ContentType="application/vnd.openxmlformats-officedocument.themeOverrid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ithra\Dataclass\uci-irv-data-pt-06-2021-u-c\Homework\"/>
    </mc:Choice>
  </mc:AlternateContent>
  <bookViews>
    <workbookView xWindow="0" yWindow="0" windowWidth="14370" windowHeight="12780" activeTab="5"/>
  </bookViews>
  <sheets>
    <sheet name="Main Sheet" sheetId="1" r:id="rId1"/>
    <sheet name="Parent Category" sheetId="2" r:id="rId2"/>
    <sheet name="Sub Category" sheetId="3" r:id="rId3"/>
    <sheet name="Monthly trends" sheetId="5" r:id="rId4"/>
    <sheet name="Bonus work" sheetId="6" r:id="rId5"/>
    <sheet name="Success-failed chart" sheetId="10" r:id="rId6"/>
  </sheets>
  <definedNames>
    <definedName name="_xlnm._FilterDatabase" localSheetId="0" hidden="1">'Main Sheet'!$A$1:$T$4115</definedName>
    <definedName name="_xlchart.0" hidden="1">'Success-failed chart'!$F$2:$F$1531</definedName>
    <definedName name="_xlchart.1" hidden="1">'Success-failed chart'!$G$2:$G$2186</definedName>
    <definedName name="_xlchart.2" hidden="1">'Success-failed chart'!$F$2:$F$1531</definedName>
    <definedName name="_xlchart.3" hidden="1">'Success-failed chart'!$B$2:$B$2186</definedName>
    <definedName name="_xlchart.4" hidden="1">'Success-failed chart'!$B$2:$B$2186</definedName>
    <definedName name="_xlchart.5" hidden="1">'Success-failed chart'!$C$2:$C$2186</definedName>
    <definedName name="_xlchart.6" hidden="1">'Success-failed chart'!$N$5:$N$14</definedName>
    <definedName name="_xlchart.7" hidden="1">'Success-failed chart'!$O$5:$O$14</definedName>
    <definedName name="_xlchart.8" hidden="1">'Success-failed chart'!$O$5:$O$14</definedName>
    <definedName name="DROW">'Main Sheet'!$D$2:$D$4115</definedName>
    <definedName name="FCOLUMN">'Main Sheet'!$F$2:$F$4115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9" i="10" l="1"/>
  <c r="O8" i="10"/>
  <c r="O7" i="10"/>
  <c r="O6" i="10"/>
  <c r="O5" i="10"/>
  <c r="N5" i="10"/>
  <c r="O14" i="10" l="1"/>
  <c r="O13" i="10"/>
  <c r="N8" i="10"/>
  <c r="N7" i="10"/>
  <c r="N6" i="10"/>
  <c r="N9" i="10" l="1"/>
  <c r="N14" i="10" l="1"/>
  <c r="N13" i="10"/>
  <c r="K10" i="10"/>
  <c r="J10" i="10"/>
  <c r="K9" i="10"/>
  <c r="J9" i="10"/>
  <c r="D7" i="6" l="1"/>
  <c r="D6" i="6"/>
  <c r="D13" i="6"/>
  <c r="D12" i="6"/>
  <c r="D11" i="6"/>
  <c r="D10" i="6"/>
  <c r="D9" i="6"/>
  <c r="D8" i="6"/>
  <c r="C6" i="6"/>
  <c r="D5" i="6"/>
  <c r="D4" i="6"/>
  <c r="D3" i="6"/>
  <c r="C13" i="6"/>
  <c r="C12" i="6"/>
  <c r="C11" i="6"/>
  <c r="C10" i="6"/>
  <c r="C9" i="6"/>
  <c r="C8" i="6"/>
  <c r="C7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D2" i="6"/>
  <c r="C2" i="6"/>
  <c r="B2" i="6"/>
  <c r="K8" i="10" l="1"/>
  <c r="K7" i="10"/>
  <c r="K6" i="10"/>
  <c r="J5" i="10"/>
  <c r="K5" i="10"/>
  <c r="J6" i="10"/>
  <c r="J7" i="10"/>
  <c r="J8" i="10"/>
  <c r="C8" i="10" l="1"/>
  <c r="I15" i="10"/>
  <c r="J13" i="10"/>
  <c r="J14" i="10"/>
  <c r="C2" i="10"/>
  <c r="C6" i="10"/>
  <c r="D6" i="10" s="1"/>
  <c r="C10" i="10"/>
  <c r="C14" i="10"/>
  <c r="C18" i="10"/>
  <c r="C22" i="10"/>
  <c r="D22" i="10" s="1"/>
  <c r="C26" i="10"/>
  <c r="C30" i="10"/>
  <c r="C34" i="10"/>
  <c r="C38" i="10"/>
  <c r="D38" i="10" s="1"/>
  <c r="C42" i="10"/>
  <c r="C46" i="10"/>
  <c r="C50" i="10"/>
  <c r="C54" i="10"/>
  <c r="D54" i="10" s="1"/>
  <c r="C58" i="10"/>
  <c r="C62" i="10"/>
  <c r="C66" i="10"/>
  <c r="C70" i="10"/>
  <c r="D70" i="10" s="1"/>
  <c r="C74" i="10"/>
  <c r="C78" i="10"/>
  <c r="C82" i="10"/>
  <c r="C86" i="10"/>
  <c r="D86" i="10" s="1"/>
  <c r="C90" i="10"/>
  <c r="C94" i="10"/>
  <c r="C98" i="10"/>
  <c r="C102" i="10"/>
  <c r="D102" i="10" s="1"/>
  <c r="C106" i="10"/>
  <c r="C110" i="10"/>
  <c r="C114" i="10"/>
  <c r="C118" i="10"/>
  <c r="D118" i="10" s="1"/>
  <c r="C122" i="10"/>
  <c r="C126" i="10"/>
  <c r="C130" i="10"/>
  <c r="C134" i="10"/>
  <c r="D134" i="10" s="1"/>
  <c r="C138" i="10"/>
  <c r="C142" i="10"/>
  <c r="C146" i="10"/>
  <c r="C150" i="10"/>
  <c r="D150" i="10" s="1"/>
  <c r="C154" i="10"/>
  <c r="C158" i="10"/>
  <c r="C162" i="10"/>
  <c r="C166" i="10"/>
  <c r="D166" i="10" s="1"/>
  <c r="C170" i="10"/>
  <c r="C174" i="10"/>
  <c r="C178" i="10"/>
  <c r="C182" i="10"/>
  <c r="D182" i="10" s="1"/>
  <c r="C186" i="10"/>
  <c r="C190" i="10"/>
  <c r="C194" i="10"/>
  <c r="C198" i="10"/>
  <c r="D198" i="10" s="1"/>
  <c r="C202" i="10"/>
  <c r="C206" i="10"/>
  <c r="C210" i="10"/>
  <c r="C214" i="10"/>
  <c r="D214" i="10" s="1"/>
  <c r="C218" i="10"/>
  <c r="C222" i="10"/>
  <c r="C226" i="10"/>
  <c r="C230" i="10"/>
  <c r="D230" i="10" s="1"/>
  <c r="C234" i="10"/>
  <c r="C238" i="10"/>
  <c r="C242" i="10"/>
  <c r="C246" i="10"/>
  <c r="D246" i="10" s="1"/>
  <c r="C250" i="10"/>
  <c r="C254" i="10"/>
  <c r="C258" i="10"/>
  <c r="C262" i="10"/>
  <c r="D262" i="10" s="1"/>
  <c r="C266" i="10"/>
  <c r="C270" i="10"/>
  <c r="C274" i="10"/>
  <c r="C278" i="10"/>
  <c r="D278" i="10" s="1"/>
  <c r="C282" i="10"/>
  <c r="C286" i="10"/>
  <c r="C290" i="10"/>
  <c r="C294" i="10"/>
  <c r="D294" i="10" s="1"/>
  <c r="C298" i="10"/>
  <c r="C302" i="10"/>
  <c r="C306" i="10"/>
  <c r="C310" i="10"/>
  <c r="D310" i="10" s="1"/>
  <c r="C314" i="10"/>
  <c r="C318" i="10"/>
  <c r="C322" i="10"/>
  <c r="C326" i="10"/>
  <c r="D326" i="10" s="1"/>
  <c r="C330" i="10"/>
  <c r="C334" i="10"/>
  <c r="C338" i="10"/>
  <c r="C342" i="10"/>
  <c r="D342" i="10" s="1"/>
  <c r="C346" i="10"/>
  <c r="C350" i="10"/>
  <c r="C354" i="10"/>
  <c r="C358" i="10"/>
  <c r="D358" i="10" s="1"/>
  <c r="C362" i="10"/>
  <c r="C366" i="10"/>
  <c r="C370" i="10"/>
  <c r="C374" i="10"/>
  <c r="D374" i="10" s="1"/>
  <c r="C378" i="10"/>
  <c r="C382" i="10"/>
  <c r="C386" i="10"/>
  <c r="C390" i="10"/>
  <c r="D390" i="10" s="1"/>
  <c r="C394" i="10"/>
  <c r="C398" i="10"/>
  <c r="C402" i="10"/>
  <c r="C406" i="10"/>
  <c r="D406" i="10" s="1"/>
  <c r="C410" i="10"/>
  <c r="C414" i="10"/>
  <c r="C418" i="10"/>
  <c r="C422" i="10"/>
  <c r="D422" i="10" s="1"/>
  <c r="C426" i="10"/>
  <c r="C430" i="10"/>
  <c r="C434" i="10"/>
  <c r="C438" i="10"/>
  <c r="D438" i="10" s="1"/>
  <c r="C442" i="10"/>
  <c r="C446" i="10"/>
  <c r="C450" i="10"/>
  <c r="C454" i="10"/>
  <c r="D454" i="10" s="1"/>
  <c r="C458" i="10"/>
  <c r="C462" i="10"/>
  <c r="C466" i="10"/>
  <c r="C470" i="10"/>
  <c r="D470" i="10" s="1"/>
  <c r="C474" i="10"/>
  <c r="C478" i="10"/>
  <c r="C482" i="10"/>
  <c r="C486" i="10"/>
  <c r="D486" i="10" s="1"/>
  <c r="C490" i="10"/>
  <c r="C494" i="10"/>
  <c r="C498" i="10"/>
  <c r="C502" i="10"/>
  <c r="D502" i="10" s="1"/>
  <c r="C506" i="10"/>
  <c r="C510" i="10"/>
  <c r="C514" i="10"/>
  <c r="C518" i="10"/>
  <c r="D518" i="10" s="1"/>
  <c r="C522" i="10"/>
  <c r="C526" i="10"/>
  <c r="C530" i="10"/>
  <c r="C534" i="10"/>
  <c r="D534" i="10" s="1"/>
  <c r="C538" i="10"/>
  <c r="C542" i="10"/>
  <c r="C546" i="10"/>
  <c r="C550" i="10"/>
  <c r="D550" i="10" s="1"/>
  <c r="C554" i="10"/>
  <c r="C558" i="10"/>
  <c r="C562" i="10"/>
  <c r="C566" i="10"/>
  <c r="D566" i="10" s="1"/>
  <c r="C570" i="10"/>
  <c r="C574" i="10"/>
  <c r="C578" i="10"/>
  <c r="C582" i="10"/>
  <c r="D582" i="10" s="1"/>
  <c r="C586" i="10"/>
  <c r="C590" i="10"/>
  <c r="C594" i="10"/>
  <c r="C598" i="10"/>
  <c r="D598" i="10" s="1"/>
  <c r="C602" i="10"/>
  <c r="C606" i="10"/>
  <c r="C610" i="10"/>
  <c r="C614" i="10"/>
  <c r="D614" i="10" s="1"/>
  <c r="C618" i="10"/>
  <c r="C622" i="10"/>
  <c r="C626" i="10"/>
  <c r="C630" i="10"/>
  <c r="D630" i="10" s="1"/>
  <c r="C634" i="10"/>
  <c r="C638" i="10"/>
  <c r="C642" i="10"/>
  <c r="C646" i="10"/>
  <c r="D646" i="10" s="1"/>
  <c r="C650" i="10"/>
  <c r="C654" i="10"/>
  <c r="C658" i="10"/>
  <c r="C662" i="10"/>
  <c r="D662" i="10" s="1"/>
  <c r="C666" i="10"/>
  <c r="C670" i="10"/>
  <c r="D670" i="10" s="1"/>
  <c r="C674" i="10"/>
  <c r="C678" i="10"/>
  <c r="D678" i="10" s="1"/>
  <c r="C682" i="10"/>
  <c r="C686" i="10"/>
  <c r="D686" i="10" s="1"/>
  <c r="C690" i="10"/>
  <c r="C694" i="10"/>
  <c r="D694" i="10" s="1"/>
  <c r="C698" i="10"/>
  <c r="C702" i="10"/>
  <c r="D702" i="10" s="1"/>
  <c r="C706" i="10"/>
  <c r="C710" i="10"/>
  <c r="D710" i="10" s="1"/>
  <c r="C714" i="10"/>
  <c r="C718" i="10"/>
  <c r="D718" i="10" s="1"/>
  <c r="C722" i="10"/>
  <c r="C726" i="10"/>
  <c r="D726" i="10" s="1"/>
  <c r="C730" i="10"/>
  <c r="C734" i="10"/>
  <c r="D734" i="10" s="1"/>
  <c r="C738" i="10"/>
  <c r="C742" i="10"/>
  <c r="D742" i="10" s="1"/>
  <c r="C746" i="10"/>
  <c r="C750" i="10"/>
  <c r="D750" i="10" s="1"/>
  <c r="C754" i="10"/>
  <c r="C758" i="10"/>
  <c r="D758" i="10" s="1"/>
  <c r="C762" i="10"/>
  <c r="C766" i="10"/>
  <c r="D766" i="10" s="1"/>
  <c r="C770" i="10"/>
  <c r="C774" i="10"/>
  <c r="D774" i="10" s="1"/>
  <c r="C778" i="10"/>
  <c r="C782" i="10"/>
  <c r="D782" i="10" s="1"/>
  <c r="C786" i="10"/>
  <c r="C790" i="10"/>
  <c r="D790" i="10" s="1"/>
  <c r="C794" i="10"/>
  <c r="C798" i="10"/>
  <c r="D798" i="10" s="1"/>
  <c r="C802" i="10"/>
  <c r="C806" i="10"/>
  <c r="D806" i="10" s="1"/>
  <c r="C810" i="10"/>
  <c r="C814" i="10"/>
  <c r="D814" i="10" s="1"/>
  <c r="C818" i="10"/>
  <c r="C822" i="10"/>
  <c r="D822" i="10" s="1"/>
  <c r="C826" i="10"/>
  <c r="C830" i="10"/>
  <c r="D830" i="10" s="1"/>
  <c r="C834" i="10"/>
  <c r="C838" i="10"/>
  <c r="D838" i="10" s="1"/>
  <c r="C842" i="10"/>
  <c r="C846" i="10"/>
  <c r="D846" i="10" s="1"/>
  <c r="C850" i="10"/>
  <c r="C854" i="10"/>
  <c r="D854" i="10" s="1"/>
  <c r="C858" i="10"/>
  <c r="C862" i="10"/>
  <c r="D862" i="10" s="1"/>
  <c r="C866" i="10"/>
  <c r="C870" i="10"/>
  <c r="D870" i="10" s="1"/>
  <c r="C874" i="10"/>
  <c r="C878" i="10"/>
  <c r="D878" i="10" s="1"/>
  <c r="C882" i="10"/>
  <c r="C886" i="10"/>
  <c r="D886" i="10" s="1"/>
  <c r="C890" i="10"/>
  <c r="C894" i="10"/>
  <c r="D894" i="10" s="1"/>
  <c r="C898" i="10"/>
  <c r="C902" i="10"/>
  <c r="D902" i="10" s="1"/>
  <c r="C906" i="10"/>
  <c r="C910" i="10"/>
  <c r="D910" i="10" s="1"/>
  <c r="C914" i="10"/>
  <c r="C918" i="10"/>
  <c r="D918" i="10" s="1"/>
  <c r="C922" i="10"/>
  <c r="C926" i="10"/>
  <c r="D926" i="10" s="1"/>
  <c r="C930" i="10"/>
  <c r="C934" i="10"/>
  <c r="D934" i="10" s="1"/>
  <c r="C938" i="10"/>
  <c r="C942" i="10"/>
  <c r="D942" i="10" s="1"/>
  <c r="C946" i="10"/>
  <c r="C950" i="10"/>
  <c r="D950" i="10" s="1"/>
  <c r="C954" i="10"/>
  <c r="C958" i="10"/>
  <c r="D958" i="10" s="1"/>
  <c r="C962" i="10"/>
  <c r="C966" i="10"/>
  <c r="D966" i="10" s="1"/>
  <c r="C970" i="10"/>
  <c r="C974" i="10"/>
  <c r="D974" i="10" s="1"/>
  <c r="C978" i="10"/>
  <c r="C982" i="10"/>
  <c r="D982" i="10" s="1"/>
  <c r="C986" i="10"/>
  <c r="C990" i="10"/>
  <c r="D990" i="10" s="1"/>
  <c r="C994" i="10"/>
  <c r="C998" i="10"/>
  <c r="D998" i="10" s="1"/>
  <c r="C1002" i="10"/>
  <c r="C1006" i="10"/>
  <c r="D1006" i="10" s="1"/>
  <c r="C1010" i="10"/>
  <c r="C1014" i="10"/>
  <c r="D1014" i="10" s="1"/>
  <c r="C1018" i="10"/>
  <c r="C1022" i="10"/>
  <c r="D1022" i="10" s="1"/>
  <c r="C1026" i="10"/>
  <c r="C1030" i="10"/>
  <c r="D1030" i="10" s="1"/>
  <c r="C1034" i="10"/>
  <c r="C1038" i="10"/>
  <c r="D1038" i="10" s="1"/>
  <c r="C1042" i="10"/>
  <c r="C1046" i="10"/>
  <c r="D1046" i="10" s="1"/>
  <c r="C1050" i="10"/>
  <c r="C1054" i="10"/>
  <c r="D1054" i="10" s="1"/>
  <c r="C1058" i="10"/>
  <c r="C1062" i="10"/>
  <c r="D1062" i="10" s="1"/>
  <c r="C1066" i="10"/>
  <c r="C1070" i="10"/>
  <c r="D1070" i="10" s="1"/>
  <c r="C1074" i="10"/>
  <c r="C1078" i="10"/>
  <c r="D1078" i="10" s="1"/>
  <c r="C1082" i="10"/>
  <c r="C1086" i="10"/>
  <c r="D1086" i="10" s="1"/>
  <c r="C1090" i="10"/>
  <c r="C1094" i="10"/>
  <c r="D1094" i="10" s="1"/>
  <c r="C1098" i="10"/>
  <c r="C1102" i="10"/>
  <c r="D1102" i="10" s="1"/>
  <c r="C1106" i="10"/>
  <c r="C1110" i="10"/>
  <c r="D1110" i="10" s="1"/>
  <c r="C1114" i="10"/>
  <c r="C1118" i="10"/>
  <c r="D1118" i="10" s="1"/>
  <c r="C1122" i="10"/>
  <c r="C1126" i="10"/>
  <c r="D1126" i="10" s="1"/>
  <c r="C1130" i="10"/>
  <c r="C1134" i="10"/>
  <c r="D1134" i="10" s="1"/>
  <c r="C1138" i="10"/>
  <c r="C1142" i="10"/>
  <c r="D1142" i="10" s="1"/>
  <c r="C1146" i="10"/>
  <c r="C1150" i="10"/>
  <c r="D1150" i="10" s="1"/>
  <c r="C1154" i="10"/>
  <c r="C1158" i="10"/>
  <c r="D1158" i="10" s="1"/>
  <c r="C1162" i="10"/>
  <c r="C1166" i="10"/>
  <c r="D1166" i="10" s="1"/>
  <c r="C1170" i="10"/>
  <c r="C1174" i="10"/>
  <c r="D1174" i="10" s="1"/>
  <c r="C1178" i="10"/>
  <c r="C1182" i="10"/>
  <c r="D1182" i="10" s="1"/>
  <c r="C1186" i="10"/>
  <c r="C1190" i="10"/>
  <c r="D1190" i="10" s="1"/>
  <c r="C1194" i="10"/>
  <c r="C1198" i="10"/>
  <c r="D1198" i="10" s="1"/>
  <c r="C1202" i="10"/>
  <c r="C1206" i="10"/>
  <c r="D1206" i="10" s="1"/>
  <c r="C1210" i="10"/>
  <c r="C1214" i="10"/>
  <c r="D1214" i="10" s="1"/>
  <c r="C1218" i="10"/>
  <c r="C1222" i="10"/>
  <c r="D1222" i="10" s="1"/>
  <c r="C1226" i="10"/>
  <c r="C1230" i="10"/>
  <c r="D1230" i="10" s="1"/>
  <c r="C1234" i="10"/>
  <c r="C1238" i="10"/>
  <c r="D1238" i="10" s="1"/>
  <c r="C1242" i="10"/>
  <c r="C1246" i="10"/>
  <c r="D1246" i="10" s="1"/>
  <c r="C1250" i="10"/>
  <c r="C1254" i="10"/>
  <c r="D1254" i="10" s="1"/>
  <c r="C1258" i="10"/>
  <c r="C1262" i="10"/>
  <c r="D1262" i="10" s="1"/>
  <c r="C1266" i="10"/>
  <c r="C1270" i="10"/>
  <c r="D1270" i="10" s="1"/>
  <c r="C1274" i="10"/>
  <c r="C1278" i="10"/>
  <c r="D1278" i="10" s="1"/>
  <c r="C1282" i="10"/>
  <c r="C1286" i="10"/>
  <c r="D1286" i="10" s="1"/>
  <c r="C1290" i="10"/>
  <c r="C1294" i="10"/>
  <c r="D1294" i="10" s="1"/>
  <c r="C1298" i="10"/>
  <c r="C1302" i="10"/>
  <c r="D1302" i="10" s="1"/>
  <c r="C1306" i="10"/>
  <c r="C1310" i="10"/>
  <c r="D1310" i="10" s="1"/>
  <c r="C1314" i="10"/>
  <c r="C1318" i="10"/>
  <c r="D1318" i="10" s="1"/>
  <c r="C1322" i="10"/>
  <c r="C1326" i="10"/>
  <c r="D1326" i="10" s="1"/>
  <c r="C1330" i="10"/>
  <c r="C1334" i="10"/>
  <c r="D1334" i="10" s="1"/>
  <c r="C1338" i="10"/>
  <c r="D1338" i="10" s="1"/>
  <c r="C1342" i="10"/>
  <c r="D1342" i="10" s="1"/>
  <c r="C1346" i="10"/>
  <c r="C3" i="10"/>
  <c r="C7" i="10"/>
  <c r="D7" i="10" s="1"/>
  <c r="C11" i="10"/>
  <c r="D11" i="10" s="1"/>
  <c r="C15" i="10"/>
  <c r="C19" i="10"/>
  <c r="D19" i="10" s="1"/>
  <c r="C23" i="10"/>
  <c r="D23" i="10" s="1"/>
  <c r="C27" i="10"/>
  <c r="D27" i="10" s="1"/>
  <c r="C31" i="10"/>
  <c r="D31" i="10" s="1"/>
  <c r="C35" i="10"/>
  <c r="D35" i="10" s="1"/>
  <c r="C39" i="10"/>
  <c r="D39" i="10" s="1"/>
  <c r="C43" i="10"/>
  <c r="D43" i="10" s="1"/>
  <c r="C47" i="10"/>
  <c r="D47" i="10" s="1"/>
  <c r="C51" i="10"/>
  <c r="D51" i="10" s="1"/>
  <c r="C55" i="10"/>
  <c r="D55" i="10" s="1"/>
  <c r="C59" i="10"/>
  <c r="D59" i="10" s="1"/>
  <c r="C63" i="10"/>
  <c r="D63" i="10" s="1"/>
  <c r="C67" i="10"/>
  <c r="D67" i="10" s="1"/>
  <c r="C71" i="10"/>
  <c r="D71" i="10" s="1"/>
  <c r="C75" i="10"/>
  <c r="D75" i="10" s="1"/>
  <c r="C79" i="10"/>
  <c r="D79" i="10" s="1"/>
  <c r="C83" i="10"/>
  <c r="D83" i="10" s="1"/>
  <c r="C87" i="10"/>
  <c r="D87" i="10" s="1"/>
  <c r="C91" i="10"/>
  <c r="D91" i="10" s="1"/>
  <c r="C95" i="10"/>
  <c r="D95" i="10" s="1"/>
  <c r="C99" i="10"/>
  <c r="D99" i="10" s="1"/>
  <c r="C103" i="10"/>
  <c r="D103" i="10" s="1"/>
  <c r="C107" i="10"/>
  <c r="D107" i="10" s="1"/>
  <c r="C111" i="10"/>
  <c r="D111" i="10" s="1"/>
  <c r="C115" i="10"/>
  <c r="D115" i="10" s="1"/>
  <c r="C119" i="10"/>
  <c r="D119" i="10" s="1"/>
  <c r="C123" i="10"/>
  <c r="D123" i="10" s="1"/>
  <c r="C127" i="10"/>
  <c r="D127" i="10" s="1"/>
  <c r="C131" i="10"/>
  <c r="D131" i="10" s="1"/>
  <c r="C135" i="10"/>
  <c r="D135" i="10" s="1"/>
  <c r="C139" i="10"/>
  <c r="D139" i="10" s="1"/>
  <c r="C143" i="10"/>
  <c r="D143" i="10" s="1"/>
  <c r="C147" i="10"/>
  <c r="D147" i="10" s="1"/>
  <c r="C151" i="10"/>
  <c r="D151" i="10" s="1"/>
  <c r="C155" i="10"/>
  <c r="D155" i="10" s="1"/>
  <c r="C159" i="10"/>
  <c r="D159" i="10" s="1"/>
  <c r="C163" i="10"/>
  <c r="D163" i="10" s="1"/>
  <c r="C167" i="10"/>
  <c r="D167" i="10" s="1"/>
  <c r="C171" i="10"/>
  <c r="D171" i="10" s="1"/>
  <c r="C175" i="10"/>
  <c r="D175" i="10" s="1"/>
  <c r="C179" i="10"/>
  <c r="D179" i="10" s="1"/>
  <c r="C183" i="10"/>
  <c r="D183" i="10" s="1"/>
  <c r="C187" i="10"/>
  <c r="D187" i="10" s="1"/>
  <c r="C191" i="10"/>
  <c r="D191" i="10" s="1"/>
  <c r="C195" i="10"/>
  <c r="D195" i="10" s="1"/>
  <c r="C199" i="10"/>
  <c r="D199" i="10" s="1"/>
  <c r="C203" i="10"/>
  <c r="D203" i="10" s="1"/>
  <c r="C207" i="10"/>
  <c r="D207" i="10" s="1"/>
  <c r="C211" i="10"/>
  <c r="D211" i="10" s="1"/>
  <c r="C215" i="10"/>
  <c r="D215" i="10" s="1"/>
  <c r="C219" i="10"/>
  <c r="D219" i="10" s="1"/>
  <c r="C223" i="10"/>
  <c r="D223" i="10" s="1"/>
  <c r="C227" i="10"/>
  <c r="D227" i="10" s="1"/>
  <c r="C231" i="10"/>
  <c r="D231" i="10" s="1"/>
  <c r="C235" i="10"/>
  <c r="D235" i="10" s="1"/>
  <c r="C239" i="10"/>
  <c r="D239" i="10" s="1"/>
  <c r="C243" i="10"/>
  <c r="D243" i="10" s="1"/>
  <c r="C247" i="10"/>
  <c r="D247" i="10" s="1"/>
  <c r="C251" i="10"/>
  <c r="D251" i="10" s="1"/>
  <c r="C255" i="10"/>
  <c r="D255" i="10" s="1"/>
  <c r="C259" i="10"/>
  <c r="D259" i="10" s="1"/>
  <c r="C263" i="10"/>
  <c r="D263" i="10" s="1"/>
  <c r="C267" i="10"/>
  <c r="D267" i="10" s="1"/>
  <c r="C271" i="10"/>
  <c r="D271" i="10" s="1"/>
  <c r="C275" i="10"/>
  <c r="D275" i="10" s="1"/>
  <c r="C279" i="10"/>
  <c r="D279" i="10" s="1"/>
  <c r="C283" i="10"/>
  <c r="D283" i="10" s="1"/>
  <c r="C287" i="10"/>
  <c r="D287" i="10" s="1"/>
  <c r="C291" i="10"/>
  <c r="D291" i="10" s="1"/>
  <c r="C295" i="10"/>
  <c r="D295" i="10" s="1"/>
  <c r="C299" i="10"/>
  <c r="D299" i="10" s="1"/>
  <c r="C303" i="10"/>
  <c r="D303" i="10" s="1"/>
  <c r="C307" i="10"/>
  <c r="D307" i="10" s="1"/>
  <c r="C311" i="10"/>
  <c r="D311" i="10" s="1"/>
  <c r="C315" i="10"/>
  <c r="D315" i="10" s="1"/>
  <c r="C319" i="10"/>
  <c r="D319" i="10" s="1"/>
  <c r="C323" i="10"/>
  <c r="D323" i="10" s="1"/>
  <c r="C327" i="10"/>
  <c r="D327" i="10" s="1"/>
  <c r="C331" i="10"/>
  <c r="D331" i="10" s="1"/>
  <c r="C335" i="10"/>
  <c r="D335" i="10" s="1"/>
  <c r="C339" i="10"/>
  <c r="D339" i="10" s="1"/>
  <c r="C343" i="10"/>
  <c r="D343" i="10" s="1"/>
  <c r="C347" i="10"/>
  <c r="D347" i="10" s="1"/>
  <c r="C351" i="10"/>
  <c r="D351" i="10" s="1"/>
  <c r="C355" i="10"/>
  <c r="D355" i="10" s="1"/>
  <c r="C359" i="10"/>
  <c r="D359" i="10" s="1"/>
  <c r="C363" i="10"/>
  <c r="D363" i="10" s="1"/>
  <c r="C367" i="10"/>
  <c r="D367" i="10" s="1"/>
  <c r="C371" i="10"/>
  <c r="D371" i="10" s="1"/>
  <c r="C375" i="10"/>
  <c r="D375" i="10" s="1"/>
  <c r="C379" i="10"/>
  <c r="D379" i="10" s="1"/>
  <c r="C383" i="10"/>
  <c r="D383" i="10" s="1"/>
  <c r="C387" i="10"/>
  <c r="D387" i="10" s="1"/>
  <c r="C391" i="10"/>
  <c r="D391" i="10" s="1"/>
  <c r="C395" i="10"/>
  <c r="D395" i="10" s="1"/>
  <c r="C399" i="10"/>
  <c r="D399" i="10" s="1"/>
  <c r="C403" i="10"/>
  <c r="D403" i="10" s="1"/>
  <c r="C407" i="10"/>
  <c r="D407" i="10" s="1"/>
  <c r="C411" i="10"/>
  <c r="D411" i="10" s="1"/>
  <c r="C415" i="10"/>
  <c r="D415" i="10" s="1"/>
  <c r="C419" i="10"/>
  <c r="D419" i="10" s="1"/>
  <c r="C423" i="10"/>
  <c r="D423" i="10" s="1"/>
  <c r="C427" i="10"/>
  <c r="D427" i="10" s="1"/>
  <c r="C431" i="10"/>
  <c r="D431" i="10" s="1"/>
  <c r="C435" i="10"/>
  <c r="D435" i="10" s="1"/>
  <c r="C439" i="10"/>
  <c r="D439" i="10" s="1"/>
  <c r="C443" i="10"/>
  <c r="D443" i="10" s="1"/>
  <c r="C447" i="10"/>
  <c r="D447" i="10" s="1"/>
  <c r="C451" i="10"/>
  <c r="D451" i="10" s="1"/>
  <c r="C455" i="10"/>
  <c r="D455" i="10" s="1"/>
  <c r="C459" i="10"/>
  <c r="D459" i="10" s="1"/>
  <c r="C463" i="10"/>
  <c r="D463" i="10" s="1"/>
  <c r="C467" i="10"/>
  <c r="D467" i="10" s="1"/>
  <c r="C471" i="10"/>
  <c r="D471" i="10" s="1"/>
  <c r="C475" i="10"/>
  <c r="D475" i="10" s="1"/>
  <c r="C479" i="10"/>
  <c r="D479" i="10" s="1"/>
  <c r="C483" i="10"/>
  <c r="D483" i="10" s="1"/>
  <c r="C487" i="10"/>
  <c r="D487" i="10" s="1"/>
  <c r="C491" i="10"/>
  <c r="D491" i="10" s="1"/>
  <c r="C495" i="10"/>
  <c r="D495" i="10" s="1"/>
  <c r="C499" i="10"/>
  <c r="D499" i="10" s="1"/>
  <c r="C503" i="10"/>
  <c r="D503" i="10" s="1"/>
  <c r="C507" i="10"/>
  <c r="D507" i="10" s="1"/>
  <c r="C511" i="10"/>
  <c r="D511" i="10" s="1"/>
  <c r="C515" i="10"/>
  <c r="D515" i="10" s="1"/>
  <c r="C519" i="10"/>
  <c r="D519" i="10" s="1"/>
  <c r="C523" i="10"/>
  <c r="D523" i="10" s="1"/>
  <c r="C527" i="10"/>
  <c r="D527" i="10" s="1"/>
  <c r="C531" i="10"/>
  <c r="D531" i="10" s="1"/>
  <c r="C535" i="10"/>
  <c r="D535" i="10" s="1"/>
  <c r="C539" i="10"/>
  <c r="D539" i="10" s="1"/>
  <c r="C543" i="10"/>
  <c r="D543" i="10" s="1"/>
  <c r="C547" i="10"/>
  <c r="D547" i="10" s="1"/>
  <c r="C551" i="10"/>
  <c r="D551" i="10" s="1"/>
  <c r="C555" i="10"/>
  <c r="D555" i="10" s="1"/>
  <c r="C559" i="10"/>
  <c r="D559" i="10" s="1"/>
  <c r="C563" i="10"/>
  <c r="D563" i="10" s="1"/>
  <c r="C567" i="10"/>
  <c r="D567" i="10" s="1"/>
  <c r="C571" i="10"/>
  <c r="D571" i="10" s="1"/>
  <c r="C575" i="10"/>
  <c r="D575" i="10" s="1"/>
  <c r="C579" i="10"/>
  <c r="D579" i="10" s="1"/>
  <c r="C583" i="10"/>
  <c r="D583" i="10" s="1"/>
  <c r="C587" i="10"/>
  <c r="D587" i="10" s="1"/>
  <c r="C591" i="10"/>
  <c r="D591" i="10" s="1"/>
  <c r="C595" i="10"/>
  <c r="D595" i="10" s="1"/>
  <c r="C599" i="10"/>
  <c r="D599" i="10" s="1"/>
  <c r="C603" i="10"/>
  <c r="D603" i="10" s="1"/>
  <c r="C607" i="10"/>
  <c r="D607" i="10" s="1"/>
  <c r="C611" i="10"/>
  <c r="D611" i="10" s="1"/>
  <c r="C615" i="10"/>
  <c r="D615" i="10" s="1"/>
  <c r="C619" i="10"/>
  <c r="D619" i="10" s="1"/>
  <c r="C623" i="10"/>
  <c r="D623" i="10" s="1"/>
  <c r="C627" i="10"/>
  <c r="D627" i="10" s="1"/>
  <c r="C631" i="10"/>
  <c r="D631" i="10" s="1"/>
  <c r="C635" i="10"/>
  <c r="D635" i="10" s="1"/>
  <c r="C639" i="10"/>
  <c r="D639" i="10" s="1"/>
  <c r="C643" i="10"/>
  <c r="D643" i="10" s="1"/>
  <c r="C647" i="10"/>
  <c r="D647" i="10" s="1"/>
  <c r="C651" i="10"/>
  <c r="D651" i="10" s="1"/>
  <c r="C655" i="10"/>
  <c r="D655" i="10" s="1"/>
  <c r="C659" i="10"/>
  <c r="D659" i="10" s="1"/>
  <c r="C663" i="10"/>
  <c r="D663" i="10" s="1"/>
  <c r="C667" i="10"/>
  <c r="D667" i="10" s="1"/>
  <c r="C671" i="10"/>
  <c r="D671" i="10" s="1"/>
  <c r="C675" i="10"/>
  <c r="D675" i="10" s="1"/>
  <c r="C679" i="10"/>
  <c r="D679" i="10" s="1"/>
  <c r="C683" i="10"/>
  <c r="D683" i="10" s="1"/>
  <c r="C687" i="10"/>
  <c r="D687" i="10" s="1"/>
  <c r="C691" i="10"/>
  <c r="D691" i="10" s="1"/>
  <c r="C695" i="10"/>
  <c r="D695" i="10" s="1"/>
  <c r="C699" i="10"/>
  <c r="D699" i="10" s="1"/>
  <c r="C703" i="10"/>
  <c r="D703" i="10" s="1"/>
  <c r="C707" i="10"/>
  <c r="D707" i="10" s="1"/>
  <c r="C711" i="10"/>
  <c r="D711" i="10" s="1"/>
  <c r="C715" i="10"/>
  <c r="D715" i="10" s="1"/>
  <c r="C719" i="10"/>
  <c r="D719" i="10" s="1"/>
  <c r="C723" i="10"/>
  <c r="D723" i="10" s="1"/>
  <c r="C727" i="10"/>
  <c r="D727" i="10" s="1"/>
  <c r="C731" i="10"/>
  <c r="D731" i="10" s="1"/>
  <c r="C735" i="10"/>
  <c r="D735" i="10" s="1"/>
  <c r="C739" i="10"/>
  <c r="D739" i="10" s="1"/>
  <c r="C743" i="10"/>
  <c r="D743" i="10" s="1"/>
  <c r="C747" i="10"/>
  <c r="D747" i="10" s="1"/>
  <c r="C751" i="10"/>
  <c r="D751" i="10" s="1"/>
  <c r="C755" i="10"/>
  <c r="D755" i="10" s="1"/>
  <c r="C759" i="10"/>
  <c r="D759" i="10" s="1"/>
  <c r="C763" i="10"/>
  <c r="D763" i="10" s="1"/>
  <c r="C767" i="10"/>
  <c r="D767" i="10" s="1"/>
  <c r="C771" i="10"/>
  <c r="D771" i="10" s="1"/>
  <c r="C775" i="10"/>
  <c r="D775" i="10" s="1"/>
  <c r="C779" i="10"/>
  <c r="D779" i="10" s="1"/>
  <c r="C783" i="10"/>
  <c r="D783" i="10" s="1"/>
  <c r="C787" i="10"/>
  <c r="D787" i="10" s="1"/>
  <c r="C791" i="10"/>
  <c r="D791" i="10" s="1"/>
  <c r="C795" i="10"/>
  <c r="D795" i="10" s="1"/>
  <c r="C799" i="10"/>
  <c r="D799" i="10" s="1"/>
  <c r="C803" i="10"/>
  <c r="D803" i="10" s="1"/>
  <c r="C807" i="10"/>
  <c r="D807" i="10" s="1"/>
  <c r="C811" i="10"/>
  <c r="D811" i="10" s="1"/>
  <c r="C815" i="10"/>
  <c r="D815" i="10" s="1"/>
  <c r="C819" i="10"/>
  <c r="D819" i="10" s="1"/>
  <c r="C823" i="10"/>
  <c r="D823" i="10" s="1"/>
  <c r="C827" i="10"/>
  <c r="D827" i="10" s="1"/>
  <c r="C831" i="10"/>
  <c r="D831" i="10" s="1"/>
  <c r="C835" i="10"/>
  <c r="D835" i="10" s="1"/>
  <c r="C839" i="10"/>
  <c r="D839" i="10" s="1"/>
  <c r="C843" i="10"/>
  <c r="D843" i="10" s="1"/>
  <c r="C847" i="10"/>
  <c r="D847" i="10" s="1"/>
  <c r="C851" i="10"/>
  <c r="D851" i="10" s="1"/>
  <c r="C855" i="10"/>
  <c r="D855" i="10" s="1"/>
  <c r="C859" i="10"/>
  <c r="D859" i="10" s="1"/>
  <c r="C863" i="10"/>
  <c r="D863" i="10" s="1"/>
  <c r="C867" i="10"/>
  <c r="D867" i="10" s="1"/>
  <c r="C871" i="10"/>
  <c r="D871" i="10" s="1"/>
  <c r="C875" i="10"/>
  <c r="D875" i="10" s="1"/>
  <c r="C879" i="10"/>
  <c r="D879" i="10" s="1"/>
  <c r="C883" i="10"/>
  <c r="D883" i="10" s="1"/>
  <c r="C887" i="10"/>
  <c r="D887" i="10" s="1"/>
  <c r="C891" i="10"/>
  <c r="D891" i="10" s="1"/>
  <c r="C895" i="10"/>
  <c r="D895" i="10" s="1"/>
  <c r="C899" i="10"/>
  <c r="D899" i="10" s="1"/>
  <c r="C903" i="10"/>
  <c r="D903" i="10" s="1"/>
  <c r="C907" i="10"/>
  <c r="D907" i="10" s="1"/>
  <c r="C911" i="10"/>
  <c r="D911" i="10" s="1"/>
  <c r="C915" i="10"/>
  <c r="D915" i="10" s="1"/>
  <c r="C919" i="10"/>
  <c r="D919" i="10" s="1"/>
  <c r="C923" i="10"/>
  <c r="D923" i="10" s="1"/>
  <c r="C927" i="10"/>
  <c r="D927" i="10" s="1"/>
  <c r="C931" i="10"/>
  <c r="D931" i="10" s="1"/>
  <c r="C935" i="10"/>
  <c r="D935" i="10" s="1"/>
  <c r="C939" i="10"/>
  <c r="D939" i="10" s="1"/>
  <c r="C943" i="10"/>
  <c r="D943" i="10" s="1"/>
  <c r="C947" i="10"/>
  <c r="D947" i="10" s="1"/>
  <c r="C951" i="10"/>
  <c r="D951" i="10" s="1"/>
  <c r="C955" i="10"/>
  <c r="D955" i="10" s="1"/>
  <c r="C959" i="10"/>
  <c r="D959" i="10" s="1"/>
  <c r="C963" i="10"/>
  <c r="D963" i="10" s="1"/>
  <c r="C967" i="10"/>
  <c r="D967" i="10" s="1"/>
  <c r="C971" i="10"/>
  <c r="D971" i="10" s="1"/>
  <c r="C975" i="10"/>
  <c r="D975" i="10" s="1"/>
  <c r="C979" i="10"/>
  <c r="D979" i="10" s="1"/>
  <c r="C983" i="10"/>
  <c r="D983" i="10" s="1"/>
  <c r="C987" i="10"/>
  <c r="D987" i="10" s="1"/>
  <c r="C991" i="10"/>
  <c r="D991" i="10" s="1"/>
  <c r="C995" i="10"/>
  <c r="D995" i="10" s="1"/>
  <c r="C999" i="10"/>
  <c r="D999" i="10" s="1"/>
  <c r="C1003" i="10"/>
  <c r="D1003" i="10" s="1"/>
  <c r="C1007" i="10"/>
  <c r="D1007" i="10" s="1"/>
  <c r="C1011" i="10"/>
  <c r="D1011" i="10" s="1"/>
  <c r="C1015" i="10"/>
  <c r="D1015" i="10" s="1"/>
  <c r="C1019" i="10"/>
  <c r="D1019" i="10" s="1"/>
  <c r="C1023" i="10"/>
  <c r="D1023" i="10" s="1"/>
  <c r="C1027" i="10"/>
  <c r="D1027" i="10" s="1"/>
  <c r="C1031" i="10"/>
  <c r="D1031" i="10" s="1"/>
  <c r="C1035" i="10"/>
  <c r="D1035" i="10" s="1"/>
  <c r="C1039" i="10"/>
  <c r="D1039" i="10" s="1"/>
  <c r="C1043" i="10"/>
  <c r="D1043" i="10" s="1"/>
  <c r="C1047" i="10"/>
  <c r="D1047" i="10" s="1"/>
  <c r="C1051" i="10"/>
  <c r="D1051" i="10" s="1"/>
  <c r="C1055" i="10"/>
  <c r="D1055" i="10" s="1"/>
  <c r="C1059" i="10"/>
  <c r="D1059" i="10" s="1"/>
  <c r="C1063" i="10"/>
  <c r="D1063" i="10" s="1"/>
  <c r="C1067" i="10"/>
  <c r="D1067" i="10" s="1"/>
  <c r="C1071" i="10"/>
  <c r="D1071" i="10" s="1"/>
  <c r="C1075" i="10"/>
  <c r="D1075" i="10" s="1"/>
  <c r="C1079" i="10"/>
  <c r="D1079" i="10" s="1"/>
  <c r="C1083" i="10"/>
  <c r="D1083" i="10" s="1"/>
  <c r="C1087" i="10"/>
  <c r="D1087" i="10" s="1"/>
  <c r="C1091" i="10"/>
  <c r="D1091" i="10" s="1"/>
  <c r="C1095" i="10"/>
  <c r="D1095" i="10" s="1"/>
  <c r="C1099" i="10"/>
  <c r="D1099" i="10" s="1"/>
  <c r="C1103" i="10"/>
  <c r="D1103" i="10" s="1"/>
  <c r="C1107" i="10"/>
  <c r="D1107" i="10" s="1"/>
  <c r="C1111" i="10"/>
  <c r="D1111" i="10" s="1"/>
  <c r="C1115" i="10"/>
  <c r="D1115" i="10" s="1"/>
  <c r="C1119" i="10"/>
  <c r="D1119" i="10" s="1"/>
  <c r="C1123" i="10"/>
  <c r="D1123" i="10" s="1"/>
  <c r="C1127" i="10"/>
  <c r="D1127" i="10" s="1"/>
  <c r="C1131" i="10"/>
  <c r="D1131" i="10" s="1"/>
  <c r="C1135" i="10"/>
  <c r="D1135" i="10" s="1"/>
  <c r="C1139" i="10"/>
  <c r="D1139" i="10" s="1"/>
  <c r="C1143" i="10"/>
  <c r="D1143" i="10" s="1"/>
  <c r="C1147" i="10"/>
  <c r="D1147" i="10" s="1"/>
  <c r="C1151" i="10"/>
  <c r="D1151" i="10" s="1"/>
  <c r="C1155" i="10"/>
  <c r="D1155" i="10" s="1"/>
  <c r="C1159" i="10"/>
  <c r="D1159" i="10" s="1"/>
  <c r="C1163" i="10"/>
  <c r="D1163" i="10" s="1"/>
  <c r="C1167" i="10"/>
  <c r="D1167" i="10" s="1"/>
  <c r="C1171" i="10"/>
  <c r="D1171" i="10" s="1"/>
  <c r="C1175" i="10"/>
  <c r="D1175" i="10" s="1"/>
  <c r="C1179" i="10"/>
  <c r="D1179" i="10" s="1"/>
  <c r="C1183" i="10"/>
  <c r="D1183" i="10" s="1"/>
  <c r="C1187" i="10"/>
  <c r="D1187" i="10" s="1"/>
  <c r="C1191" i="10"/>
  <c r="D1191" i="10" s="1"/>
  <c r="C1195" i="10"/>
  <c r="D1195" i="10" s="1"/>
  <c r="C1199" i="10"/>
  <c r="D1199" i="10" s="1"/>
  <c r="C1203" i="10"/>
  <c r="D1203" i="10" s="1"/>
  <c r="C1207" i="10"/>
  <c r="D1207" i="10" s="1"/>
  <c r="C1211" i="10"/>
  <c r="D1211" i="10" s="1"/>
  <c r="C1215" i="10"/>
  <c r="D1215" i="10" s="1"/>
  <c r="C1219" i="10"/>
  <c r="D1219" i="10" s="1"/>
  <c r="C1223" i="10"/>
  <c r="D1223" i="10" s="1"/>
  <c r="C1227" i="10"/>
  <c r="D1227" i="10" s="1"/>
  <c r="C1231" i="10"/>
  <c r="D1231" i="10" s="1"/>
  <c r="C1235" i="10"/>
  <c r="D1235" i="10" s="1"/>
  <c r="C1239" i="10"/>
  <c r="D1239" i="10" s="1"/>
  <c r="C1243" i="10"/>
  <c r="D1243" i="10" s="1"/>
  <c r="C1247" i="10"/>
  <c r="D1247" i="10" s="1"/>
  <c r="C1251" i="10"/>
  <c r="D1251" i="10" s="1"/>
  <c r="C1255" i="10"/>
  <c r="D1255" i="10" s="1"/>
  <c r="C1259" i="10"/>
  <c r="D1259" i="10" s="1"/>
  <c r="C1263" i="10"/>
  <c r="D1263" i="10" s="1"/>
  <c r="C1267" i="10"/>
  <c r="D1267" i="10" s="1"/>
  <c r="C1271" i="10"/>
  <c r="D1271" i="10" s="1"/>
  <c r="C1275" i="10"/>
  <c r="D1275" i="10" s="1"/>
  <c r="C1279" i="10"/>
  <c r="D1279" i="10" s="1"/>
  <c r="C1283" i="10"/>
  <c r="D1283" i="10" s="1"/>
  <c r="C1287" i="10"/>
  <c r="D1287" i="10" s="1"/>
  <c r="C1291" i="10"/>
  <c r="D1291" i="10" s="1"/>
  <c r="C1295" i="10"/>
  <c r="D1295" i="10" s="1"/>
  <c r="C1299" i="10"/>
  <c r="D1299" i="10" s="1"/>
  <c r="C1303" i="10"/>
  <c r="D1303" i="10" s="1"/>
  <c r="C1307" i="10"/>
  <c r="D1307" i="10" s="1"/>
  <c r="C1311" i="10"/>
  <c r="D1311" i="10" s="1"/>
  <c r="C1315" i="10"/>
  <c r="D1315" i="10" s="1"/>
  <c r="C1319" i="10"/>
  <c r="D1319" i="10" s="1"/>
  <c r="C1323" i="10"/>
  <c r="D1323" i="10" s="1"/>
  <c r="C1327" i="10"/>
  <c r="D1327" i="10" s="1"/>
  <c r="C1331" i="10"/>
  <c r="D1331" i="10" s="1"/>
  <c r="C1335" i="10"/>
  <c r="D1335" i="10" s="1"/>
  <c r="C1339" i="10"/>
  <c r="D1339" i="10" s="1"/>
  <c r="C1343" i="10"/>
  <c r="D1343" i="10" s="1"/>
  <c r="C1347" i="10"/>
  <c r="D1347" i="10" s="1"/>
  <c r="C1351" i="10"/>
  <c r="D1351" i="10" s="1"/>
  <c r="C1355" i="10"/>
  <c r="D1355" i="10" s="1"/>
  <c r="C1359" i="10"/>
  <c r="D1359" i="10" s="1"/>
  <c r="C1363" i="10"/>
  <c r="D1363" i="10" s="1"/>
  <c r="C4" i="10"/>
  <c r="D4" i="10" s="1"/>
  <c r="C12" i="10"/>
  <c r="D12" i="10" s="1"/>
  <c r="C16" i="10"/>
  <c r="D16" i="10" s="1"/>
  <c r="C20" i="10"/>
  <c r="D20" i="10" s="1"/>
  <c r="C24" i="10"/>
  <c r="D24" i="10" s="1"/>
  <c r="C28" i="10"/>
  <c r="D28" i="10" s="1"/>
  <c r="C32" i="10"/>
  <c r="D32" i="10" s="1"/>
  <c r="C36" i="10"/>
  <c r="D36" i="10" s="1"/>
  <c r="C40" i="10"/>
  <c r="D40" i="10" s="1"/>
  <c r="C44" i="10"/>
  <c r="D44" i="10" s="1"/>
  <c r="C48" i="10"/>
  <c r="D48" i="10" s="1"/>
  <c r="C52" i="10"/>
  <c r="D52" i="10" s="1"/>
  <c r="C56" i="10"/>
  <c r="D56" i="10" s="1"/>
  <c r="C60" i="10"/>
  <c r="D60" i="10" s="1"/>
  <c r="C64" i="10"/>
  <c r="D64" i="10" s="1"/>
  <c r="C68" i="10"/>
  <c r="D68" i="10" s="1"/>
  <c r="C72" i="10"/>
  <c r="D72" i="10" s="1"/>
  <c r="C76" i="10"/>
  <c r="D76" i="10" s="1"/>
  <c r="C80" i="10"/>
  <c r="D80" i="10" s="1"/>
  <c r="C84" i="10"/>
  <c r="D84" i="10" s="1"/>
  <c r="C88" i="10"/>
  <c r="D88" i="10" s="1"/>
  <c r="C92" i="10"/>
  <c r="D92" i="10" s="1"/>
  <c r="C96" i="10"/>
  <c r="D96" i="10" s="1"/>
  <c r="C100" i="10"/>
  <c r="D100" i="10" s="1"/>
  <c r="C104" i="10"/>
  <c r="D104" i="10" s="1"/>
  <c r="C108" i="10"/>
  <c r="D108" i="10" s="1"/>
  <c r="C112" i="10"/>
  <c r="D112" i="10" s="1"/>
  <c r="C116" i="10"/>
  <c r="D116" i="10" s="1"/>
  <c r="C120" i="10"/>
  <c r="D120" i="10" s="1"/>
  <c r="C124" i="10"/>
  <c r="D124" i="10" s="1"/>
  <c r="C128" i="10"/>
  <c r="D128" i="10" s="1"/>
  <c r="C132" i="10"/>
  <c r="D132" i="10" s="1"/>
  <c r="C136" i="10"/>
  <c r="D136" i="10" s="1"/>
  <c r="C140" i="10"/>
  <c r="D140" i="10" s="1"/>
  <c r="C144" i="10"/>
  <c r="D144" i="10" s="1"/>
  <c r="C148" i="10"/>
  <c r="D148" i="10" s="1"/>
  <c r="C152" i="10"/>
  <c r="D152" i="10" s="1"/>
  <c r="C156" i="10"/>
  <c r="D156" i="10" s="1"/>
  <c r="C160" i="10"/>
  <c r="D160" i="10" s="1"/>
  <c r="C164" i="10"/>
  <c r="D164" i="10" s="1"/>
  <c r="C168" i="10"/>
  <c r="D168" i="10" s="1"/>
  <c r="C172" i="10"/>
  <c r="D172" i="10" s="1"/>
  <c r="C176" i="10"/>
  <c r="D176" i="10" s="1"/>
  <c r="C180" i="10"/>
  <c r="D180" i="10" s="1"/>
  <c r="C184" i="10"/>
  <c r="D184" i="10" s="1"/>
  <c r="C188" i="10"/>
  <c r="D188" i="10" s="1"/>
  <c r="C192" i="10"/>
  <c r="D192" i="10" s="1"/>
  <c r="C196" i="10"/>
  <c r="D196" i="10" s="1"/>
  <c r="C200" i="10"/>
  <c r="D200" i="10" s="1"/>
  <c r="C204" i="10"/>
  <c r="D204" i="10" s="1"/>
  <c r="C208" i="10"/>
  <c r="D208" i="10" s="1"/>
  <c r="C212" i="10"/>
  <c r="D212" i="10" s="1"/>
  <c r="C216" i="10"/>
  <c r="D216" i="10" s="1"/>
  <c r="C220" i="10"/>
  <c r="D220" i="10" s="1"/>
  <c r="C224" i="10"/>
  <c r="D224" i="10" s="1"/>
  <c r="C228" i="10"/>
  <c r="D228" i="10" s="1"/>
  <c r="C232" i="10"/>
  <c r="D232" i="10" s="1"/>
  <c r="C236" i="10"/>
  <c r="D236" i="10" s="1"/>
  <c r="C240" i="10"/>
  <c r="D240" i="10" s="1"/>
  <c r="C244" i="10"/>
  <c r="D244" i="10" s="1"/>
  <c r="C248" i="10"/>
  <c r="D248" i="10" s="1"/>
  <c r="C252" i="10"/>
  <c r="D252" i="10" s="1"/>
  <c r="C256" i="10"/>
  <c r="D256" i="10" s="1"/>
  <c r="C260" i="10"/>
  <c r="D260" i="10" s="1"/>
  <c r="C264" i="10"/>
  <c r="D264" i="10" s="1"/>
  <c r="C268" i="10"/>
  <c r="D268" i="10" s="1"/>
  <c r="C272" i="10"/>
  <c r="D272" i="10" s="1"/>
  <c r="C276" i="10"/>
  <c r="D276" i="10" s="1"/>
  <c r="C280" i="10"/>
  <c r="D280" i="10" s="1"/>
  <c r="C284" i="10"/>
  <c r="D284" i="10" s="1"/>
  <c r="C288" i="10"/>
  <c r="D288" i="10" s="1"/>
  <c r="C292" i="10"/>
  <c r="D292" i="10" s="1"/>
  <c r="C296" i="10"/>
  <c r="D296" i="10" s="1"/>
  <c r="C300" i="10"/>
  <c r="D300" i="10" s="1"/>
  <c r="C304" i="10"/>
  <c r="D304" i="10" s="1"/>
  <c r="C308" i="10"/>
  <c r="D308" i="10" s="1"/>
  <c r="C312" i="10"/>
  <c r="D312" i="10" s="1"/>
  <c r="C316" i="10"/>
  <c r="D316" i="10" s="1"/>
  <c r="C320" i="10"/>
  <c r="D320" i="10" s="1"/>
  <c r="C324" i="10"/>
  <c r="D324" i="10" s="1"/>
  <c r="C328" i="10"/>
  <c r="D328" i="10" s="1"/>
  <c r="C332" i="10"/>
  <c r="D332" i="10" s="1"/>
  <c r="C336" i="10"/>
  <c r="D336" i="10" s="1"/>
  <c r="C340" i="10"/>
  <c r="D340" i="10" s="1"/>
  <c r="C344" i="10"/>
  <c r="D344" i="10" s="1"/>
  <c r="C348" i="10"/>
  <c r="D348" i="10" s="1"/>
  <c r="C352" i="10"/>
  <c r="D352" i="10" s="1"/>
  <c r="C356" i="10"/>
  <c r="D356" i="10" s="1"/>
  <c r="C360" i="10"/>
  <c r="D360" i="10" s="1"/>
  <c r="C364" i="10"/>
  <c r="D364" i="10" s="1"/>
  <c r="C368" i="10"/>
  <c r="D368" i="10" s="1"/>
  <c r="C372" i="10"/>
  <c r="D372" i="10" s="1"/>
  <c r="C376" i="10"/>
  <c r="D376" i="10" s="1"/>
  <c r="C380" i="10"/>
  <c r="D380" i="10" s="1"/>
  <c r="C384" i="10"/>
  <c r="D384" i="10" s="1"/>
  <c r="C388" i="10"/>
  <c r="D388" i="10" s="1"/>
  <c r="C392" i="10"/>
  <c r="D392" i="10" s="1"/>
  <c r="C396" i="10"/>
  <c r="D396" i="10" s="1"/>
  <c r="C400" i="10"/>
  <c r="D400" i="10" s="1"/>
  <c r="C404" i="10"/>
  <c r="D404" i="10" s="1"/>
  <c r="C408" i="10"/>
  <c r="D408" i="10" s="1"/>
  <c r="C412" i="10"/>
  <c r="D412" i="10" s="1"/>
  <c r="C416" i="10"/>
  <c r="D416" i="10" s="1"/>
  <c r="C420" i="10"/>
  <c r="D420" i="10" s="1"/>
  <c r="C424" i="10"/>
  <c r="D424" i="10" s="1"/>
  <c r="C428" i="10"/>
  <c r="D428" i="10" s="1"/>
  <c r="C432" i="10"/>
  <c r="D432" i="10" s="1"/>
  <c r="C436" i="10"/>
  <c r="D436" i="10" s="1"/>
  <c r="C440" i="10"/>
  <c r="D440" i="10" s="1"/>
  <c r="C444" i="10"/>
  <c r="D444" i="10" s="1"/>
  <c r="C448" i="10"/>
  <c r="D448" i="10" s="1"/>
  <c r="C452" i="10"/>
  <c r="D452" i="10" s="1"/>
  <c r="C456" i="10"/>
  <c r="D456" i="10" s="1"/>
  <c r="C460" i="10"/>
  <c r="D460" i="10" s="1"/>
  <c r="C464" i="10"/>
  <c r="D464" i="10" s="1"/>
  <c r="C468" i="10"/>
  <c r="D468" i="10" s="1"/>
  <c r="C472" i="10"/>
  <c r="D472" i="10" s="1"/>
  <c r="C476" i="10"/>
  <c r="D476" i="10" s="1"/>
  <c r="C480" i="10"/>
  <c r="D480" i="10" s="1"/>
  <c r="C484" i="10"/>
  <c r="D484" i="10" s="1"/>
  <c r="C488" i="10"/>
  <c r="D488" i="10" s="1"/>
  <c r="C492" i="10"/>
  <c r="D492" i="10" s="1"/>
  <c r="C496" i="10"/>
  <c r="D496" i="10" s="1"/>
  <c r="C500" i="10"/>
  <c r="D500" i="10" s="1"/>
  <c r="C504" i="10"/>
  <c r="D504" i="10" s="1"/>
  <c r="C508" i="10"/>
  <c r="D508" i="10" s="1"/>
  <c r="C512" i="10"/>
  <c r="D512" i="10" s="1"/>
  <c r="C516" i="10"/>
  <c r="D516" i="10" s="1"/>
  <c r="C520" i="10"/>
  <c r="D520" i="10" s="1"/>
  <c r="C524" i="10"/>
  <c r="D524" i="10" s="1"/>
  <c r="C528" i="10"/>
  <c r="D528" i="10" s="1"/>
  <c r="C532" i="10"/>
  <c r="D532" i="10" s="1"/>
  <c r="C536" i="10"/>
  <c r="D536" i="10" s="1"/>
  <c r="C540" i="10"/>
  <c r="D540" i="10" s="1"/>
  <c r="C544" i="10"/>
  <c r="D544" i="10" s="1"/>
  <c r="C548" i="10"/>
  <c r="D548" i="10" s="1"/>
  <c r="C552" i="10"/>
  <c r="D552" i="10" s="1"/>
  <c r="C556" i="10"/>
  <c r="D556" i="10" s="1"/>
  <c r="C560" i="10"/>
  <c r="D560" i="10" s="1"/>
  <c r="C564" i="10"/>
  <c r="D564" i="10" s="1"/>
  <c r="C568" i="10"/>
  <c r="D568" i="10" s="1"/>
  <c r="C572" i="10"/>
  <c r="D572" i="10" s="1"/>
  <c r="C576" i="10"/>
  <c r="D576" i="10" s="1"/>
  <c r="C580" i="10"/>
  <c r="D580" i="10" s="1"/>
  <c r="C584" i="10"/>
  <c r="D584" i="10" s="1"/>
  <c r="C588" i="10"/>
  <c r="D588" i="10" s="1"/>
  <c r="C592" i="10"/>
  <c r="D592" i="10" s="1"/>
  <c r="C596" i="10"/>
  <c r="D596" i="10" s="1"/>
  <c r="C600" i="10"/>
  <c r="D600" i="10" s="1"/>
  <c r="C604" i="10"/>
  <c r="D604" i="10" s="1"/>
  <c r="C608" i="10"/>
  <c r="D608" i="10" s="1"/>
  <c r="C612" i="10"/>
  <c r="D612" i="10" s="1"/>
  <c r="C616" i="10"/>
  <c r="D616" i="10" s="1"/>
  <c r="C620" i="10"/>
  <c r="D620" i="10" s="1"/>
  <c r="C624" i="10"/>
  <c r="D624" i="10" s="1"/>
  <c r="C628" i="10"/>
  <c r="D628" i="10" s="1"/>
  <c r="C632" i="10"/>
  <c r="D632" i="10" s="1"/>
  <c r="C636" i="10"/>
  <c r="D636" i="10" s="1"/>
  <c r="C640" i="10"/>
  <c r="D640" i="10" s="1"/>
  <c r="C644" i="10"/>
  <c r="D644" i="10" s="1"/>
  <c r="C648" i="10"/>
  <c r="D648" i="10" s="1"/>
  <c r="C652" i="10"/>
  <c r="D652" i="10" s="1"/>
  <c r="C656" i="10"/>
  <c r="D656" i="10" s="1"/>
  <c r="C660" i="10"/>
  <c r="D660" i="10" s="1"/>
  <c r="C664" i="10"/>
  <c r="D664" i="10" s="1"/>
  <c r="C668" i="10"/>
  <c r="D668" i="10" s="1"/>
  <c r="C672" i="10"/>
  <c r="D672" i="10" s="1"/>
  <c r="C676" i="10"/>
  <c r="D676" i="10" s="1"/>
  <c r="C680" i="10"/>
  <c r="D680" i="10" s="1"/>
  <c r="C684" i="10"/>
  <c r="D684" i="10" s="1"/>
  <c r="C688" i="10"/>
  <c r="D688" i="10" s="1"/>
  <c r="C692" i="10"/>
  <c r="D692" i="10" s="1"/>
  <c r="C696" i="10"/>
  <c r="D696" i="10" s="1"/>
  <c r="C700" i="10"/>
  <c r="D700" i="10" s="1"/>
  <c r="C704" i="10"/>
  <c r="D704" i="10" s="1"/>
  <c r="C708" i="10"/>
  <c r="D708" i="10" s="1"/>
  <c r="C712" i="10"/>
  <c r="D712" i="10" s="1"/>
  <c r="C716" i="10"/>
  <c r="D716" i="10" s="1"/>
  <c r="C720" i="10"/>
  <c r="D720" i="10" s="1"/>
  <c r="C724" i="10"/>
  <c r="D724" i="10" s="1"/>
  <c r="C728" i="10"/>
  <c r="D728" i="10" s="1"/>
  <c r="C732" i="10"/>
  <c r="D732" i="10" s="1"/>
  <c r="C736" i="10"/>
  <c r="D736" i="10" s="1"/>
  <c r="C740" i="10"/>
  <c r="D740" i="10" s="1"/>
  <c r="C744" i="10"/>
  <c r="D744" i="10" s="1"/>
  <c r="C748" i="10"/>
  <c r="D748" i="10" s="1"/>
  <c r="C752" i="10"/>
  <c r="D752" i="10" s="1"/>
  <c r="C756" i="10"/>
  <c r="D756" i="10" s="1"/>
  <c r="C760" i="10"/>
  <c r="D760" i="10" s="1"/>
  <c r="C764" i="10"/>
  <c r="D764" i="10" s="1"/>
  <c r="C768" i="10"/>
  <c r="D768" i="10" s="1"/>
  <c r="C772" i="10"/>
  <c r="D772" i="10" s="1"/>
  <c r="C776" i="10"/>
  <c r="D776" i="10" s="1"/>
  <c r="C780" i="10"/>
  <c r="D780" i="10" s="1"/>
  <c r="C784" i="10"/>
  <c r="D784" i="10" s="1"/>
  <c r="C788" i="10"/>
  <c r="D788" i="10" s="1"/>
  <c r="C792" i="10"/>
  <c r="D792" i="10" s="1"/>
  <c r="C796" i="10"/>
  <c r="D796" i="10" s="1"/>
  <c r="C800" i="10"/>
  <c r="D800" i="10" s="1"/>
  <c r="C804" i="10"/>
  <c r="D804" i="10" s="1"/>
  <c r="C808" i="10"/>
  <c r="D808" i="10" s="1"/>
  <c r="C812" i="10"/>
  <c r="D812" i="10" s="1"/>
  <c r="C816" i="10"/>
  <c r="D816" i="10" s="1"/>
  <c r="C820" i="10"/>
  <c r="D820" i="10" s="1"/>
  <c r="C824" i="10"/>
  <c r="D824" i="10" s="1"/>
  <c r="C828" i="10"/>
  <c r="D828" i="10" s="1"/>
  <c r="C832" i="10"/>
  <c r="D832" i="10" s="1"/>
  <c r="C836" i="10"/>
  <c r="D836" i="10" s="1"/>
  <c r="C840" i="10"/>
  <c r="D840" i="10" s="1"/>
  <c r="C844" i="10"/>
  <c r="D844" i="10" s="1"/>
  <c r="C848" i="10"/>
  <c r="D848" i="10" s="1"/>
  <c r="C852" i="10"/>
  <c r="D852" i="10" s="1"/>
  <c r="C856" i="10"/>
  <c r="D856" i="10" s="1"/>
  <c r="C860" i="10"/>
  <c r="D860" i="10" s="1"/>
  <c r="C864" i="10"/>
  <c r="D864" i="10" s="1"/>
  <c r="C868" i="10"/>
  <c r="D868" i="10" s="1"/>
  <c r="C872" i="10"/>
  <c r="D872" i="10" s="1"/>
  <c r="C876" i="10"/>
  <c r="D876" i="10" s="1"/>
  <c r="C880" i="10"/>
  <c r="D880" i="10" s="1"/>
  <c r="C884" i="10"/>
  <c r="D884" i="10" s="1"/>
  <c r="C888" i="10"/>
  <c r="D888" i="10" s="1"/>
  <c r="C892" i="10"/>
  <c r="D892" i="10" s="1"/>
  <c r="C896" i="10"/>
  <c r="D896" i="10" s="1"/>
  <c r="C900" i="10"/>
  <c r="D900" i="10" s="1"/>
  <c r="C904" i="10"/>
  <c r="D904" i="10" s="1"/>
  <c r="C908" i="10"/>
  <c r="D908" i="10" s="1"/>
  <c r="C912" i="10"/>
  <c r="D912" i="10" s="1"/>
  <c r="C916" i="10"/>
  <c r="D916" i="10" s="1"/>
  <c r="C920" i="10"/>
  <c r="D920" i="10" s="1"/>
  <c r="C924" i="10"/>
  <c r="D924" i="10" s="1"/>
  <c r="C928" i="10"/>
  <c r="D928" i="10" s="1"/>
  <c r="C932" i="10"/>
  <c r="D932" i="10" s="1"/>
  <c r="C936" i="10"/>
  <c r="D936" i="10" s="1"/>
  <c r="C940" i="10"/>
  <c r="D940" i="10" s="1"/>
  <c r="C944" i="10"/>
  <c r="D944" i="10" s="1"/>
  <c r="C948" i="10"/>
  <c r="D948" i="10" s="1"/>
  <c r="C952" i="10"/>
  <c r="D952" i="10" s="1"/>
  <c r="C956" i="10"/>
  <c r="D956" i="10" s="1"/>
  <c r="C960" i="10"/>
  <c r="D960" i="10" s="1"/>
  <c r="C964" i="10"/>
  <c r="D964" i="10" s="1"/>
  <c r="C968" i="10"/>
  <c r="D968" i="10" s="1"/>
  <c r="C972" i="10"/>
  <c r="D972" i="10" s="1"/>
  <c r="C976" i="10"/>
  <c r="D976" i="10" s="1"/>
  <c r="C980" i="10"/>
  <c r="D980" i="10" s="1"/>
  <c r="C984" i="10"/>
  <c r="D984" i="10" s="1"/>
  <c r="C988" i="10"/>
  <c r="D988" i="10" s="1"/>
  <c r="C992" i="10"/>
  <c r="D992" i="10" s="1"/>
  <c r="C996" i="10"/>
  <c r="D996" i="10" s="1"/>
  <c r="C1000" i="10"/>
  <c r="D1000" i="10" s="1"/>
  <c r="C1004" i="10"/>
  <c r="D1004" i="10" s="1"/>
  <c r="C1008" i="10"/>
  <c r="D1008" i="10" s="1"/>
  <c r="C1012" i="10"/>
  <c r="D1012" i="10" s="1"/>
  <c r="C1016" i="10"/>
  <c r="D1016" i="10" s="1"/>
  <c r="C1020" i="10"/>
  <c r="D1020" i="10" s="1"/>
  <c r="C1024" i="10"/>
  <c r="D1024" i="10" s="1"/>
  <c r="C1028" i="10"/>
  <c r="D1028" i="10" s="1"/>
  <c r="C1032" i="10"/>
  <c r="D1032" i="10" s="1"/>
  <c r="C1036" i="10"/>
  <c r="D1036" i="10" s="1"/>
  <c r="C1040" i="10"/>
  <c r="D1040" i="10" s="1"/>
  <c r="C1044" i="10"/>
  <c r="D1044" i="10" s="1"/>
  <c r="C1048" i="10"/>
  <c r="D1048" i="10" s="1"/>
  <c r="C1052" i="10"/>
  <c r="D1052" i="10" s="1"/>
  <c r="C1056" i="10"/>
  <c r="D1056" i="10" s="1"/>
  <c r="C1060" i="10"/>
  <c r="D1060" i="10" s="1"/>
  <c r="C1064" i="10"/>
  <c r="D1064" i="10" s="1"/>
  <c r="C1068" i="10"/>
  <c r="D1068" i="10" s="1"/>
  <c r="C1072" i="10"/>
  <c r="D1072" i="10" s="1"/>
  <c r="C1076" i="10"/>
  <c r="D1076" i="10" s="1"/>
  <c r="C1080" i="10"/>
  <c r="D1080" i="10" s="1"/>
  <c r="C1084" i="10"/>
  <c r="D1084" i="10" s="1"/>
  <c r="C1088" i="10"/>
  <c r="D1088" i="10" s="1"/>
  <c r="C1092" i="10"/>
  <c r="D1092" i="10" s="1"/>
  <c r="C1096" i="10"/>
  <c r="D1096" i="10" s="1"/>
  <c r="C1100" i="10"/>
  <c r="D1100" i="10" s="1"/>
  <c r="C1104" i="10"/>
  <c r="D1104" i="10" s="1"/>
  <c r="C1108" i="10"/>
  <c r="D1108" i="10" s="1"/>
  <c r="C1112" i="10"/>
  <c r="D1112" i="10" s="1"/>
  <c r="C1116" i="10"/>
  <c r="D1116" i="10" s="1"/>
  <c r="C1120" i="10"/>
  <c r="D1120" i="10" s="1"/>
  <c r="C1124" i="10"/>
  <c r="D1124" i="10" s="1"/>
  <c r="C1128" i="10"/>
  <c r="D1128" i="10" s="1"/>
  <c r="C1132" i="10"/>
  <c r="D1132" i="10" s="1"/>
  <c r="C1136" i="10"/>
  <c r="D1136" i="10" s="1"/>
  <c r="C1140" i="10"/>
  <c r="D1140" i="10" s="1"/>
  <c r="C1144" i="10"/>
  <c r="D1144" i="10" s="1"/>
  <c r="C1148" i="10"/>
  <c r="D1148" i="10" s="1"/>
  <c r="C1152" i="10"/>
  <c r="D1152" i="10" s="1"/>
  <c r="C1156" i="10"/>
  <c r="D1156" i="10" s="1"/>
  <c r="C1160" i="10"/>
  <c r="D1160" i="10" s="1"/>
  <c r="C1164" i="10"/>
  <c r="D1164" i="10" s="1"/>
  <c r="C1168" i="10"/>
  <c r="D1168" i="10" s="1"/>
  <c r="C1172" i="10"/>
  <c r="D1172" i="10" s="1"/>
  <c r="C1176" i="10"/>
  <c r="D1176" i="10" s="1"/>
  <c r="C1180" i="10"/>
  <c r="D1180" i="10" s="1"/>
  <c r="C1184" i="10"/>
  <c r="D1184" i="10" s="1"/>
  <c r="C1188" i="10"/>
  <c r="D1188" i="10" s="1"/>
  <c r="C1192" i="10"/>
  <c r="D1192" i="10" s="1"/>
  <c r="C1196" i="10"/>
  <c r="D1196" i="10" s="1"/>
  <c r="C1200" i="10"/>
  <c r="D1200" i="10" s="1"/>
  <c r="C1204" i="10"/>
  <c r="D1204" i="10" s="1"/>
  <c r="C1208" i="10"/>
  <c r="D1208" i="10" s="1"/>
  <c r="C1212" i="10"/>
  <c r="D1212" i="10" s="1"/>
  <c r="C1216" i="10"/>
  <c r="D1216" i="10" s="1"/>
  <c r="C1220" i="10"/>
  <c r="D1220" i="10" s="1"/>
  <c r="C1224" i="10"/>
  <c r="D1224" i="10" s="1"/>
  <c r="C1228" i="10"/>
  <c r="D1228" i="10" s="1"/>
  <c r="C1232" i="10"/>
  <c r="D1232" i="10" s="1"/>
  <c r="C1236" i="10"/>
  <c r="D1236" i="10" s="1"/>
  <c r="C1240" i="10"/>
  <c r="D1240" i="10" s="1"/>
  <c r="C1244" i="10"/>
  <c r="D1244" i="10" s="1"/>
  <c r="C1248" i="10"/>
  <c r="D1248" i="10" s="1"/>
  <c r="C1252" i="10"/>
  <c r="D1252" i="10" s="1"/>
  <c r="C1256" i="10"/>
  <c r="D1256" i="10" s="1"/>
  <c r="C1260" i="10"/>
  <c r="D1260" i="10" s="1"/>
  <c r="C1264" i="10"/>
  <c r="D1264" i="10" s="1"/>
  <c r="C1268" i="10"/>
  <c r="D1268" i="10" s="1"/>
  <c r="C1272" i="10"/>
  <c r="D1272" i="10" s="1"/>
  <c r="C1276" i="10"/>
  <c r="D1276" i="10" s="1"/>
  <c r="C1280" i="10"/>
  <c r="D1280" i="10" s="1"/>
  <c r="C1284" i="10"/>
  <c r="D1284" i="10" s="1"/>
  <c r="C1288" i="10"/>
  <c r="D1288" i="10" s="1"/>
  <c r="C1292" i="10"/>
  <c r="D1292" i="10" s="1"/>
  <c r="C1296" i="10"/>
  <c r="D1296" i="10" s="1"/>
  <c r="C1300" i="10"/>
  <c r="D1300" i="10" s="1"/>
  <c r="C1304" i="10"/>
  <c r="D1304" i="10" s="1"/>
  <c r="C1308" i="10"/>
  <c r="D1308" i="10" s="1"/>
  <c r="C1312" i="10"/>
  <c r="D1312" i="10" s="1"/>
  <c r="C1316" i="10"/>
  <c r="D1316" i="10" s="1"/>
  <c r="C1320" i="10"/>
  <c r="D1320" i="10" s="1"/>
  <c r="C1324" i="10"/>
  <c r="D1324" i="10" s="1"/>
  <c r="C1328" i="10"/>
  <c r="D1328" i="10" s="1"/>
  <c r="C1332" i="10"/>
  <c r="D1332" i="10" s="1"/>
  <c r="C1336" i="10"/>
  <c r="D1336" i="10" s="1"/>
  <c r="C1340" i="10"/>
  <c r="D1340" i="10" s="1"/>
  <c r="C1344" i="10"/>
  <c r="D1344" i="10" s="1"/>
  <c r="C1348" i="10"/>
  <c r="D1348" i="10" s="1"/>
  <c r="C1352" i="10"/>
  <c r="D1352" i="10" s="1"/>
  <c r="C1356" i="10"/>
  <c r="D1356" i="10" s="1"/>
  <c r="C1360" i="10"/>
  <c r="D1360" i="10" s="1"/>
  <c r="C1364" i="10"/>
  <c r="D1364" i="10" s="1"/>
  <c r="C5" i="10"/>
  <c r="D5" i="10" s="1"/>
  <c r="C21" i="10"/>
  <c r="D21" i="10" s="1"/>
  <c r="C37" i="10"/>
  <c r="D37" i="10" s="1"/>
  <c r="C53" i="10"/>
  <c r="D53" i="10" s="1"/>
  <c r="C69" i="10"/>
  <c r="D69" i="10" s="1"/>
  <c r="C85" i="10"/>
  <c r="D85" i="10" s="1"/>
  <c r="C101" i="10"/>
  <c r="D101" i="10" s="1"/>
  <c r="C117" i="10"/>
  <c r="D117" i="10" s="1"/>
  <c r="C133" i="10"/>
  <c r="D133" i="10" s="1"/>
  <c r="C149" i="10"/>
  <c r="D149" i="10" s="1"/>
  <c r="C165" i="10"/>
  <c r="D165" i="10" s="1"/>
  <c r="C181" i="10"/>
  <c r="D181" i="10" s="1"/>
  <c r="C197" i="10"/>
  <c r="D197" i="10" s="1"/>
  <c r="C213" i="10"/>
  <c r="D213" i="10" s="1"/>
  <c r="C229" i="10"/>
  <c r="D229" i="10" s="1"/>
  <c r="C245" i="10"/>
  <c r="D245" i="10" s="1"/>
  <c r="C261" i="10"/>
  <c r="D261" i="10" s="1"/>
  <c r="C277" i="10"/>
  <c r="D277" i="10" s="1"/>
  <c r="C293" i="10"/>
  <c r="D293" i="10" s="1"/>
  <c r="C309" i="10"/>
  <c r="D309" i="10" s="1"/>
  <c r="C325" i="10"/>
  <c r="D325" i="10" s="1"/>
  <c r="C341" i="10"/>
  <c r="D341" i="10" s="1"/>
  <c r="C357" i="10"/>
  <c r="D357" i="10" s="1"/>
  <c r="C373" i="10"/>
  <c r="D373" i="10" s="1"/>
  <c r="C389" i="10"/>
  <c r="D389" i="10" s="1"/>
  <c r="C405" i="10"/>
  <c r="D405" i="10" s="1"/>
  <c r="C421" i="10"/>
  <c r="D421" i="10" s="1"/>
  <c r="C437" i="10"/>
  <c r="D437" i="10" s="1"/>
  <c r="C453" i="10"/>
  <c r="D453" i="10" s="1"/>
  <c r="C469" i="10"/>
  <c r="D469" i="10" s="1"/>
  <c r="C485" i="10"/>
  <c r="D485" i="10" s="1"/>
  <c r="C501" i="10"/>
  <c r="D501" i="10" s="1"/>
  <c r="C517" i="10"/>
  <c r="D517" i="10" s="1"/>
  <c r="C533" i="10"/>
  <c r="D533" i="10" s="1"/>
  <c r="C549" i="10"/>
  <c r="D549" i="10" s="1"/>
  <c r="C565" i="10"/>
  <c r="D565" i="10" s="1"/>
  <c r="C581" i="10"/>
  <c r="D581" i="10" s="1"/>
  <c r="C597" i="10"/>
  <c r="D597" i="10" s="1"/>
  <c r="C613" i="10"/>
  <c r="D613" i="10" s="1"/>
  <c r="C629" i="10"/>
  <c r="D629" i="10" s="1"/>
  <c r="C645" i="10"/>
  <c r="D645" i="10" s="1"/>
  <c r="C661" i="10"/>
  <c r="D661" i="10" s="1"/>
  <c r="C677" i="10"/>
  <c r="D677" i="10" s="1"/>
  <c r="C693" i="10"/>
  <c r="D693" i="10" s="1"/>
  <c r="C709" i="10"/>
  <c r="D709" i="10" s="1"/>
  <c r="C725" i="10"/>
  <c r="D725" i="10" s="1"/>
  <c r="C741" i="10"/>
  <c r="D741" i="10" s="1"/>
  <c r="C757" i="10"/>
  <c r="D757" i="10" s="1"/>
  <c r="C773" i="10"/>
  <c r="D773" i="10" s="1"/>
  <c r="C789" i="10"/>
  <c r="D789" i="10" s="1"/>
  <c r="C805" i="10"/>
  <c r="D805" i="10" s="1"/>
  <c r="C821" i="10"/>
  <c r="D821" i="10" s="1"/>
  <c r="C837" i="10"/>
  <c r="D837" i="10" s="1"/>
  <c r="C853" i="10"/>
  <c r="D853" i="10" s="1"/>
  <c r="C869" i="10"/>
  <c r="D869" i="10" s="1"/>
  <c r="C885" i="10"/>
  <c r="D885" i="10" s="1"/>
  <c r="C901" i="10"/>
  <c r="D901" i="10" s="1"/>
  <c r="C917" i="10"/>
  <c r="D917" i="10" s="1"/>
  <c r="C933" i="10"/>
  <c r="D933" i="10" s="1"/>
  <c r="C949" i="10"/>
  <c r="D949" i="10" s="1"/>
  <c r="C965" i="10"/>
  <c r="D965" i="10" s="1"/>
  <c r="C981" i="10"/>
  <c r="D981" i="10" s="1"/>
  <c r="C997" i="10"/>
  <c r="D997" i="10" s="1"/>
  <c r="C1013" i="10"/>
  <c r="D1013" i="10" s="1"/>
  <c r="C1029" i="10"/>
  <c r="D1029" i="10" s="1"/>
  <c r="C1045" i="10"/>
  <c r="D1045" i="10" s="1"/>
  <c r="C1061" i="10"/>
  <c r="D1061" i="10" s="1"/>
  <c r="C1077" i="10"/>
  <c r="D1077" i="10" s="1"/>
  <c r="C1093" i="10"/>
  <c r="D1093" i="10" s="1"/>
  <c r="C1109" i="10"/>
  <c r="D1109" i="10" s="1"/>
  <c r="C1125" i="10"/>
  <c r="D1125" i="10" s="1"/>
  <c r="C1141" i="10"/>
  <c r="D1141" i="10" s="1"/>
  <c r="C1157" i="10"/>
  <c r="D1157" i="10" s="1"/>
  <c r="C1173" i="10"/>
  <c r="D1173" i="10" s="1"/>
  <c r="C1189" i="10"/>
  <c r="D1189" i="10" s="1"/>
  <c r="C1205" i="10"/>
  <c r="D1205" i="10" s="1"/>
  <c r="C1221" i="10"/>
  <c r="D1221" i="10" s="1"/>
  <c r="C1237" i="10"/>
  <c r="D1237" i="10" s="1"/>
  <c r="C1253" i="10"/>
  <c r="D1253" i="10" s="1"/>
  <c r="C1269" i="10"/>
  <c r="D1269" i="10" s="1"/>
  <c r="C1285" i="10"/>
  <c r="D1285" i="10" s="1"/>
  <c r="C1301" i="10"/>
  <c r="D1301" i="10" s="1"/>
  <c r="C1317" i="10"/>
  <c r="D1317" i="10" s="1"/>
  <c r="C1333" i="10"/>
  <c r="D1333" i="10" s="1"/>
  <c r="C1349" i="10"/>
  <c r="D1349" i="10" s="1"/>
  <c r="C1357" i="10"/>
  <c r="D1357" i="10" s="1"/>
  <c r="C1365" i="10"/>
  <c r="D1365" i="10" s="1"/>
  <c r="C1369" i="10"/>
  <c r="D1369" i="10" s="1"/>
  <c r="C1373" i="10"/>
  <c r="D1373" i="10" s="1"/>
  <c r="C1377" i="10"/>
  <c r="D1377" i="10" s="1"/>
  <c r="C1381" i="10"/>
  <c r="D1381" i="10" s="1"/>
  <c r="C1385" i="10"/>
  <c r="D1385" i="10" s="1"/>
  <c r="C1389" i="10"/>
  <c r="D1389" i="10" s="1"/>
  <c r="C1393" i="10"/>
  <c r="D1393" i="10" s="1"/>
  <c r="C1397" i="10"/>
  <c r="D1397" i="10" s="1"/>
  <c r="C1401" i="10"/>
  <c r="D1401" i="10" s="1"/>
  <c r="C1405" i="10"/>
  <c r="D1405" i="10" s="1"/>
  <c r="C1409" i="10"/>
  <c r="D1409" i="10" s="1"/>
  <c r="C1413" i="10"/>
  <c r="D1413" i="10" s="1"/>
  <c r="C1417" i="10"/>
  <c r="D1417" i="10" s="1"/>
  <c r="C1421" i="10"/>
  <c r="D1421" i="10" s="1"/>
  <c r="C1425" i="10"/>
  <c r="D1425" i="10" s="1"/>
  <c r="C1429" i="10"/>
  <c r="D1429" i="10" s="1"/>
  <c r="C1433" i="10"/>
  <c r="D1433" i="10" s="1"/>
  <c r="C1437" i="10"/>
  <c r="D1437" i="10" s="1"/>
  <c r="C1441" i="10"/>
  <c r="D1441" i="10" s="1"/>
  <c r="C1445" i="10"/>
  <c r="D1445" i="10" s="1"/>
  <c r="C1449" i="10"/>
  <c r="D1449" i="10" s="1"/>
  <c r="C1453" i="10"/>
  <c r="D1453" i="10" s="1"/>
  <c r="C1457" i="10"/>
  <c r="D1457" i="10" s="1"/>
  <c r="C1461" i="10"/>
  <c r="D1461" i="10" s="1"/>
  <c r="C1465" i="10"/>
  <c r="D1465" i="10" s="1"/>
  <c r="C1469" i="10"/>
  <c r="D1469" i="10" s="1"/>
  <c r="C1473" i="10"/>
  <c r="D1473" i="10" s="1"/>
  <c r="C1477" i="10"/>
  <c r="D1477" i="10" s="1"/>
  <c r="C1481" i="10"/>
  <c r="D1481" i="10" s="1"/>
  <c r="C1485" i="10"/>
  <c r="D1485" i="10" s="1"/>
  <c r="C1489" i="10"/>
  <c r="D1489" i="10" s="1"/>
  <c r="C1493" i="10"/>
  <c r="D1493" i="10" s="1"/>
  <c r="C1497" i="10"/>
  <c r="D1497" i="10" s="1"/>
  <c r="C1501" i="10"/>
  <c r="D1501" i="10" s="1"/>
  <c r="C1505" i="10"/>
  <c r="D1505" i="10" s="1"/>
  <c r="C1509" i="10"/>
  <c r="D1509" i="10" s="1"/>
  <c r="C1513" i="10"/>
  <c r="D1513" i="10" s="1"/>
  <c r="C1517" i="10"/>
  <c r="D1517" i="10" s="1"/>
  <c r="C1521" i="10"/>
  <c r="D1521" i="10" s="1"/>
  <c r="C1525" i="10"/>
  <c r="D1525" i="10" s="1"/>
  <c r="C1529" i="10"/>
  <c r="D1529" i="10" s="1"/>
  <c r="C1533" i="10"/>
  <c r="D1533" i="10" s="1"/>
  <c r="C1537" i="10"/>
  <c r="D1537" i="10" s="1"/>
  <c r="C1541" i="10"/>
  <c r="D1541" i="10" s="1"/>
  <c r="C1545" i="10"/>
  <c r="D1545" i="10" s="1"/>
  <c r="C1549" i="10"/>
  <c r="D1549" i="10" s="1"/>
  <c r="C1553" i="10"/>
  <c r="D1553" i="10" s="1"/>
  <c r="C1557" i="10"/>
  <c r="D1557" i="10" s="1"/>
  <c r="C1561" i="10"/>
  <c r="D1561" i="10" s="1"/>
  <c r="C1565" i="10"/>
  <c r="D1565" i="10" s="1"/>
  <c r="C1569" i="10"/>
  <c r="D1569" i="10" s="1"/>
  <c r="C1573" i="10"/>
  <c r="D1573" i="10" s="1"/>
  <c r="C1577" i="10"/>
  <c r="D1577" i="10" s="1"/>
  <c r="C1581" i="10"/>
  <c r="D1581" i="10" s="1"/>
  <c r="C1585" i="10"/>
  <c r="D1585" i="10" s="1"/>
  <c r="C1589" i="10"/>
  <c r="D1589" i="10" s="1"/>
  <c r="C1593" i="10"/>
  <c r="D1593" i="10" s="1"/>
  <c r="C1597" i="10"/>
  <c r="D1597" i="10" s="1"/>
  <c r="C1601" i="10"/>
  <c r="D1601" i="10" s="1"/>
  <c r="C1605" i="10"/>
  <c r="D1605" i="10" s="1"/>
  <c r="C1609" i="10"/>
  <c r="D1609" i="10" s="1"/>
  <c r="C1613" i="10"/>
  <c r="D1613" i="10" s="1"/>
  <c r="C1617" i="10"/>
  <c r="D1617" i="10" s="1"/>
  <c r="C1621" i="10"/>
  <c r="D1621" i="10" s="1"/>
  <c r="C1625" i="10"/>
  <c r="D1625" i="10" s="1"/>
  <c r="C1629" i="10"/>
  <c r="D1629" i="10" s="1"/>
  <c r="C1633" i="10"/>
  <c r="D1633" i="10" s="1"/>
  <c r="C1637" i="10"/>
  <c r="D1637" i="10" s="1"/>
  <c r="C1641" i="10"/>
  <c r="D1641" i="10" s="1"/>
  <c r="C1645" i="10"/>
  <c r="D1645" i="10" s="1"/>
  <c r="C1649" i="10"/>
  <c r="D1649" i="10" s="1"/>
  <c r="C1653" i="10"/>
  <c r="D1653" i="10" s="1"/>
  <c r="C1657" i="10"/>
  <c r="D1657" i="10" s="1"/>
  <c r="C1661" i="10"/>
  <c r="D1661" i="10" s="1"/>
  <c r="C1665" i="10"/>
  <c r="D1665" i="10" s="1"/>
  <c r="C1669" i="10"/>
  <c r="D1669" i="10" s="1"/>
  <c r="C1673" i="10"/>
  <c r="D1673" i="10" s="1"/>
  <c r="C1677" i="10"/>
  <c r="D1677" i="10" s="1"/>
  <c r="C1681" i="10"/>
  <c r="D1681" i="10" s="1"/>
  <c r="C1685" i="10"/>
  <c r="D1685" i="10" s="1"/>
  <c r="C1689" i="10"/>
  <c r="D1689" i="10" s="1"/>
  <c r="C1693" i="10"/>
  <c r="D1693" i="10" s="1"/>
  <c r="C1697" i="10"/>
  <c r="D1697" i="10" s="1"/>
  <c r="C1701" i="10"/>
  <c r="D1701" i="10" s="1"/>
  <c r="C1705" i="10"/>
  <c r="D1705" i="10" s="1"/>
  <c r="C1709" i="10"/>
  <c r="D1709" i="10" s="1"/>
  <c r="C1713" i="10"/>
  <c r="D1713" i="10" s="1"/>
  <c r="C1717" i="10"/>
  <c r="D1717" i="10" s="1"/>
  <c r="C1721" i="10"/>
  <c r="D1721" i="10" s="1"/>
  <c r="C1725" i="10"/>
  <c r="D1725" i="10" s="1"/>
  <c r="C1729" i="10"/>
  <c r="D1729" i="10" s="1"/>
  <c r="C1733" i="10"/>
  <c r="D1733" i="10" s="1"/>
  <c r="C1737" i="10"/>
  <c r="D1737" i="10" s="1"/>
  <c r="C1741" i="10"/>
  <c r="D1741" i="10" s="1"/>
  <c r="C1745" i="10"/>
  <c r="D1745" i="10" s="1"/>
  <c r="C1749" i="10"/>
  <c r="D1749" i="10" s="1"/>
  <c r="C1753" i="10"/>
  <c r="D1753" i="10" s="1"/>
  <c r="C1757" i="10"/>
  <c r="D1757" i="10" s="1"/>
  <c r="C1761" i="10"/>
  <c r="D1761" i="10" s="1"/>
  <c r="C1765" i="10"/>
  <c r="D1765" i="10" s="1"/>
  <c r="C1769" i="10"/>
  <c r="D1769" i="10" s="1"/>
  <c r="C1773" i="10"/>
  <c r="D1773" i="10" s="1"/>
  <c r="C1777" i="10"/>
  <c r="D1777" i="10" s="1"/>
  <c r="C1781" i="10"/>
  <c r="D1781" i="10" s="1"/>
  <c r="C1785" i="10"/>
  <c r="D1785" i="10" s="1"/>
  <c r="C1789" i="10"/>
  <c r="D1789" i="10" s="1"/>
  <c r="C1793" i="10"/>
  <c r="D1793" i="10" s="1"/>
  <c r="C1797" i="10"/>
  <c r="D1797" i="10" s="1"/>
  <c r="C1801" i="10"/>
  <c r="D1801" i="10" s="1"/>
  <c r="C1805" i="10"/>
  <c r="D1805" i="10" s="1"/>
  <c r="C1809" i="10"/>
  <c r="D1809" i="10" s="1"/>
  <c r="C1813" i="10"/>
  <c r="D1813" i="10" s="1"/>
  <c r="C1817" i="10"/>
  <c r="D1817" i="10" s="1"/>
  <c r="C1821" i="10"/>
  <c r="D1821" i="10" s="1"/>
  <c r="C1825" i="10"/>
  <c r="D1825" i="10" s="1"/>
  <c r="C1829" i="10"/>
  <c r="D1829" i="10" s="1"/>
  <c r="C1833" i="10"/>
  <c r="D1833" i="10" s="1"/>
  <c r="C1837" i="10"/>
  <c r="D1837" i="10" s="1"/>
  <c r="C1841" i="10"/>
  <c r="D1841" i="10" s="1"/>
  <c r="C1845" i="10"/>
  <c r="D1845" i="10" s="1"/>
  <c r="C1849" i="10"/>
  <c r="D1849" i="10" s="1"/>
  <c r="C1853" i="10"/>
  <c r="D1853" i="10" s="1"/>
  <c r="C1857" i="10"/>
  <c r="D1857" i="10" s="1"/>
  <c r="C1861" i="10"/>
  <c r="D1861" i="10" s="1"/>
  <c r="C1865" i="10"/>
  <c r="D1865" i="10" s="1"/>
  <c r="C1869" i="10"/>
  <c r="D1869" i="10" s="1"/>
  <c r="C1873" i="10"/>
  <c r="D1873" i="10" s="1"/>
  <c r="C1877" i="10"/>
  <c r="D1877" i="10" s="1"/>
  <c r="C1881" i="10"/>
  <c r="D1881" i="10" s="1"/>
  <c r="C1885" i="10"/>
  <c r="D1885" i="10" s="1"/>
  <c r="C1889" i="10"/>
  <c r="D1889" i="10" s="1"/>
  <c r="C1893" i="10"/>
  <c r="D1893" i="10" s="1"/>
  <c r="C1897" i="10"/>
  <c r="D1897" i="10" s="1"/>
  <c r="C1901" i="10"/>
  <c r="D1901" i="10" s="1"/>
  <c r="C1905" i="10"/>
  <c r="D1905" i="10" s="1"/>
  <c r="C1909" i="10"/>
  <c r="D1909" i="10" s="1"/>
  <c r="C1913" i="10"/>
  <c r="D1913" i="10" s="1"/>
  <c r="C1917" i="10"/>
  <c r="D1917" i="10" s="1"/>
  <c r="C1921" i="10"/>
  <c r="D1921" i="10" s="1"/>
  <c r="C1925" i="10"/>
  <c r="D1925" i="10" s="1"/>
  <c r="C1929" i="10"/>
  <c r="D1929" i="10" s="1"/>
  <c r="C1933" i="10"/>
  <c r="D1933" i="10" s="1"/>
  <c r="C1937" i="10"/>
  <c r="D1937" i="10" s="1"/>
  <c r="C1941" i="10"/>
  <c r="D1941" i="10" s="1"/>
  <c r="C1945" i="10"/>
  <c r="D1945" i="10" s="1"/>
  <c r="C1949" i="10"/>
  <c r="D1949" i="10" s="1"/>
  <c r="C1953" i="10"/>
  <c r="D1953" i="10" s="1"/>
  <c r="C1957" i="10"/>
  <c r="D1957" i="10" s="1"/>
  <c r="C1961" i="10"/>
  <c r="D1961" i="10" s="1"/>
  <c r="C1965" i="10"/>
  <c r="D1965" i="10" s="1"/>
  <c r="C1969" i="10"/>
  <c r="D1969" i="10" s="1"/>
  <c r="C1973" i="10"/>
  <c r="D1973" i="10" s="1"/>
  <c r="C1977" i="10"/>
  <c r="D1977" i="10" s="1"/>
  <c r="C1981" i="10"/>
  <c r="D1981" i="10" s="1"/>
  <c r="C1985" i="10"/>
  <c r="D1985" i="10" s="1"/>
  <c r="C1989" i="10"/>
  <c r="D1989" i="10" s="1"/>
  <c r="C1993" i="10"/>
  <c r="D1993" i="10" s="1"/>
  <c r="C1997" i="10"/>
  <c r="D1997" i="10" s="1"/>
  <c r="C2001" i="10"/>
  <c r="D2001" i="10" s="1"/>
  <c r="C2005" i="10"/>
  <c r="D2005" i="10" s="1"/>
  <c r="C2009" i="10"/>
  <c r="D2009" i="10" s="1"/>
  <c r="C2013" i="10"/>
  <c r="D2013" i="10" s="1"/>
  <c r="C2017" i="10"/>
  <c r="D2017" i="10" s="1"/>
  <c r="C2021" i="10"/>
  <c r="D2021" i="10" s="1"/>
  <c r="C2025" i="10"/>
  <c r="D2025" i="10" s="1"/>
  <c r="C2029" i="10"/>
  <c r="D2029" i="10" s="1"/>
  <c r="C2033" i="10"/>
  <c r="D2033" i="10" s="1"/>
  <c r="C2037" i="10"/>
  <c r="D2037" i="10" s="1"/>
  <c r="C2041" i="10"/>
  <c r="D2041" i="10" s="1"/>
  <c r="C2045" i="10"/>
  <c r="D2045" i="10" s="1"/>
  <c r="C2049" i="10"/>
  <c r="D2049" i="10" s="1"/>
  <c r="C2053" i="10"/>
  <c r="D2053" i="10" s="1"/>
  <c r="C2057" i="10"/>
  <c r="D2057" i="10" s="1"/>
  <c r="C2061" i="10"/>
  <c r="D2061" i="10" s="1"/>
  <c r="C2065" i="10"/>
  <c r="D2065" i="10" s="1"/>
  <c r="C2069" i="10"/>
  <c r="D2069" i="10" s="1"/>
  <c r="C2073" i="10"/>
  <c r="D2073" i="10" s="1"/>
  <c r="C2077" i="10"/>
  <c r="D2077" i="10" s="1"/>
  <c r="C2081" i="10"/>
  <c r="D2081" i="10" s="1"/>
  <c r="C2085" i="10"/>
  <c r="D2085" i="10" s="1"/>
  <c r="C2089" i="10"/>
  <c r="D2089" i="10" s="1"/>
  <c r="C2093" i="10"/>
  <c r="D2093" i="10" s="1"/>
  <c r="C2097" i="10"/>
  <c r="D2097" i="10" s="1"/>
  <c r="C2101" i="10"/>
  <c r="D2101" i="10" s="1"/>
  <c r="C2105" i="10"/>
  <c r="D2105" i="10" s="1"/>
  <c r="C2109" i="10"/>
  <c r="D2109" i="10" s="1"/>
  <c r="C2113" i="10"/>
  <c r="D2113" i="10" s="1"/>
  <c r="C2117" i="10"/>
  <c r="D2117" i="10" s="1"/>
  <c r="C2121" i="10"/>
  <c r="D2121" i="10" s="1"/>
  <c r="C2125" i="10"/>
  <c r="D2125" i="10" s="1"/>
  <c r="C2129" i="10"/>
  <c r="D2129" i="10" s="1"/>
  <c r="C2133" i="10"/>
  <c r="D2133" i="10" s="1"/>
  <c r="C2137" i="10"/>
  <c r="D2137" i="10" s="1"/>
  <c r="C2141" i="10"/>
  <c r="D2141" i="10" s="1"/>
  <c r="C2145" i="10"/>
  <c r="D2145" i="10" s="1"/>
  <c r="C2149" i="10"/>
  <c r="D2149" i="10" s="1"/>
  <c r="C2153" i="10"/>
  <c r="D2153" i="10" s="1"/>
  <c r="C2157" i="10"/>
  <c r="D2157" i="10" s="1"/>
  <c r="C2161" i="10"/>
  <c r="D2161" i="10" s="1"/>
  <c r="C2165" i="10"/>
  <c r="D2165" i="10" s="1"/>
  <c r="C2169" i="10"/>
  <c r="D2169" i="10" s="1"/>
  <c r="C2173" i="10"/>
  <c r="D2173" i="10" s="1"/>
  <c r="C2177" i="10"/>
  <c r="D2177" i="10" s="1"/>
  <c r="C2181" i="10"/>
  <c r="D2181" i="10" s="1"/>
  <c r="C2185" i="10"/>
  <c r="D2185" i="10" s="1"/>
  <c r="C17" i="10"/>
  <c r="D17" i="10" s="1"/>
  <c r="C49" i="10"/>
  <c r="D49" i="10" s="1"/>
  <c r="C65" i="10"/>
  <c r="D65" i="10" s="1"/>
  <c r="C81" i="10"/>
  <c r="D81" i="10" s="1"/>
  <c r="C97" i="10"/>
  <c r="D97" i="10" s="1"/>
  <c r="C113" i="10"/>
  <c r="D113" i="10" s="1"/>
  <c r="C129" i="10"/>
  <c r="D129" i="10" s="1"/>
  <c r="C145" i="10"/>
  <c r="D145" i="10" s="1"/>
  <c r="C161" i="10"/>
  <c r="D161" i="10" s="1"/>
  <c r="C177" i="10"/>
  <c r="D177" i="10" s="1"/>
  <c r="C193" i="10"/>
  <c r="D193" i="10" s="1"/>
  <c r="C209" i="10"/>
  <c r="D209" i="10" s="1"/>
  <c r="C225" i="10"/>
  <c r="D225" i="10" s="1"/>
  <c r="C241" i="10"/>
  <c r="D241" i="10" s="1"/>
  <c r="C257" i="10"/>
  <c r="D257" i="10" s="1"/>
  <c r="C273" i="10"/>
  <c r="D273" i="10" s="1"/>
  <c r="C289" i="10"/>
  <c r="D289" i="10" s="1"/>
  <c r="C305" i="10"/>
  <c r="D305" i="10" s="1"/>
  <c r="C321" i="10"/>
  <c r="D321" i="10" s="1"/>
  <c r="C337" i="10"/>
  <c r="D337" i="10" s="1"/>
  <c r="C353" i="10"/>
  <c r="D353" i="10" s="1"/>
  <c r="C369" i="10"/>
  <c r="D369" i="10" s="1"/>
  <c r="C385" i="10"/>
  <c r="D385" i="10" s="1"/>
  <c r="C401" i="10"/>
  <c r="D401" i="10" s="1"/>
  <c r="C433" i="10"/>
  <c r="D433" i="10" s="1"/>
  <c r="C449" i="10"/>
  <c r="D449" i="10" s="1"/>
  <c r="C481" i="10"/>
  <c r="D481" i="10" s="1"/>
  <c r="C513" i="10"/>
  <c r="D513" i="10" s="1"/>
  <c r="C545" i="10"/>
  <c r="D545" i="10" s="1"/>
  <c r="C577" i="10"/>
  <c r="D577" i="10" s="1"/>
  <c r="C609" i="10"/>
  <c r="D609" i="10" s="1"/>
  <c r="C641" i="10"/>
  <c r="D641" i="10" s="1"/>
  <c r="C673" i="10"/>
  <c r="D673" i="10" s="1"/>
  <c r="C705" i="10"/>
  <c r="D705" i="10" s="1"/>
  <c r="C737" i="10"/>
  <c r="D737" i="10" s="1"/>
  <c r="C769" i="10"/>
  <c r="D769" i="10" s="1"/>
  <c r="C801" i="10"/>
  <c r="D801" i="10" s="1"/>
  <c r="C817" i="10"/>
  <c r="D817" i="10" s="1"/>
  <c r="C849" i="10"/>
  <c r="D849" i="10" s="1"/>
  <c r="C881" i="10"/>
  <c r="D881" i="10" s="1"/>
  <c r="C913" i="10"/>
  <c r="D913" i="10" s="1"/>
  <c r="C945" i="10"/>
  <c r="D945" i="10" s="1"/>
  <c r="C977" i="10"/>
  <c r="D977" i="10" s="1"/>
  <c r="C1009" i="10"/>
  <c r="D1009" i="10" s="1"/>
  <c r="C1041" i="10"/>
  <c r="D1041" i="10" s="1"/>
  <c r="C1073" i="10"/>
  <c r="D1073" i="10" s="1"/>
  <c r="C1105" i="10"/>
  <c r="D1105" i="10" s="1"/>
  <c r="C1137" i="10"/>
  <c r="D1137" i="10" s="1"/>
  <c r="C1169" i="10"/>
  <c r="D1169" i="10" s="1"/>
  <c r="C9" i="10"/>
  <c r="D9" i="10" s="1"/>
  <c r="C25" i="10"/>
  <c r="D25" i="10" s="1"/>
  <c r="C41" i="10"/>
  <c r="D41" i="10" s="1"/>
  <c r="C57" i="10"/>
  <c r="D57" i="10" s="1"/>
  <c r="C73" i="10"/>
  <c r="D73" i="10" s="1"/>
  <c r="C89" i="10"/>
  <c r="D89" i="10" s="1"/>
  <c r="C105" i="10"/>
  <c r="D105" i="10" s="1"/>
  <c r="C121" i="10"/>
  <c r="D121" i="10" s="1"/>
  <c r="C137" i="10"/>
  <c r="D137" i="10" s="1"/>
  <c r="C153" i="10"/>
  <c r="D153" i="10" s="1"/>
  <c r="C169" i="10"/>
  <c r="D169" i="10" s="1"/>
  <c r="C185" i="10"/>
  <c r="D185" i="10" s="1"/>
  <c r="C201" i="10"/>
  <c r="D201" i="10" s="1"/>
  <c r="C217" i="10"/>
  <c r="D217" i="10" s="1"/>
  <c r="C233" i="10"/>
  <c r="D233" i="10" s="1"/>
  <c r="C249" i="10"/>
  <c r="D249" i="10" s="1"/>
  <c r="C265" i="10"/>
  <c r="D265" i="10" s="1"/>
  <c r="C281" i="10"/>
  <c r="D281" i="10" s="1"/>
  <c r="C297" i="10"/>
  <c r="D297" i="10" s="1"/>
  <c r="C313" i="10"/>
  <c r="D313" i="10" s="1"/>
  <c r="C329" i="10"/>
  <c r="D329" i="10" s="1"/>
  <c r="C345" i="10"/>
  <c r="D345" i="10" s="1"/>
  <c r="C361" i="10"/>
  <c r="D361" i="10" s="1"/>
  <c r="C377" i="10"/>
  <c r="D377" i="10" s="1"/>
  <c r="C393" i="10"/>
  <c r="D393" i="10" s="1"/>
  <c r="C409" i="10"/>
  <c r="D409" i="10" s="1"/>
  <c r="C425" i="10"/>
  <c r="D425" i="10" s="1"/>
  <c r="C441" i="10"/>
  <c r="D441" i="10" s="1"/>
  <c r="C457" i="10"/>
  <c r="D457" i="10" s="1"/>
  <c r="C473" i="10"/>
  <c r="D473" i="10" s="1"/>
  <c r="C489" i="10"/>
  <c r="D489" i="10" s="1"/>
  <c r="C505" i="10"/>
  <c r="D505" i="10" s="1"/>
  <c r="C521" i="10"/>
  <c r="D521" i="10" s="1"/>
  <c r="C537" i="10"/>
  <c r="D537" i="10" s="1"/>
  <c r="C553" i="10"/>
  <c r="D553" i="10" s="1"/>
  <c r="C569" i="10"/>
  <c r="D569" i="10" s="1"/>
  <c r="C585" i="10"/>
  <c r="D585" i="10" s="1"/>
  <c r="C601" i="10"/>
  <c r="D601" i="10" s="1"/>
  <c r="C617" i="10"/>
  <c r="D617" i="10" s="1"/>
  <c r="C633" i="10"/>
  <c r="D633" i="10" s="1"/>
  <c r="C649" i="10"/>
  <c r="D649" i="10" s="1"/>
  <c r="C665" i="10"/>
  <c r="D665" i="10" s="1"/>
  <c r="C681" i="10"/>
  <c r="D681" i="10" s="1"/>
  <c r="C697" i="10"/>
  <c r="D697" i="10" s="1"/>
  <c r="C713" i="10"/>
  <c r="D713" i="10" s="1"/>
  <c r="C729" i="10"/>
  <c r="D729" i="10" s="1"/>
  <c r="C745" i="10"/>
  <c r="D745" i="10" s="1"/>
  <c r="C761" i="10"/>
  <c r="D761" i="10" s="1"/>
  <c r="C777" i="10"/>
  <c r="D777" i="10" s="1"/>
  <c r="C793" i="10"/>
  <c r="D793" i="10" s="1"/>
  <c r="C809" i="10"/>
  <c r="D809" i="10" s="1"/>
  <c r="C825" i="10"/>
  <c r="D825" i="10" s="1"/>
  <c r="C841" i="10"/>
  <c r="D841" i="10" s="1"/>
  <c r="C857" i="10"/>
  <c r="D857" i="10" s="1"/>
  <c r="C873" i="10"/>
  <c r="D873" i="10" s="1"/>
  <c r="C889" i="10"/>
  <c r="D889" i="10" s="1"/>
  <c r="C905" i="10"/>
  <c r="D905" i="10" s="1"/>
  <c r="C921" i="10"/>
  <c r="D921" i="10" s="1"/>
  <c r="C937" i="10"/>
  <c r="D937" i="10" s="1"/>
  <c r="C953" i="10"/>
  <c r="D953" i="10" s="1"/>
  <c r="C969" i="10"/>
  <c r="D969" i="10" s="1"/>
  <c r="C985" i="10"/>
  <c r="D985" i="10" s="1"/>
  <c r="C1001" i="10"/>
  <c r="D1001" i="10" s="1"/>
  <c r="C1017" i="10"/>
  <c r="D1017" i="10" s="1"/>
  <c r="C1033" i="10"/>
  <c r="D1033" i="10" s="1"/>
  <c r="C1049" i="10"/>
  <c r="D1049" i="10" s="1"/>
  <c r="C1065" i="10"/>
  <c r="D1065" i="10" s="1"/>
  <c r="C1081" i="10"/>
  <c r="D1081" i="10" s="1"/>
  <c r="C1097" i="10"/>
  <c r="D1097" i="10" s="1"/>
  <c r="C1113" i="10"/>
  <c r="D1113" i="10" s="1"/>
  <c r="C1129" i="10"/>
  <c r="D1129" i="10" s="1"/>
  <c r="C1145" i="10"/>
  <c r="D1145" i="10" s="1"/>
  <c r="C1161" i="10"/>
  <c r="D1161" i="10" s="1"/>
  <c r="C1177" i="10"/>
  <c r="D1177" i="10" s="1"/>
  <c r="C1193" i="10"/>
  <c r="D1193" i="10" s="1"/>
  <c r="C1209" i="10"/>
  <c r="D1209" i="10" s="1"/>
  <c r="C1225" i="10"/>
  <c r="D1225" i="10" s="1"/>
  <c r="C1241" i="10"/>
  <c r="D1241" i="10" s="1"/>
  <c r="C1257" i="10"/>
  <c r="D1257" i="10" s="1"/>
  <c r="C1273" i="10"/>
  <c r="D1273" i="10" s="1"/>
  <c r="C1289" i="10"/>
  <c r="D1289" i="10" s="1"/>
  <c r="C1305" i="10"/>
  <c r="D1305" i="10" s="1"/>
  <c r="C1321" i="10"/>
  <c r="D1321" i="10" s="1"/>
  <c r="C1337" i="10"/>
  <c r="D1337" i="10" s="1"/>
  <c r="C1350" i="10"/>
  <c r="D1350" i="10" s="1"/>
  <c r="C1358" i="10"/>
  <c r="D1358" i="10" s="1"/>
  <c r="C1366" i="10"/>
  <c r="D1366" i="10" s="1"/>
  <c r="C1370" i="10"/>
  <c r="D1370" i="10" s="1"/>
  <c r="C1374" i="10"/>
  <c r="D1374" i="10" s="1"/>
  <c r="C1378" i="10"/>
  <c r="D1378" i="10" s="1"/>
  <c r="C1382" i="10"/>
  <c r="D1382" i="10" s="1"/>
  <c r="C1386" i="10"/>
  <c r="D1386" i="10" s="1"/>
  <c r="C1390" i="10"/>
  <c r="D1390" i="10" s="1"/>
  <c r="C1394" i="10"/>
  <c r="D1394" i="10" s="1"/>
  <c r="C1398" i="10"/>
  <c r="D1398" i="10" s="1"/>
  <c r="C1402" i="10"/>
  <c r="D1402" i="10" s="1"/>
  <c r="C1406" i="10"/>
  <c r="D1406" i="10" s="1"/>
  <c r="C1410" i="10"/>
  <c r="D1410" i="10" s="1"/>
  <c r="C1414" i="10"/>
  <c r="D1414" i="10" s="1"/>
  <c r="C1418" i="10"/>
  <c r="D1418" i="10" s="1"/>
  <c r="C1422" i="10"/>
  <c r="D1422" i="10" s="1"/>
  <c r="C1426" i="10"/>
  <c r="D1426" i="10" s="1"/>
  <c r="C1430" i="10"/>
  <c r="D1430" i="10" s="1"/>
  <c r="C1434" i="10"/>
  <c r="D1434" i="10" s="1"/>
  <c r="C1438" i="10"/>
  <c r="D1438" i="10" s="1"/>
  <c r="C1442" i="10"/>
  <c r="D1442" i="10" s="1"/>
  <c r="C1446" i="10"/>
  <c r="D1446" i="10" s="1"/>
  <c r="C1450" i="10"/>
  <c r="D1450" i="10" s="1"/>
  <c r="C1454" i="10"/>
  <c r="D1454" i="10" s="1"/>
  <c r="C1458" i="10"/>
  <c r="D1458" i="10" s="1"/>
  <c r="C1462" i="10"/>
  <c r="D1462" i="10" s="1"/>
  <c r="C1466" i="10"/>
  <c r="D1466" i="10" s="1"/>
  <c r="C1470" i="10"/>
  <c r="D1470" i="10" s="1"/>
  <c r="C1474" i="10"/>
  <c r="D1474" i="10" s="1"/>
  <c r="C1478" i="10"/>
  <c r="D1478" i="10" s="1"/>
  <c r="C1482" i="10"/>
  <c r="D1482" i="10" s="1"/>
  <c r="C1486" i="10"/>
  <c r="D1486" i="10" s="1"/>
  <c r="C1490" i="10"/>
  <c r="D1490" i="10" s="1"/>
  <c r="C1494" i="10"/>
  <c r="D1494" i="10" s="1"/>
  <c r="C1498" i="10"/>
  <c r="D1498" i="10" s="1"/>
  <c r="C1502" i="10"/>
  <c r="D1502" i="10" s="1"/>
  <c r="C1506" i="10"/>
  <c r="D1506" i="10" s="1"/>
  <c r="C1510" i="10"/>
  <c r="D1510" i="10" s="1"/>
  <c r="C1514" i="10"/>
  <c r="D1514" i="10" s="1"/>
  <c r="C1518" i="10"/>
  <c r="D1518" i="10" s="1"/>
  <c r="C1522" i="10"/>
  <c r="D1522" i="10" s="1"/>
  <c r="C1526" i="10"/>
  <c r="D1526" i="10" s="1"/>
  <c r="C1530" i="10"/>
  <c r="D1530" i="10" s="1"/>
  <c r="C1534" i="10"/>
  <c r="D1534" i="10" s="1"/>
  <c r="C1538" i="10"/>
  <c r="D1538" i="10" s="1"/>
  <c r="C1542" i="10"/>
  <c r="D1542" i="10" s="1"/>
  <c r="C1546" i="10"/>
  <c r="D1546" i="10" s="1"/>
  <c r="C1550" i="10"/>
  <c r="D1550" i="10" s="1"/>
  <c r="C1554" i="10"/>
  <c r="D1554" i="10" s="1"/>
  <c r="C1558" i="10"/>
  <c r="D1558" i="10" s="1"/>
  <c r="C1562" i="10"/>
  <c r="D1562" i="10" s="1"/>
  <c r="C1566" i="10"/>
  <c r="D1566" i="10" s="1"/>
  <c r="C1570" i="10"/>
  <c r="D1570" i="10" s="1"/>
  <c r="C1574" i="10"/>
  <c r="D1574" i="10" s="1"/>
  <c r="C1578" i="10"/>
  <c r="D1578" i="10" s="1"/>
  <c r="C1582" i="10"/>
  <c r="D1582" i="10" s="1"/>
  <c r="C1586" i="10"/>
  <c r="D1586" i="10" s="1"/>
  <c r="C1590" i="10"/>
  <c r="D1590" i="10" s="1"/>
  <c r="C1594" i="10"/>
  <c r="D1594" i="10" s="1"/>
  <c r="C1598" i="10"/>
  <c r="D1598" i="10" s="1"/>
  <c r="C1602" i="10"/>
  <c r="D1602" i="10" s="1"/>
  <c r="C1606" i="10"/>
  <c r="D1606" i="10" s="1"/>
  <c r="C1610" i="10"/>
  <c r="D1610" i="10" s="1"/>
  <c r="C1614" i="10"/>
  <c r="D1614" i="10" s="1"/>
  <c r="C1618" i="10"/>
  <c r="D1618" i="10" s="1"/>
  <c r="C1622" i="10"/>
  <c r="D1622" i="10" s="1"/>
  <c r="C1626" i="10"/>
  <c r="D1626" i="10" s="1"/>
  <c r="C1630" i="10"/>
  <c r="D1630" i="10" s="1"/>
  <c r="C1634" i="10"/>
  <c r="D1634" i="10" s="1"/>
  <c r="C1638" i="10"/>
  <c r="D1638" i="10" s="1"/>
  <c r="C1642" i="10"/>
  <c r="D1642" i="10" s="1"/>
  <c r="C1646" i="10"/>
  <c r="D1646" i="10" s="1"/>
  <c r="C1650" i="10"/>
  <c r="D1650" i="10" s="1"/>
  <c r="C1654" i="10"/>
  <c r="D1654" i="10" s="1"/>
  <c r="C1658" i="10"/>
  <c r="D1658" i="10" s="1"/>
  <c r="C1662" i="10"/>
  <c r="D1662" i="10" s="1"/>
  <c r="C1666" i="10"/>
  <c r="D1666" i="10" s="1"/>
  <c r="C1670" i="10"/>
  <c r="D1670" i="10" s="1"/>
  <c r="C1674" i="10"/>
  <c r="D1674" i="10" s="1"/>
  <c r="C1678" i="10"/>
  <c r="D1678" i="10" s="1"/>
  <c r="C1682" i="10"/>
  <c r="D1682" i="10" s="1"/>
  <c r="C1686" i="10"/>
  <c r="D1686" i="10" s="1"/>
  <c r="C1690" i="10"/>
  <c r="D1690" i="10" s="1"/>
  <c r="C1694" i="10"/>
  <c r="D1694" i="10" s="1"/>
  <c r="C1698" i="10"/>
  <c r="D1698" i="10" s="1"/>
  <c r="C1702" i="10"/>
  <c r="D1702" i="10" s="1"/>
  <c r="C1706" i="10"/>
  <c r="D1706" i="10" s="1"/>
  <c r="C1710" i="10"/>
  <c r="D1710" i="10" s="1"/>
  <c r="C1714" i="10"/>
  <c r="D1714" i="10" s="1"/>
  <c r="C1718" i="10"/>
  <c r="D1718" i="10" s="1"/>
  <c r="C1722" i="10"/>
  <c r="D1722" i="10" s="1"/>
  <c r="C1726" i="10"/>
  <c r="D1726" i="10" s="1"/>
  <c r="C1730" i="10"/>
  <c r="D1730" i="10" s="1"/>
  <c r="C1734" i="10"/>
  <c r="D1734" i="10" s="1"/>
  <c r="C1738" i="10"/>
  <c r="D1738" i="10" s="1"/>
  <c r="C1742" i="10"/>
  <c r="D1742" i="10" s="1"/>
  <c r="C1746" i="10"/>
  <c r="D1746" i="10" s="1"/>
  <c r="C1750" i="10"/>
  <c r="D1750" i="10" s="1"/>
  <c r="C1754" i="10"/>
  <c r="D1754" i="10" s="1"/>
  <c r="C1758" i="10"/>
  <c r="D1758" i="10" s="1"/>
  <c r="C1762" i="10"/>
  <c r="D1762" i="10" s="1"/>
  <c r="C1766" i="10"/>
  <c r="D1766" i="10" s="1"/>
  <c r="C1770" i="10"/>
  <c r="D1770" i="10" s="1"/>
  <c r="C1774" i="10"/>
  <c r="D1774" i="10" s="1"/>
  <c r="C1778" i="10"/>
  <c r="D1778" i="10" s="1"/>
  <c r="C1782" i="10"/>
  <c r="D1782" i="10" s="1"/>
  <c r="C1786" i="10"/>
  <c r="D1786" i="10" s="1"/>
  <c r="C1790" i="10"/>
  <c r="D1790" i="10" s="1"/>
  <c r="C1794" i="10"/>
  <c r="D1794" i="10" s="1"/>
  <c r="C1798" i="10"/>
  <c r="D1798" i="10" s="1"/>
  <c r="C1802" i="10"/>
  <c r="D1802" i="10" s="1"/>
  <c r="C1806" i="10"/>
  <c r="D1806" i="10" s="1"/>
  <c r="C1810" i="10"/>
  <c r="D1810" i="10" s="1"/>
  <c r="C1814" i="10"/>
  <c r="D1814" i="10" s="1"/>
  <c r="C1818" i="10"/>
  <c r="D1818" i="10" s="1"/>
  <c r="C1822" i="10"/>
  <c r="D1822" i="10" s="1"/>
  <c r="C1826" i="10"/>
  <c r="D1826" i="10" s="1"/>
  <c r="C1830" i="10"/>
  <c r="D1830" i="10" s="1"/>
  <c r="C1834" i="10"/>
  <c r="D1834" i="10" s="1"/>
  <c r="C1838" i="10"/>
  <c r="D1838" i="10" s="1"/>
  <c r="C1842" i="10"/>
  <c r="D1842" i="10" s="1"/>
  <c r="C1846" i="10"/>
  <c r="D1846" i="10" s="1"/>
  <c r="C1850" i="10"/>
  <c r="D1850" i="10" s="1"/>
  <c r="C1854" i="10"/>
  <c r="D1854" i="10" s="1"/>
  <c r="C1858" i="10"/>
  <c r="D1858" i="10" s="1"/>
  <c r="C1862" i="10"/>
  <c r="D1862" i="10" s="1"/>
  <c r="C1866" i="10"/>
  <c r="D1866" i="10" s="1"/>
  <c r="C1870" i="10"/>
  <c r="D1870" i="10" s="1"/>
  <c r="C1874" i="10"/>
  <c r="D1874" i="10" s="1"/>
  <c r="C1878" i="10"/>
  <c r="D1878" i="10" s="1"/>
  <c r="C1882" i="10"/>
  <c r="D1882" i="10" s="1"/>
  <c r="C1886" i="10"/>
  <c r="D1886" i="10" s="1"/>
  <c r="C1890" i="10"/>
  <c r="D1890" i="10" s="1"/>
  <c r="C1894" i="10"/>
  <c r="D1894" i="10" s="1"/>
  <c r="C1898" i="10"/>
  <c r="D1898" i="10" s="1"/>
  <c r="C1902" i="10"/>
  <c r="D1902" i="10" s="1"/>
  <c r="C1906" i="10"/>
  <c r="D1906" i="10" s="1"/>
  <c r="C1910" i="10"/>
  <c r="D1910" i="10" s="1"/>
  <c r="C1914" i="10"/>
  <c r="D1914" i="10" s="1"/>
  <c r="C1918" i="10"/>
  <c r="D1918" i="10" s="1"/>
  <c r="C1922" i="10"/>
  <c r="D1922" i="10" s="1"/>
  <c r="C1926" i="10"/>
  <c r="D1926" i="10" s="1"/>
  <c r="C1930" i="10"/>
  <c r="D1930" i="10" s="1"/>
  <c r="C1934" i="10"/>
  <c r="D1934" i="10" s="1"/>
  <c r="C1938" i="10"/>
  <c r="D1938" i="10" s="1"/>
  <c r="C1942" i="10"/>
  <c r="D1942" i="10" s="1"/>
  <c r="C1946" i="10"/>
  <c r="D1946" i="10" s="1"/>
  <c r="C1950" i="10"/>
  <c r="D1950" i="10" s="1"/>
  <c r="C1954" i="10"/>
  <c r="D1954" i="10" s="1"/>
  <c r="C1958" i="10"/>
  <c r="D1958" i="10" s="1"/>
  <c r="C1962" i="10"/>
  <c r="D1962" i="10" s="1"/>
  <c r="C1966" i="10"/>
  <c r="D1966" i="10" s="1"/>
  <c r="C1970" i="10"/>
  <c r="D1970" i="10" s="1"/>
  <c r="C1974" i="10"/>
  <c r="D1974" i="10" s="1"/>
  <c r="C1978" i="10"/>
  <c r="D1978" i="10" s="1"/>
  <c r="C1982" i="10"/>
  <c r="D1982" i="10" s="1"/>
  <c r="C1986" i="10"/>
  <c r="D1986" i="10" s="1"/>
  <c r="C1990" i="10"/>
  <c r="D1990" i="10" s="1"/>
  <c r="C1994" i="10"/>
  <c r="D1994" i="10" s="1"/>
  <c r="C1998" i="10"/>
  <c r="D1998" i="10" s="1"/>
  <c r="C2002" i="10"/>
  <c r="D2002" i="10" s="1"/>
  <c r="C2006" i="10"/>
  <c r="D2006" i="10" s="1"/>
  <c r="C2010" i="10"/>
  <c r="D2010" i="10" s="1"/>
  <c r="C2014" i="10"/>
  <c r="D2014" i="10" s="1"/>
  <c r="C2018" i="10"/>
  <c r="D2018" i="10" s="1"/>
  <c r="C2022" i="10"/>
  <c r="D2022" i="10" s="1"/>
  <c r="C2026" i="10"/>
  <c r="D2026" i="10" s="1"/>
  <c r="C2030" i="10"/>
  <c r="D2030" i="10" s="1"/>
  <c r="C2034" i="10"/>
  <c r="D2034" i="10" s="1"/>
  <c r="C2038" i="10"/>
  <c r="D2038" i="10" s="1"/>
  <c r="C2042" i="10"/>
  <c r="D2042" i="10" s="1"/>
  <c r="C2046" i="10"/>
  <c r="D2046" i="10" s="1"/>
  <c r="C2050" i="10"/>
  <c r="D2050" i="10" s="1"/>
  <c r="C2054" i="10"/>
  <c r="D2054" i="10" s="1"/>
  <c r="C2058" i="10"/>
  <c r="D2058" i="10" s="1"/>
  <c r="C2062" i="10"/>
  <c r="D2062" i="10" s="1"/>
  <c r="C2066" i="10"/>
  <c r="D2066" i="10" s="1"/>
  <c r="C2070" i="10"/>
  <c r="D2070" i="10" s="1"/>
  <c r="C2074" i="10"/>
  <c r="D2074" i="10" s="1"/>
  <c r="C2078" i="10"/>
  <c r="D2078" i="10" s="1"/>
  <c r="C2082" i="10"/>
  <c r="D2082" i="10" s="1"/>
  <c r="C2086" i="10"/>
  <c r="D2086" i="10" s="1"/>
  <c r="C2090" i="10"/>
  <c r="D2090" i="10" s="1"/>
  <c r="C2094" i="10"/>
  <c r="D2094" i="10" s="1"/>
  <c r="C2098" i="10"/>
  <c r="D2098" i="10" s="1"/>
  <c r="C2102" i="10"/>
  <c r="D2102" i="10" s="1"/>
  <c r="C2106" i="10"/>
  <c r="D2106" i="10" s="1"/>
  <c r="C2110" i="10"/>
  <c r="D2110" i="10" s="1"/>
  <c r="C2114" i="10"/>
  <c r="D2114" i="10" s="1"/>
  <c r="C2118" i="10"/>
  <c r="D2118" i="10" s="1"/>
  <c r="C2122" i="10"/>
  <c r="D2122" i="10" s="1"/>
  <c r="C2126" i="10"/>
  <c r="D2126" i="10" s="1"/>
  <c r="C2130" i="10"/>
  <c r="D2130" i="10" s="1"/>
  <c r="C2134" i="10"/>
  <c r="D2134" i="10" s="1"/>
  <c r="C2138" i="10"/>
  <c r="D2138" i="10" s="1"/>
  <c r="C2142" i="10"/>
  <c r="D2142" i="10" s="1"/>
  <c r="C2146" i="10"/>
  <c r="D2146" i="10" s="1"/>
  <c r="C2150" i="10"/>
  <c r="D2150" i="10" s="1"/>
  <c r="C2154" i="10"/>
  <c r="D2154" i="10" s="1"/>
  <c r="C2158" i="10"/>
  <c r="D2158" i="10" s="1"/>
  <c r="C2162" i="10"/>
  <c r="D2162" i="10" s="1"/>
  <c r="C2166" i="10"/>
  <c r="D2166" i="10" s="1"/>
  <c r="C2170" i="10"/>
  <c r="D2170" i="10" s="1"/>
  <c r="C2174" i="10"/>
  <c r="D2174" i="10" s="1"/>
  <c r="C2178" i="10"/>
  <c r="D2178" i="10" s="1"/>
  <c r="C2182" i="10"/>
  <c r="D2182" i="10" s="1"/>
  <c r="C2186" i="10"/>
  <c r="D2186" i="10" s="1"/>
  <c r="C13" i="10"/>
  <c r="D13" i="10" s="1"/>
  <c r="C29" i="10"/>
  <c r="D29" i="10" s="1"/>
  <c r="C45" i="10"/>
  <c r="D45" i="10" s="1"/>
  <c r="C61" i="10"/>
  <c r="D61" i="10" s="1"/>
  <c r="C77" i="10"/>
  <c r="D77" i="10" s="1"/>
  <c r="C93" i="10"/>
  <c r="D93" i="10" s="1"/>
  <c r="C109" i="10"/>
  <c r="D109" i="10" s="1"/>
  <c r="C125" i="10"/>
  <c r="D125" i="10" s="1"/>
  <c r="C141" i="10"/>
  <c r="D141" i="10" s="1"/>
  <c r="C157" i="10"/>
  <c r="D157" i="10" s="1"/>
  <c r="C173" i="10"/>
  <c r="D173" i="10" s="1"/>
  <c r="C189" i="10"/>
  <c r="D189" i="10" s="1"/>
  <c r="C205" i="10"/>
  <c r="D205" i="10" s="1"/>
  <c r="C221" i="10"/>
  <c r="D221" i="10" s="1"/>
  <c r="C237" i="10"/>
  <c r="D237" i="10" s="1"/>
  <c r="C253" i="10"/>
  <c r="D253" i="10" s="1"/>
  <c r="C269" i="10"/>
  <c r="D269" i="10" s="1"/>
  <c r="C285" i="10"/>
  <c r="D285" i="10" s="1"/>
  <c r="C301" i="10"/>
  <c r="D301" i="10" s="1"/>
  <c r="C317" i="10"/>
  <c r="D317" i="10" s="1"/>
  <c r="C333" i="10"/>
  <c r="D333" i="10" s="1"/>
  <c r="C349" i="10"/>
  <c r="D349" i="10" s="1"/>
  <c r="C365" i="10"/>
  <c r="D365" i="10" s="1"/>
  <c r="C381" i="10"/>
  <c r="D381" i="10" s="1"/>
  <c r="C397" i="10"/>
  <c r="D397" i="10" s="1"/>
  <c r="C413" i="10"/>
  <c r="D413" i="10" s="1"/>
  <c r="C429" i="10"/>
  <c r="D429" i="10" s="1"/>
  <c r="C445" i="10"/>
  <c r="D445" i="10" s="1"/>
  <c r="C461" i="10"/>
  <c r="D461" i="10" s="1"/>
  <c r="C477" i="10"/>
  <c r="D477" i="10" s="1"/>
  <c r="C493" i="10"/>
  <c r="D493" i="10" s="1"/>
  <c r="C509" i="10"/>
  <c r="D509" i="10" s="1"/>
  <c r="C525" i="10"/>
  <c r="D525" i="10" s="1"/>
  <c r="C541" i="10"/>
  <c r="D541" i="10" s="1"/>
  <c r="C557" i="10"/>
  <c r="D557" i="10" s="1"/>
  <c r="C573" i="10"/>
  <c r="D573" i="10" s="1"/>
  <c r="C589" i="10"/>
  <c r="D589" i="10" s="1"/>
  <c r="C605" i="10"/>
  <c r="D605" i="10" s="1"/>
  <c r="C621" i="10"/>
  <c r="D621" i="10" s="1"/>
  <c r="C637" i="10"/>
  <c r="D637" i="10" s="1"/>
  <c r="C653" i="10"/>
  <c r="D653" i="10" s="1"/>
  <c r="C669" i="10"/>
  <c r="D669" i="10" s="1"/>
  <c r="C685" i="10"/>
  <c r="D685" i="10" s="1"/>
  <c r="C701" i="10"/>
  <c r="D701" i="10" s="1"/>
  <c r="C717" i="10"/>
  <c r="D717" i="10" s="1"/>
  <c r="C733" i="10"/>
  <c r="D733" i="10" s="1"/>
  <c r="C749" i="10"/>
  <c r="D749" i="10" s="1"/>
  <c r="C765" i="10"/>
  <c r="D765" i="10" s="1"/>
  <c r="C781" i="10"/>
  <c r="D781" i="10" s="1"/>
  <c r="C797" i="10"/>
  <c r="D797" i="10" s="1"/>
  <c r="C813" i="10"/>
  <c r="D813" i="10" s="1"/>
  <c r="C829" i="10"/>
  <c r="D829" i="10" s="1"/>
  <c r="C845" i="10"/>
  <c r="D845" i="10" s="1"/>
  <c r="C861" i="10"/>
  <c r="D861" i="10" s="1"/>
  <c r="C877" i="10"/>
  <c r="D877" i="10" s="1"/>
  <c r="C893" i="10"/>
  <c r="D893" i="10" s="1"/>
  <c r="C909" i="10"/>
  <c r="D909" i="10" s="1"/>
  <c r="C925" i="10"/>
  <c r="D925" i="10" s="1"/>
  <c r="C941" i="10"/>
  <c r="D941" i="10" s="1"/>
  <c r="C957" i="10"/>
  <c r="D957" i="10" s="1"/>
  <c r="C973" i="10"/>
  <c r="D973" i="10" s="1"/>
  <c r="C989" i="10"/>
  <c r="D989" i="10" s="1"/>
  <c r="C1005" i="10"/>
  <c r="D1005" i="10" s="1"/>
  <c r="C1021" i="10"/>
  <c r="D1021" i="10" s="1"/>
  <c r="C1037" i="10"/>
  <c r="D1037" i="10" s="1"/>
  <c r="C1053" i="10"/>
  <c r="D1053" i="10" s="1"/>
  <c r="C1069" i="10"/>
  <c r="D1069" i="10" s="1"/>
  <c r="C1085" i="10"/>
  <c r="D1085" i="10" s="1"/>
  <c r="C1101" i="10"/>
  <c r="D1101" i="10" s="1"/>
  <c r="C1117" i="10"/>
  <c r="D1117" i="10" s="1"/>
  <c r="C1133" i="10"/>
  <c r="D1133" i="10" s="1"/>
  <c r="C1149" i="10"/>
  <c r="D1149" i="10" s="1"/>
  <c r="C1165" i="10"/>
  <c r="D1165" i="10" s="1"/>
  <c r="C1181" i="10"/>
  <c r="D1181" i="10" s="1"/>
  <c r="C1197" i="10"/>
  <c r="D1197" i="10" s="1"/>
  <c r="C1213" i="10"/>
  <c r="D1213" i="10" s="1"/>
  <c r="C1229" i="10"/>
  <c r="D1229" i="10" s="1"/>
  <c r="C1245" i="10"/>
  <c r="D1245" i="10" s="1"/>
  <c r="C1261" i="10"/>
  <c r="D1261" i="10" s="1"/>
  <c r="C1277" i="10"/>
  <c r="D1277" i="10" s="1"/>
  <c r="C1293" i="10"/>
  <c r="D1293" i="10" s="1"/>
  <c r="C1309" i="10"/>
  <c r="D1309" i="10" s="1"/>
  <c r="C1325" i="10"/>
  <c r="D1325" i="10" s="1"/>
  <c r="C1341" i="10"/>
  <c r="D1341" i="10" s="1"/>
  <c r="C1353" i="10"/>
  <c r="D1353" i="10" s="1"/>
  <c r="C1361" i="10"/>
  <c r="D1361" i="10" s="1"/>
  <c r="C1367" i="10"/>
  <c r="D1367" i="10" s="1"/>
  <c r="C1371" i="10"/>
  <c r="D1371" i="10" s="1"/>
  <c r="C1375" i="10"/>
  <c r="D1375" i="10" s="1"/>
  <c r="C1379" i="10"/>
  <c r="D1379" i="10" s="1"/>
  <c r="C1383" i="10"/>
  <c r="D1383" i="10" s="1"/>
  <c r="C1387" i="10"/>
  <c r="D1387" i="10" s="1"/>
  <c r="C1391" i="10"/>
  <c r="D1391" i="10" s="1"/>
  <c r="C1395" i="10"/>
  <c r="D1395" i="10" s="1"/>
  <c r="C1399" i="10"/>
  <c r="D1399" i="10" s="1"/>
  <c r="C1403" i="10"/>
  <c r="D1403" i="10" s="1"/>
  <c r="C1407" i="10"/>
  <c r="D1407" i="10" s="1"/>
  <c r="C1411" i="10"/>
  <c r="D1411" i="10" s="1"/>
  <c r="C1415" i="10"/>
  <c r="D1415" i="10" s="1"/>
  <c r="C1419" i="10"/>
  <c r="D1419" i="10" s="1"/>
  <c r="C1423" i="10"/>
  <c r="D1423" i="10" s="1"/>
  <c r="C1427" i="10"/>
  <c r="D1427" i="10" s="1"/>
  <c r="C1431" i="10"/>
  <c r="D1431" i="10" s="1"/>
  <c r="C1435" i="10"/>
  <c r="D1435" i="10" s="1"/>
  <c r="C1439" i="10"/>
  <c r="D1439" i="10" s="1"/>
  <c r="C1443" i="10"/>
  <c r="D1443" i="10" s="1"/>
  <c r="C1447" i="10"/>
  <c r="D1447" i="10" s="1"/>
  <c r="C1451" i="10"/>
  <c r="D1451" i="10" s="1"/>
  <c r="C1455" i="10"/>
  <c r="D1455" i="10" s="1"/>
  <c r="C1459" i="10"/>
  <c r="D1459" i="10" s="1"/>
  <c r="C1463" i="10"/>
  <c r="D1463" i="10" s="1"/>
  <c r="C1467" i="10"/>
  <c r="D1467" i="10" s="1"/>
  <c r="C1471" i="10"/>
  <c r="D1471" i="10" s="1"/>
  <c r="C1475" i="10"/>
  <c r="D1475" i="10" s="1"/>
  <c r="C1479" i="10"/>
  <c r="D1479" i="10" s="1"/>
  <c r="C1483" i="10"/>
  <c r="D1483" i="10" s="1"/>
  <c r="C1487" i="10"/>
  <c r="D1487" i="10" s="1"/>
  <c r="C1491" i="10"/>
  <c r="D1491" i="10" s="1"/>
  <c r="C1495" i="10"/>
  <c r="D1495" i="10" s="1"/>
  <c r="C1499" i="10"/>
  <c r="D1499" i="10" s="1"/>
  <c r="C1503" i="10"/>
  <c r="D1503" i="10" s="1"/>
  <c r="C1507" i="10"/>
  <c r="D1507" i="10" s="1"/>
  <c r="C1511" i="10"/>
  <c r="D1511" i="10" s="1"/>
  <c r="C1515" i="10"/>
  <c r="D1515" i="10" s="1"/>
  <c r="C1519" i="10"/>
  <c r="D1519" i="10" s="1"/>
  <c r="C1523" i="10"/>
  <c r="D1523" i="10" s="1"/>
  <c r="C1527" i="10"/>
  <c r="D1527" i="10" s="1"/>
  <c r="C1531" i="10"/>
  <c r="D1531" i="10" s="1"/>
  <c r="C1535" i="10"/>
  <c r="D1535" i="10" s="1"/>
  <c r="C1539" i="10"/>
  <c r="D1539" i="10" s="1"/>
  <c r="C1543" i="10"/>
  <c r="D1543" i="10" s="1"/>
  <c r="C1547" i="10"/>
  <c r="D1547" i="10" s="1"/>
  <c r="C1551" i="10"/>
  <c r="D1551" i="10" s="1"/>
  <c r="C1555" i="10"/>
  <c r="D1555" i="10" s="1"/>
  <c r="C1559" i="10"/>
  <c r="D1559" i="10" s="1"/>
  <c r="C1563" i="10"/>
  <c r="D1563" i="10" s="1"/>
  <c r="C1567" i="10"/>
  <c r="D1567" i="10" s="1"/>
  <c r="C1571" i="10"/>
  <c r="D1571" i="10" s="1"/>
  <c r="C1575" i="10"/>
  <c r="D1575" i="10" s="1"/>
  <c r="C1579" i="10"/>
  <c r="D1579" i="10" s="1"/>
  <c r="C1583" i="10"/>
  <c r="D1583" i="10" s="1"/>
  <c r="C1587" i="10"/>
  <c r="D1587" i="10" s="1"/>
  <c r="C1591" i="10"/>
  <c r="D1591" i="10" s="1"/>
  <c r="C1595" i="10"/>
  <c r="D1595" i="10" s="1"/>
  <c r="C1599" i="10"/>
  <c r="D1599" i="10" s="1"/>
  <c r="C1603" i="10"/>
  <c r="D1603" i="10" s="1"/>
  <c r="C1607" i="10"/>
  <c r="D1607" i="10" s="1"/>
  <c r="C1611" i="10"/>
  <c r="D1611" i="10" s="1"/>
  <c r="C1615" i="10"/>
  <c r="D1615" i="10" s="1"/>
  <c r="C1619" i="10"/>
  <c r="D1619" i="10" s="1"/>
  <c r="C1623" i="10"/>
  <c r="D1623" i="10" s="1"/>
  <c r="C1627" i="10"/>
  <c r="D1627" i="10" s="1"/>
  <c r="C1631" i="10"/>
  <c r="D1631" i="10" s="1"/>
  <c r="C1635" i="10"/>
  <c r="D1635" i="10" s="1"/>
  <c r="C1639" i="10"/>
  <c r="D1639" i="10" s="1"/>
  <c r="C1643" i="10"/>
  <c r="D1643" i="10" s="1"/>
  <c r="C1647" i="10"/>
  <c r="D1647" i="10" s="1"/>
  <c r="C1651" i="10"/>
  <c r="D1651" i="10" s="1"/>
  <c r="C1655" i="10"/>
  <c r="D1655" i="10" s="1"/>
  <c r="C1659" i="10"/>
  <c r="D1659" i="10" s="1"/>
  <c r="C1663" i="10"/>
  <c r="D1663" i="10" s="1"/>
  <c r="C1667" i="10"/>
  <c r="D1667" i="10" s="1"/>
  <c r="C1671" i="10"/>
  <c r="D1671" i="10" s="1"/>
  <c r="C1675" i="10"/>
  <c r="D1675" i="10" s="1"/>
  <c r="C1679" i="10"/>
  <c r="D1679" i="10" s="1"/>
  <c r="C1683" i="10"/>
  <c r="D1683" i="10" s="1"/>
  <c r="C1687" i="10"/>
  <c r="D1687" i="10" s="1"/>
  <c r="C1691" i="10"/>
  <c r="D1691" i="10" s="1"/>
  <c r="C1695" i="10"/>
  <c r="D1695" i="10" s="1"/>
  <c r="C1699" i="10"/>
  <c r="D1699" i="10" s="1"/>
  <c r="C1703" i="10"/>
  <c r="D1703" i="10" s="1"/>
  <c r="C1707" i="10"/>
  <c r="D1707" i="10" s="1"/>
  <c r="C1711" i="10"/>
  <c r="D1711" i="10" s="1"/>
  <c r="C1715" i="10"/>
  <c r="D1715" i="10" s="1"/>
  <c r="C1719" i="10"/>
  <c r="D1719" i="10" s="1"/>
  <c r="C1723" i="10"/>
  <c r="D1723" i="10" s="1"/>
  <c r="C1727" i="10"/>
  <c r="D1727" i="10" s="1"/>
  <c r="C1731" i="10"/>
  <c r="D1731" i="10" s="1"/>
  <c r="C1735" i="10"/>
  <c r="D1735" i="10" s="1"/>
  <c r="C1739" i="10"/>
  <c r="D1739" i="10" s="1"/>
  <c r="C1743" i="10"/>
  <c r="D1743" i="10" s="1"/>
  <c r="C1747" i="10"/>
  <c r="D1747" i="10" s="1"/>
  <c r="C1751" i="10"/>
  <c r="D1751" i="10" s="1"/>
  <c r="C1755" i="10"/>
  <c r="D1755" i="10" s="1"/>
  <c r="C1759" i="10"/>
  <c r="D1759" i="10" s="1"/>
  <c r="C1763" i="10"/>
  <c r="D1763" i="10" s="1"/>
  <c r="C1767" i="10"/>
  <c r="D1767" i="10" s="1"/>
  <c r="C1771" i="10"/>
  <c r="D1771" i="10" s="1"/>
  <c r="C1775" i="10"/>
  <c r="D1775" i="10" s="1"/>
  <c r="C1779" i="10"/>
  <c r="D1779" i="10" s="1"/>
  <c r="C1783" i="10"/>
  <c r="D1783" i="10" s="1"/>
  <c r="C1787" i="10"/>
  <c r="D1787" i="10" s="1"/>
  <c r="C1791" i="10"/>
  <c r="D1791" i="10" s="1"/>
  <c r="C1795" i="10"/>
  <c r="D1795" i="10" s="1"/>
  <c r="C1799" i="10"/>
  <c r="D1799" i="10" s="1"/>
  <c r="C1803" i="10"/>
  <c r="D1803" i="10" s="1"/>
  <c r="C1807" i="10"/>
  <c r="D1807" i="10" s="1"/>
  <c r="C1811" i="10"/>
  <c r="D1811" i="10" s="1"/>
  <c r="C1815" i="10"/>
  <c r="D1815" i="10" s="1"/>
  <c r="C1819" i="10"/>
  <c r="D1819" i="10" s="1"/>
  <c r="C1823" i="10"/>
  <c r="D1823" i="10" s="1"/>
  <c r="C1827" i="10"/>
  <c r="D1827" i="10" s="1"/>
  <c r="C1831" i="10"/>
  <c r="D1831" i="10" s="1"/>
  <c r="C1835" i="10"/>
  <c r="D1835" i="10" s="1"/>
  <c r="C1839" i="10"/>
  <c r="D1839" i="10" s="1"/>
  <c r="C1843" i="10"/>
  <c r="D1843" i="10" s="1"/>
  <c r="C1847" i="10"/>
  <c r="D1847" i="10" s="1"/>
  <c r="C1851" i="10"/>
  <c r="D1851" i="10" s="1"/>
  <c r="C1855" i="10"/>
  <c r="D1855" i="10" s="1"/>
  <c r="C1859" i="10"/>
  <c r="D1859" i="10" s="1"/>
  <c r="C1863" i="10"/>
  <c r="D1863" i="10" s="1"/>
  <c r="C1867" i="10"/>
  <c r="D1867" i="10" s="1"/>
  <c r="C1871" i="10"/>
  <c r="D1871" i="10" s="1"/>
  <c r="C1875" i="10"/>
  <c r="D1875" i="10" s="1"/>
  <c r="C1879" i="10"/>
  <c r="D1879" i="10" s="1"/>
  <c r="C1883" i="10"/>
  <c r="D1883" i="10" s="1"/>
  <c r="C1887" i="10"/>
  <c r="D1887" i="10" s="1"/>
  <c r="C1891" i="10"/>
  <c r="D1891" i="10" s="1"/>
  <c r="C1895" i="10"/>
  <c r="D1895" i="10" s="1"/>
  <c r="C1899" i="10"/>
  <c r="D1899" i="10" s="1"/>
  <c r="C1903" i="10"/>
  <c r="D1903" i="10" s="1"/>
  <c r="C1907" i="10"/>
  <c r="D1907" i="10" s="1"/>
  <c r="C1911" i="10"/>
  <c r="D1911" i="10" s="1"/>
  <c r="C1915" i="10"/>
  <c r="D1915" i="10" s="1"/>
  <c r="C1919" i="10"/>
  <c r="D1919" i="10" s="1"/>
  <c r="C1923" i="10"/>
  <c r="D1923" i="10" s="1"/>
  <c r="C1927" i="10"/>
  <c r="D1927" i="10" s="1"/>
  <c r="C1931" i="10"/>
  <c r="D1931" i="10" s="1"/>
  <c r="C1935" i="10"/>
  <c r="D1935" i="10" s="1"/>
  <c r="C1939" i="10"/>
  <c r="D1939" i="10" s="1"/>
  <c r="C1943" i="10"/>
  <c r="D1943" i="10" s="1"/>
  <c r="C1947" i="10"/>
  <c r="D1947" i="10" s="1"/>
  <c r="C1951" i="10"/>
  <c r="D1951" i="10" s="1"/>
  <c r="C1955" i="10"/>
  <c r="D1955" i="10" s="1"/>
  <c r="C1959" i="10"/>
  <c r="D1959" i="10" s="1"/>
  <c r="C1963" i="10"/>
  <c r="D1963" i="10" s="1"/>
  <c r="C1967" i="10"/>
  <c r="D1967" i="10" s="1"/>
  <c r="C1971" i="10"/>
  <c r="D1971" i="10" s="1"/>
  <c r="C1975" i="10"/>
  <c r="D1975" i="10" s="1"/>
  <c r="C1979" i="10"/>
  <c r="D1979" i="10" s="1"/>
  <c r="C1983" i="10"/>
  <c r="D1983" i="10" s="1"/>
  <c r="C1987" i="10"/>
  <c r="D1987" i="10" s="1"/>
  <c r="C1991" i="10"/>
  <c r="D1991" i="10" s="1"/>
  <c r="C1995" i="10"/>
  <c r="D1995" i="10" s="1"/>
  <c r="C1999" i="10"/>
  <c r="D1999" i="10" s="1"/>
  <c r="C2003" i="10"/>
  <c r="D2003" i="10" s="1"/>
  <c r="C2007" i="10"/>
  <c r="D2007" i="10" s="1"/>
  <c r="C2011" i="10"/>
  <c r="D2011" i="10" s="1"/>
  <c r="C2015" i="10"/>
  <c r="D2015" i="10" s="1"/>
  <c r="C2019" i="10"/>
  <c r="D2019" i="10" s="1"/>
  <c r="C2023" i="10"/>
  <c r="D2023" i="10" s="1"/>
  <c r="C2027" i="10"/>
  <c r="D2027" i="10" s="1"/>
  <c r="C2031" i="10"/>
  <c r="D2031" i="10" s="1"/>
  <c r="C2035" i="10"/>
  <c r="D2035" i="10" s="1"/>
  <c r="C2039" i="10"/>
  <c r="D2039" i="10" s="1"/>
  <c r="C2043" i="10"/>
  <c r="D2043" i="10" s="1"/>
  <c r="C2047" i="10"/>
  <c r="D2047" i="10" s="1"/>
  <c r="C2051" i="10"/>
  <c r="D2051" i="10" s="1"/>
  <c r="C2055" i="10"/>
  <c r="D2055" i="10" s="1"/>
  <c r="C2059" i="10"/>
  <c r="D2059" i="10" s="1"/>
  <c r="C2063" i="10"/>
  <c r="D2063" i="10" s="1"/>
  <c r="C2067" i="10"/>
  <c r="D2067" i="10" s="1"/>
  <c r="C2071" i="10"/>
  <c r="D2071" i="10" s="1"/>
  <c r="C2075" i="10"/>
  <c r="D2075" i="10" s="1"/>
  <c r="C2079" i="10"/>
  <c r="D2079" i="10" s="1"/>
  <c r="C2083" i="10"/>
  <c r="D2083" i="10" s="1"/>
  <c r="C2087" i="10"/>
  <c r="D2087" i="10" s="1"/>
  <c r="C2091" i="10"/>
  <c r="D2091" i="10" s="1"/>
  <c r="C2095" i="10"/>
  <c r="D2095" i="10" s="1"/>
  <c r="C2099" i="10"/>
  <c r="D2099" i="10" s="1"/>
  <c r="C2103" i="10"/>
  <c r="D2103" i="10" s="1"/>
  <c r="C2107" i="10"/>
  <c r="D2107" i="10" s="1"/>
  <c r="C2111" i="10"/>
  <c r="D2111" i="10" s="1"/>
  <c r="C2115" i="10"/>
  <c r="D2115" i="10" s="1"/>
  <c r="C2119" i="10"/>
  <c r="D2119" i="10" s="1"/>
  <c r="C2123" i="10"/>
  <c r="D2123" i="10" s="1"/>
  <c r="C2127" i="10"/>
  <c r="D2127" i="10" s="1"/>
  <c r="C2131" i="10"/>
  <c r="D2131" i="10" s="1"/>
  <c r="C2135" i="10"/>
  <c r="D2135" i="10" s="1"/>
  <c r="C2139" i="10"/>
  <c r="D2139" i="10" s="1"/>
  <c r="C2143" i="10"/>
  <c r="D2143" i="10" s="1"/>
  <c r="C2147" i="10"/>
  <c r="D2147" i="10" s="1"/>
  <c r="C2151" i="10"/>
  <c r="D2151" i="10" s="1"/>
  <c r="C2155" i="10"/>
  <c r="D2155" i="10" s="1"/>
  <c r="C2159" i="10"/>
  <c r="D2159" i="10" s="1"/>
  <c r="C2163" i="10"/>
  <c r="D2163" i="10" s="1"/>
  <c r="C2167" i="10"/>
  <c r="D2167" i="10" s="1"/>
  <c r="C2171" i="10"/>
  <c r="D2171" i="10" s="1"/>
  <c r="C2175" i="10"/>
  <c r="D2175" i="10" s="1"/>
  <c r="C2179" i="10"/>
  <c r="D2179" i="10" s="1"/>
  <c r="C2183" i="10"/>
  <c r="D2183" i="10" s="1"/>
  <c r="C33" i="10"/>
  <c r="D33" i="10" s="1"/>
  <c r="C417" i="10"/>
  <c r="D417" i="10" s="1"/>
  <c r="C465" i="10"/>
  <c r="D465" i="10" s="1"/>
  <c r="C497" i="10"/>
  <c r="D497" i="10" s="1"/>
  <c r="C529" i="10"/>
  <c r="D529" i="10" s="1"/>
  <c r="C561" i="10"/>
  <c r="D561" i="10" s="1"/>
  <c r="C593" i="10"/>
  <c r="D593" i="10" s="1"/>
  <c r="C625" i="10"/>
  <c r="D625" i="10" s="1"/>
  <c r="C657" i="10"/>
  <c r="D657" i="10" s="1"/>
  <c r="C689" i="10"/>
  <c r="D689" i="10" s="1"/>
  <c r="C721" i="10"/>
  <c r="D721" i="10" s="1"/>
  <c r="C753" i="10"/>
  <c r="D753" i="10" s="1"/>
  <c r="C785" i="10"/>
  <c r="D785" i="10" s="1"/>
  <c r="C833" i="10"/>
  <c r="D833" i="10" s="1"/>
  <c r="C865" i="10"/>
  <c r="D865" i="10" s="1"/>
  <c r="C897" i="10"/>
  <c r="D897" i="10" s="1"/>
  <c r="C929" i="10"/>
  <c r="D929" i="10" s="1"/>
  <c r="C961" i="10"/>
  <c r="D961" i="10" s="1"/>
  <c r="C993" i="10"/>
  <c r="D993" i="10" s="1"/>
  <c r="C1025" i="10"/>
  <c r="D1025" i="10" s="1"/>
  <c r="C1057" i="10"/>
  <c r="D1057" i="10" s="1"/>
  <c r="C1089" i="10"/>
  <c r="D1089" i="10" s="1"/>
  <c r="C1121" i="10"/>
  <c r="D1121" i="10" s="1"/>
  <c r="C1153" i="10"/>
  <c r="D1153" i="10" s="1"/>
  <c r="C1185" i="10"/>
  <c r="D1185" i="10" s="1"/>
  <c r="C1201" i="10"/>
  <c r="D1201" i="10" s="1"/>
  <c r="C1265" i="10"/>
  <c r="D1265" i="10" s="1"/>
  <c r="C1329" i="10"/>
  <c r="D1329" i="10" s="1"/>
  <c r="C1368" i="10"/>
  <c r="D1368" i="10" s="1"/>
  <c r="C1384" i="10"/>
  <c r="D1384" i="10" s="1"/>
  <c r="C1400" i="10"/>
  <c r="D1400" i="10" s="1"/>
  <c r="C1416" i="10"/>
  <c r="D1416" i="10" s="1"/>
  <c r="C1432" i="10"/>
  <c r="D1432" i="10" s="1"/>
  <c r="C1448" i="10"/>
  <c r="D1448" i="10" s="1"/>
  <c r="C1464" i="10"/>
  <c r="D1464" i="10" s="1"/>
  <c r="C1480" i="10"/>
  <c r="D1480" i="10" s="1"/>
  <c r="C1496" i="10"/>
  <c r="D1496" i="10" s="1"/>
  <c r="C1512" i="10"/>
  <c r="D1512" i="10" s="1"/>
  <c r="C1528" i="10"/>
  <c r="D1528" i="10" s="1"/>
  <c r="C1544" i="10"/>
  <c r="D1544" i="10" s="1"/>
  <c r="C1560" i="10"/>
  <c r="D1560" i="10" s="1"/>
  <c r="C1576" i="10"/>
  <c r="D1576" i="10" s="1"/>
  <c r="C1592" i="10"/>
  <c r="D1592" i="10" s="1"/>
  <c r="C1608" i="10"/>
  <c r="D1608" i="10" s="1"/>
  <c r="C1624" i="10"/>
  <c r="D1624" i="10" s="1"/>
  <c r="C1640" i="10"/>
  <c r="D1640" i="10" s="1"/>
  <c r="C1656" i="10"/>
  <c r="D1656" i="10" s="1"/>
  <c r="C1672" i="10"/>
  <c r="D1672" i="10" s="1"/>
  <c r="C1688" i="10"/>
  <c r="D1688" i="10" s="1"/>
  <c r="C1704" i="10"/>
  <c r="D1704" i="10" s="1"/>
  <c r="C1720" i="10"/>
  <c r="D1720" i="10" s="1"/>
  <c r="C1736" i="10"/>
  <c r="D1736" i="10" s="1"/>
  <c r="C1752" i="10"/>
  <c r="D1752" i="10" s="1"/>
  <c r="C1768" i="10"/>
  <c r="D1768" i="10" s="1"/>
  <c r="C1784" i="10"/>
  <c r="D1784" i="10" s="1"/>
  <c r="C1800" i="10"/>
  <c r="D1800" i="10" s="1"/>
  <c r="C1816" i="10"/>
  <c r="D1816" i="10" s="1"/>
  <c r="C1832" i="10"/>
  <c r="D1832" i="10" s="1"/>
  <c r="C1848" i="10"/>
  <c r="D1848" i="10" s="1"/>
  <c r="C1864" i="10"/>
  <c r="D1864" i="10" s="1"/>
  <c r="C1880" i="10"/>
  <c r="D1880" i="10" s="1"/>
  <c r="C1896" i="10"/>
  <c r="D1896" i="10" s="1"/>
  <c r="C1912" i="10"/>
  <c r="D1912" i="10" s="1"/>
  <c r="C1928" i="10"/>
  <c r="D1928" i="10" s="1"/>
  <c r="C1944" i="10"/>
  <c r="D1944" i="10" s="1"/>
  <c r="C1960" i="10"/>
  <c r="D1960" i="10" s="1"/>
  <c r="C1976" i="10"/>
  <c r="D1976" i="10" s="1"/>
  <c r="C1992" i="10"/>
  <c r="D1992" i="10" s="1"/>
  <c r="C2008" i="10"/>
  <c r="D2008" i="10" s="1"/>
  <c r="C2024" i="10"/>
  <c r="D2024" i="10" s="1"/>
  <c r="C2040" i="10"/>
  <c r="D2040" i="10" s="1"/>
  <c r="C2056" i="10"/>
  <c r="D2056" i="10" s="1"/>
  <c r="C2072" i="10"/>
  <c r="D2072" i="10" s="1"/>
  <c r="C2088" i="10"/>
  <c r="D2088" i="10" s="1"/>
  <c r="C2104" i="10"/>
  <c r="D2104" i="10" s="1"/>
  <c r="C2120" i="10"/>
  <c r="D2120" i="10" s="1"/>
  <c r="C2136" i="10"/>
  <c r="D2136" i="10" s="1"/>
  <c r="C2152" i="10"/>
  <c r="D2152" i="10" s="1"/>
  <c r="C2168" i="10"/>
  <c r="D2168" i="10" s="1"/>
  <c r="C2184" i="10"/>
  <c r="D2184" i="10" s="1"/>
  <c r="C2060" i="10"/>
  <c r="D2060" i="10" s="1"/>
  <c r="C2092" i="10"/>
  <c r="D2092" i="10" s="1"/>
  <c r="C2124" i="10"/>
  <c r="D2124" i="10" s="1"/>
  <c r="C2156" i="10"/>
  <c r="D2156" i="10" s="1"/>
  <c r="C2160" i="10"/>
  <c r="D2160" i="10" s="1"/>
  <c r="C1249" i="10"/>
  <c r="D1249" i="10" s="1"/>
  <c r="C1380" i="10"/>
  <c r="D1380" i="10" s="1"/>
  <c r="C1412" i="10"/>
  <c r="D1412" i="10" s="1"/>
  <c r="C1444" i="10"/>
  <c r="D1444" i="10" s="1"/>
  <c r="C1476" i="10"/>
  <c r="D1476" i="10" s="1"/>
  <c r="C1508" i="10"/>
  <c r="D1508" i="10" s="1"/>
  <c r="C1540" i="10"/>
  <c r="D1540" i="10" s="1"/>
  <c r="C1572" i="10"/>
  <c r="D1572" i="10" s="1"/>
  <c r="C1604" i="10"/>
  <c r="D1604" i="10" s="1"/>
  <c r="C1636" i="10"/>
  <c r="D1636" i="10" s="1"/>
  <c r="C1668" i="10"/>
  <c r="D1668" i="10" s="1"/>
  <c r="C1700" i="10"/>
  <c r="D1700" i="10" s="1"/>
  <c r="C1732" i="10"/>
  <c r="D1732" i="10" s="1"/>
  <c r="C1780" i="10"/>
  <c r="D1780" i="10" s="1"/>
  <c r="C1812" i="10"/>
  <c r="D1812" i="10" s="1"/>
  <c r="C1844" i="10"/>
  <c r="D1844" i="10" s="1"/>
  <c r="C1876" i="10"/>
  <c r="D1876" i="10" s="1"/>
  <c r="C1908" i="10"/>
  <c r="D1908" i="10" s="1"/>
  <c r="C1940" i="10"/>
  <c r="D1940" i="10" s="1"/>
  <c r="C1972" i="10"/>
  <c r="D1972" i="10" s="1"/>
  <c r="C2004" i="10"/>
  <c r="D2004" i="10" s="1"/>
  <c r="C2036" i="10"/>
  <c r="D2036" i="10" s="1"/>
  <c r="C2068" i="10"/>
  <c r="D2068" i="10" s="1"/>
  <c r="C2100" i="10"/>
  <c r="D2100" i="10" s="1"/>
  <c r="C2132" i="10"/>
  <c r="D2132" i="10" s="1"/>
  <c r="C2164" i="10"/>
  <c r="D2164" i="10" s="1"/>
  <c r="C1217" i="10"/>
  <c r="D1217" i="10" s="1"/>
  <c r="C1281" i="10"/>
  <c r="D1281" i="10" s="1"/>
  <c r="C1345" i="10"/>
  <c r="D1345" i="10" s="1"/>
  <c r="C1372" i="10"/>
  <c r="D1372" i="10" s="1"/>
  <c r="C1388" i="10"/>
  <c r="D1388" i="10" s="1"/>
  <c r="C1404" i="10"/>
  <c r="D1404" i="10" s="1"/>
  <c r="C1420" i="10"/>
  <c r="D1420" i="10" s="1"/>
  <c r="C1436" i="10"/>
  <c r="D1436" i="10" s="1"/>
  <c r="C1452" i="10"/>
  <c r="D1452" i="10" s="1"/>
  <c r="C1468" i="10"/>
  <c r="D1468" i="10" s="1"/>
  <c r="C1484" i="10"/>
  <c r="D1484" i="10" s="1"/>
  <c r="C1500" i="10"/>
  <c r="D1500" i="10" s="1"/>
  <c r="C1516" i="10"/>
  <c r="D1516" i="10" s="1"/>
  <c r="C1532" i="10"/>
  <c r="D1532" i="10" s="1"/>
  <c r="C1548" i="10"/>
  <c r="D1548" i="10" s="1"/>
  <c r="C1564" i="10"/>
  <c r="D1564" i="10" s="1"/>
  <c r="C1580" i="10"/>
  <c r="D1580" i="10" s="1"/>
  <c r="C1596" i="10"/>
  <c r="D1596" i="10" s="1"/>
  <c r="C1612" i="10"/>
  <c r="D1612" i="10" s="1"/>
  <c r="C1628" i="10"/>
  <c r="D1628" i="10" s="1"/>
  <c r="C1644" i="10"/>
  <c r="D1644" i="10" s="1"/>
  <c r="C1660" i="10"/>
  <c r="D1660" i="10" s="1"/>
  <c r="C1676" i="10"/>
  <c r="D1676" i="10" s="1"/>
  <c r="C1692" i="10"/>
  <c r="D1692" i="10" s="1"/>
  <c r="C1708" i="10"/>
  <c r="D1708" i="10" s="1"/>
  <c r="C1724" i="10"/>
  <c r="D1724" i="10" s="1"/>
  <c r="C1740" i="10"/>
  <c r="D1740" i="10" s="1"/>
  <c r="C1756" i="10"/>
  <c r="D1756" i="10" s="1"/>
  <c r="C1772" i="10"/>
  <c r="D1772" i="10" s="1"/>
  <c r="C1788" i="10"/>
  <c r="D1788" i="10" s="1"/>
  <c r="C1804" i="10"/>
  <c r="D1804" i="10" s="1"/>
  <c r="C1820" i="10"/>
  <c r="D1820" i="10" s="1"/>
  <c r="C1836" i="10"/>
  <c r="D1836" i="10" s="1"/>
  <c r="C1852" i="10"/>
  <c r="D1852" i="10" s="1"/>
  <c r="C1868" i="10"/>
  <c r="D1868" i="10" s="1"/>
  <c r="C1884" i="10"/>
  <c r="D1884" i="10" s="1"/>
  <c r="C1900" i="10"/>
  <c r="D1900" i="10" s="1"/>
  <c r="C1916" i="10"/>
  <c r="D1916" i="10" s="1"/>
  <c r="C1932" i="10"/>
  <c r="D1932" i="10" s="1"/>
  <c r="C1948" i="10"/>
  <c r="D1948" i="10" s="1"/>
  <c r="C1964" i="10"/>
  <c r="D1964" i="10" s="1"/>
  <c r="C1980" i="10"/>
  <c r="D1980" i="10" s="1"/>
  <c r="C1996" i="10"/>
  <c r="D1996" i="10" s="1"/>
  <c r="C2012" i="10"/>
  <c r="D2012" i="10" s="1"/>
  <c r="C2028" i="10"/>
  <c r="D2028" i="10" s="1"/>
  <c r="C2044" i="10"/>
  <c r="D2044" i="10" s="1"/>
  <c r="C2076" i="10"/>
  <c r="D2076" i="10" s="1"/>
  <c r="C2108" i="10"/>
  <c r="D2108" i="10" s="1"/>
  <c r="C2140" i="10"/>
  <c r="D2140" i="10" s="1"/>
  <c r="C2172" i="10"/>
  <c r="D2172" i="10" s="1"/>
  <c r="C1233" i="10"/>
  <c r="D1233" i="10" s="1"/>
  <c r="C1297" i="10"/>
  <c r="D1297" i="10" s="1"/>
  <c r="C1354" i="10"/>
  <c r="D1354" i="10" s="1"/>
  <c r="C1376" i="10"/>
  <c r="D1376" i="10" s="1"/>
  <c r="C1392" i="10"/>
  <c r="D1392" i="10" s="1"/>
  <c r="C1408" i="10"/>
  <c r="D1408" i="10" s="1"/>
  <c r="C1424" i="10"/>
  <c r="D1424" i="10" s="1"/>
  <c r="C1440" i="10"/>
  <c r="D1440" i="10" s="1"/>
  <c r="C1456" i="10"/>
  <c r="D1456" i="10" s="1"/>
  <c r="C1472" i="10"/>
  <c r="D1472" i="10" s="1"/>
  <c r="C1488" i="10"/>
  <c r="D1488" i="10" s="1"/>
  <c r="C1504" i="10"/>
  <c r="D1504" i="10" s="1"/>
  <c r="C1520" i="10"/>
  <c r="D1520" i="10" s="1"/>
  <c r="C1536" i="10"/>
  <c r="D1536" i="10" s="1"/>
  <c r="C1552" i="10"/>
  <c r="D1552" i="10" s="1"/>
  <c r="C1568" i="10"/>
  <c r="D1568" i="10" s="1"/>
  <c r="C1584" i="10"/>
  <c r="D1584" i="10" s="1"/>
  <c r="C1600" i="10"/>
  <c r="D1600" i="10" s="1"/>
  <c r="C1616" i="10"/>
  <c r="D1616" i="10" s="1"/>
  <c r="C1632" i="10"/>
  <c r="D1632" i="10" s="1"/>
  <c r="C1648" i="10"/>
  <c r="D1648" i="10" s="1"/>
  <c r="C1664" i="10"/>
  <c r="D1664" i="10" s="1"/>
  <c r="C1680" i="10"/>
  <c r="D1680" i="10" s="1"/>
  <c r="C1696" i="10"/>
  <c r="D1696" i="10" s="1"/>
  <c r="C1712" i="10"/>
  <c r="D1712" i="10" s="1"/>
  <c r="C1728" i="10"/>
  <c r="D1728" i="10" s="1"/>
  <c r="C1744" i="10"/>
  <c r="D1744" i="10" s="1"/>
  <c r="C1760" i="10"/>
  <c r="D1760" i="10" s="1"/>
  <c r="C1776" i="10"/>
  <c r="D1776" i="10" s="1"/>
  <c r="C1792" i="10"/>
  <c r="D1792" i="10" s="1"/>
  <c r="C1808" i="10"/>
  <c r="D1808" i="10" s="1"/>
  <c r="C1824" i="10"/>
  <c r="D1824" i="10" s="1"/>
  <c r="C1840" i="10"/>
  <c r="D1840" i="10" s="1"/>
  <c r="C1856" i="10"/>
  <c r="D1856" i="10" s="1"/>
  <c r="C1872" i="10"/>
  <c r="D1872" i="10" s="1"/>
  <c r="C1888" i="10"/>
  <c r="D1888" i="10" s="1"/>
  <c r="C1904" i="10"/>
  <c r="D1904" i="10" s="1"/>
  <c r="C1920" i="10"/>
  <c r="D1920" i="10" s="1"/>
  <c r="C1936" i="10"/>
  <c r="D1936" i="10" s="1"/>
  <c r="C1952" i="10"/>
  <c r="D1952" i="10" s="1"/>
  <c r="C1968" i="10"/>
  <c r="D1968" i="10" s="1"/>
  <c r="C1984" i="10"/>
  <c r="D1984" i="10" s="1"/>
  <c r="C2000" i="10"/>
  <c r="D2000" i="10" s="1"/>
  <c r="C2016" i="10"/>
  <c r="D2016" i="10" s="1"/>
  <c r="C2032" i="10"/>
  <c r="D2032" i="10" s="1"/>
  <c r="C2048" i="10"/>
  <c r="D2048" i="10" s="1"/>
  <c r="C2064" i="10"/>
  <c r="D2064" i="10" s="1"/>
  <c r="C2080" i="10"/>
  <c r="D2080" i="10" s="1"/>
  <c r="C2096" i="10"/>
  <c r="D2096" i="10" s="1"/>
  <c r="C2112" i="10"/>
  <c r="D2112" i="10" s="1"/>
  <c r="C2128" i="10"/>
  <c r="D2128" i="10" s="1"/>
  <c r="C2144" i="10"/>
  <c r="D2144" i="10" s="1"/>
  <c r="C2176" i="10"/>
  <c r="D2176" i="10" s="1"/>
  <c r="C1313" i="10"/>
  <c r="D1313" i="10" s="1"/>
  <c r="C1362" i="10"/>
  <c r="D1362" i="10" s="1"/>
  <c r="C1396" i="10"/>
  <c r="D1396" i="10" s="1"/>
  <c r="C1428" i="10"/>
  <c r="D1428" i="10" s="1"/>
  <c r="C1460" i="10"/>
  <c r="D1460" i="10" s="1"/>
  <c r="C1492" i="10"/>
  <c r="D1492" i="10" s="1"/>
  <c r="C1524" i="10"/>
  <c r="D1524" i="10" s="1"/>
  <c r="C1556" i="10"/>
  <c r="D1556" i="10" s="1"/>
  <c r="C1588" i="10"/>
  <c r="D1588" i="10" s="1"/>
  <c r="C1620" i="10"/>
  <c r="D1620" i="10" s="1"/>
  <c r="C1652" i="10"/>
  <c r="D1652" i="10" s="1"/>
  <c r="C1684" i="10"/>
  <c r="D1684" i="10" s="1"/>
  <c r="C1716" i="10"/>
  <c r="D1716" i="10" s="1"/>
  <c r="C1748" i="10"/>
  <c r="D1748" i="10" s="1"/>
  <c r="C1764" i="10"/>
  <c r="D1764" i="10" s="1"/>
  <c r="C1796" i="10"/>
  <c r="D1796" i="10" s="1"/>
  <c r="C1828" i="10"/>
  <c r="D1828" i="10" s="1"/>
  <c r="C1860" i="10"/>
  <c r="D1860" i="10" s="1"/>
  <c r="C1892" i="10"/>
  <c r="D1892" i="10" s="1"/>
  <c r="C1924" i="10"/>
  <c r="D1924" i="10" s="1"/>
  <c r="C1956" i="10"/>
  <c r="D1956" i="10" s="1"/>
  <c r="C1988" i="10"/>
  <c r="D1988" i="10" s="1"/>
  <c r="C2020" i="10"/>
  <c r="D2020" i="10" s="1"/>
  <c r="C2052" i="10"/>
  <c r="D2052" i="10" s="1"/>
  <c r="C2084" i="10"/>
  <c r="D2084" i="10" s="1"/>
  <c r="C2116" i="10"/>
  <c r="D2116" i="10" s="1"/>
  <c r="C2148" i="10"/>
  <c r="D2148" i="10" s="1"/>
  <c r="C2180" i="10"/>
  <c r="D2180" i="10" s="1"/>
  <c r="G4" i="10"/>
  <c r="G7" i="10"/>
  <c r="G11" i="10"/>
  <c r="G15" i="10"/>
  <c r="G19" i="10"/>
  <c r="G23" i="10"/>
  <c r="G27" i="10"/>
  <c r="G31" i="10"/>
  <c r="G35" i="10"/>
  <c r="G39" i="10"/>
  <c r="G43" i="10"/>
  <c r="G47" i="10"/>
  <c r="G51" i="10"/>
  <c r="G55" i="10"/>
  <c r="G59" i="10"/>
  <c r="G63" i="10"/>
  <c r="G67" i="10"/>
  <c r="G71" i="10"/>
  <c r="G75" i="10"/>
  <c r="G79" i="10"/>
  <c r="G83" i="10"/>
  <c r="G87" i="10"/>
  <c r="G91" i="10"/>
  <c r="G95" i="10"/>
  <c r="G99" i="10"/>
  <c r="G103" i="10"/>
  <c r="G107" i="10"/>
  <c r="G111" i="10"/>
  <c r="G115" i="10"/>
  <c r="G119" i="10"/>
  <c r="G123" i="10"/>
  <c r="G127" i="10"/>
  <c r="G131" i="10"/>
  <c r="G135" i="10"/>
  <c r="G139" i="10"/>
  <c r="G143" i="10"/>
  <c r="G147" i="10"/>
  <c r="G151" i="10"/>
  <c r="G155" i="10"/>
  <c r="G159" i="10"/>
  <c r="G163" i="10"/>
  <c r="G167" i="10"/>
  <c r="G171" i="10"/>
  <c r="G175" i="10"/>
  <c r="G179" i="10"/>
  <c r="G183" i="10"/>
  <c r="G187" i="10"/>
  <c r="G191" i="10"/>
  <c r="G195" i="10"/>
  <c r="G199" i="10"/>
  <c r="G203" i="10"/>
  <c r="G207" i="10"/>
  <c r="G211" i="10"/>
  <c r="G215" i="10"/>
  <c r="G219" i="10"/>
  <c r="G223" i="10"/>
  <c r="G227" i="10"/>
  <c r="G231" i="10"/>
  <c r="G235" i="10"/>
  <c r="G239" i="10"/>
  <c r="G243" i="10"/>
  <c r="G247" i="10"/>
  <c r="G251" i="10"/>
  <c r="G255" i="10"/>
  <c r="G259" i="10"/>
  <c r="G263" i="10"/>
  <c r="G267" i="10"/>
  <c r="G271" i="10"/>
  <c r="G275" i="10"/>
  <c r="G279" i="10"/>
  <c r="G283" i="10"/>
  <c r="G287" i="10"/>
  <c r="G291" i="10"/>
  <c r="G295" i="10"/>
  <c r="G299" i="10"/>
  <c r="G303" i="10"/>
  <c r="G307" i="10"/>
  <c r="G311" i="10"/>
  <c r="G315" i="10"/>
  <c r="G319" i="10"/>
  <c r="G323" i="10"/>
  <c r="G327" i="10"/>
  <c r="G331" i="10"/>
  <c r="G335" i="10"/>
  <c r="G339" i="10"/>
  <c r="G3" i="10"/>
  <c r="G8" i="10"/>
  <c r="G12" i="10"/>
  <c r="G16" i="10"/>
  <c r="G20" i="10"/>
  <c r="G24" i="10"/>
  <c r="G28" i="10"/>
  <c r="G32" i="10"/>
  <c r="G36" i="10"/>
  <c r="G40" i="10"/>
  <c r="G44" i="10"/>
  <c r="G48" i="10"/>
  <c r="G52" i="10"/>
  <c r="G56" i="10"/>
  <c r="G60" i="10"/>
  <c r="G64" i="10"/>
  <c r="G68" i="10"/>
  <c r="G72" i="10"/>
  <c r="G76" i="10"/>
  <c r="G80" i="10"/>
  <c r="G84" i="10"/>
  <c r="G88" i="10"/>
  <c r="G92" i="10"/>
  <c r="G96" i="10"/>
  <c r="G100" i="10"/>
  <c r="G104" i="10"/>
  <c r="G108" i="10"/>
  <c r="G112" i="10"/>
  <c r="G116" i="10"/>
  <c r="G120" i="10"/>
  <c r="G124" i="10"/>
  <c r="G128" i="10"/>
  <c r="G132" i="10"/>
  <c r="G136" i="10"/>
  <c r="G140" i="10"/>
  <c r="G144" i="10"/>
  <c r="G148" i="10"/>
  <c r="G152" i="10"/>
  <c r="G156" i="10"/>
  <c r="G160" i="10"/>
  <c r="G164" i="10"/>
  <c r="G168" i="10"/>
  <c r="G172" i="10"/>
  <c r="G176" i="10"/>
  <c r="G180" i="10"/>
  <c r="G184" i="10"/>
  <c r="G188" i="10"/>
  <c r="G192" i="10"/>
  <c r="G196" i="10"/>
  <c r="G200" i="10"/>
  <c r="G204" i="10"/>
  <c r="G208" i="10"/>
  <c r="G212" i="10"/>
  <c r="G216" i="10"/>
  <c r="G220" i="10"/>
  <c r="G224" i="10"/>
  <c r="G228" i="10"/>
  <c r="G232" i="10"/>
  <c r="G236" i="10"/>
  <c r="G240" i="10"/>
  <c r="G244" i="10"/>
  <c r="G248" i="10"/>
  <c r="G252" i="10"/>
  <c r="G256" i="10"/>
  <c r="G260" i="10"/>
  <c r="G264" i="10"/>
  <c r="G268" i="10"/>
  <c r="G272" i="10"/>
  <c r="G276" i="10"/>
  <c r="G280" i="10"/>
  <c r="G284" i="10"/>
  <c r="G288" i="10"/>
  <c r="G292" i="10"/>
  <c r="G296" i="10"/>
  <c r="G300" i="10"/>
  <c r="G304" i="10"/>
  <c r="G308" i="10"/>
  <c r="G312" i="10"/>
  <c r="G316" i="10"/>
  <c r="G320" i="10"/>
  <c r="G324" i="10"/>
  <c r="G328" i="10"/>
  <c r="G332" i="10"/>
  <c r="G336" i="10"/>
  <c r="G340" i="10"/>
  <c r="G5" i="10"/>
  <c r="G9" i="10"/>
  <c r="G13" i="10"/>
  <c r="G17" i="10"/>
  <c r="G21" i="10"/>
  <c r="G25" i="10"/>
  <c r="G29" i="10"/>
  <c r="G33" i="10"/>
  <c r="G37" i="10"/>
  <c r="G41" i="10"/>
  <c r="G45" i="10"/>
  <c r="G49" i="10"/>
  <c r="G53" i="10"/>
  <c r="G57" i="10"/>
  <c r="G61" i="10"/>
  <c r="G65" i="10"/>
  <c r="G69" i="10"/>
  <c r="G73" i="10"/>
  <c r="G77" i="10"/>
  <c r="G81" i="10"/>
  <c r="G85" i="10"/>
  <c r="G89" i="10"/>
  <c r="G93" i="10"/>
  <c r="G97" i="10"/>
  <c r="G101" i="10"/>
  <c r="G105" i="10"/>
  <c r="G109" i="10"/>
  <c r="G113" i="10"/>
  <c r="G117" i="10"/>
  <c r="G121" i="10"/>
  <c r="G125" i="10"/>
  <c r="G129" i="10"/>
  <c r="G133" i="10"/>
  <c r="G137" i="10"/>
  <c r="G141" i="10"/>
  <c r="G145" i="10"/>
  <c r="G149" i="10"/>
  <c r="G153" i="10"/>
  <c r="G157" i="10"/>
  <c r="G161" i="10"/>
  <c r="G165" i="10"/>
  <c r="G169" i="10"/>
  <c r="G173" i="10"/>
  <c r="G177" i="10"/>
  <c r="G181" i="10"/>
  <c r="G185" i="10"/>
  <c r="G189" i="10"/>
  <c r="G193" i="10"/>
  <c r="G197" i="10"/>
  <c r="G201" i="10"/>
  <c r="G205" i="10"/>
  <c r="G209" i="10"/>
  <c r="G213" i="10"/>
  <c r="G217" i="10"/>
  <c r="G221" i="10"/>
  <c r="G225" i="10"/>
  <c r="G229" i="10"/>
  <c r="G233" i="10"/>
  <c r="G237" i="10"/>
  <c r="G241" i="10"/>
  <c r="G245" i="10"/>
  <c r="G249" i="10"/>
  <c r="G253" i="10"/>
  <c r="G257" i="10"/>
  <c r="G261" i="10"/>
  <c r="G265" i="10"/>
  <c r="G269" i="10"/>
  <c r="G273" i="10"/>
  <c r="G277" i="10"/>
  <c r="G281" i="10"/>
  <c r="G285" i="10"/>
  <c r="G289" i="10"/>
  <c r="G293" i="10"/>
  <c r="G297" i="10"/>
  <c r="G301" i="10"/>
  <c r="G305" i="10"/>
  <c r="G309" i="10"/>
  <c r="G313" i="10"/>
  <c r="G317" i="10"/>
  <c r="G321" i="10"/>
  <c r="G325" i="10"/>
  <c r="G329" i="10"/>
  <c r="G333" i="10"/>
  <c r="G337" i="10"/>
  <c r="G341" i="10"/>
  <c r="G6" i="10"/>
  <c r="G22" i="10"/>
  <c r="G38" i="10"/>
  <c r="G54" i="10"/>
  <c r="G70" i="10"/>
  <c r="G86" i="10"/>
  <c r="G102" i="10"/>
  <c r="G118" i="10"/>
  <c r="G134" i="10"/>
  <c r="G150" i="10"/>
  <c r="G166" i="10"/>
  <c r="G182" i="10"/>
  <c r="G198" i="10"/>
  <c r="G214" i="10"/>
  <c r="G230" i="10"/>
  <c r="G246" i="10"/>
  <c r="G262" i="10"/>
  <c r="G278" i="10"/>
  <c r="G294" i="10"/>
  <c r="G310" i="10"/>
  <c r="G326" i="10"/>
  <c r="G342" i="10"/>
  <c r="G346" i="10"/>
  <c r="G350" i="10"/>
  <c r="G354" i="10"/>
  <c r="G358" i="10"/>
  <c r="G362" i="10"/>
  <c r="G366" i="10"/>
  <c r="G370" i="10"/>
  <c r="G374" i="10"/>
  <c r="G378" i="10"/>
  <c r="G382" i="10"/>
  <c r="G386" i="10"/>
  <c r="G390" i="10"/>
  <c r="G394" i="10"/>
  <c r="G398" i="10"/>
  <c r="G402" i="10"/>
  <c r="G406" i="10"/>
  <c r="G410" i="10"/>
  <c r="G414" i="10"/>
  <c r="G418" i="10"/>
  <c r="G422" i="10"/>
  <c r="G426" i="10"/>
  <c r="G430" i="10"/>
  <c r="G434" i="10"/>
  <c r="G438" i="10"/>
  <c r="G442" i="10"/>
  <c r="G446" i="10"/>
  <c r="G450" i="10"/>
  <c r="G454" i="10"/>
  <c r="G458" i="10"/>
  <c r="G462" i="10"/>
  <c r="G466" i="10"/>
  <c r="G470" i="10"/>
  <c r="G474" i="10"/>
  <c r="G478" i="10"/>
  <c r="G482" i="10"/>
  <c r="G486" i="10"/>
  <c r="G490" i="10"/>
  <c r="G494" i="10"/>
  <c r="G498" i="10"/>
  <c r="G502" i="10"/>
  <c r="G506" i="10"/>
  <c r="G510" i="10"/>
  <c r="G514" i="10"/>
  <c r="G518" i="10"/>
  <c r="G522" i="10"/>
  <c r="G526" i="10"/>
  <c r="G530" i="10"/>
  <c r="G534" i="10"/>
  <c r="G538" i="10"/>
  <c r="G542" i="10"/>
  <c r="G546" i="10"/>
  <c r="G550" i="10"/>
  <c r="G554" i="10"/>
  <c r="G558" i="10"/>
  <c r="G562" i="10"/>
  <c r="G566" i="10"/>
  <c r="G570" i="10"/>
  <c r="G574" i="10"/>
  <c r="G578" i="10"/>
  <c r="G582" i="10"/>
  <c r="G586" i="10"/>
  <c r="G590" i="10"/>
  <c r="G594" i="10"/>
  <c r="G598" i="10"/>
  <c r="G602" i="10"/>
  <c r="G606" i="10"/>
  <c r="G610" i="10"/>
  <c r="G614" i="10"/>
  <c r="G618" i="10"/>
  <c r="G622" i="10"/>
  <c r="G626" i="10"/>
  <c r="G630" i="10"/>
  <c r="G634" i="10"/>
  <c r="G638" i="10"/>
  <c r="G642" i="10"/>
  <c r="G646" i="10"/>
  <c r="G650" i="10"/>
  <c r="G654" i="10"/>
  <c r="G658" i="10"/>
  <c r="G662" i="10"/>
  <c r="G666" i="10"/>
  <c r="G670" i="10"/>
  <c r="G674" i="10"/>
  <c r="G678" i="10"/>
  <c r="G682" i="10"/>
  <c r="G686" i="10"/>
  <c r="G690" i="10"/>
  <c r="G694" i="10"/>
  <c r="G698" i="10"/>
  <c r="G702" i="10"/>
  <c r="G706" i="10"/>
  <c r="G710" i="10"/>
  <c r="G714" i="10"/>
  <c r="G718" i="10"/>
  <c r="G722" i="10"/>
  <c r="G726" i="10"/>
  <c r="G730" i="10"/>
  <c r="G734" i="10"/>
  <c r="G738" i="10"/>
  <c r="G742" i="10"/>
  <c r="G746" i="10"/>
  <c r="G750" i="10"/>
  <c r="G754" i="10"/>
  <c r="G758" i="10"/>
  <c r="G762" i="10"/>
  <c r="G766" i="10"/>
  <c r="G770" i="10"/>
  <c r="G774" i="10"/>
  <c r="G778" i="10"/>
  <c r="G782" i="10"/>
  <c r="G786" i="10"/>
  <c r="G790" i="10"/>
  <c r="G794" i="10"/>
  <c r="G798" i="10"/>
  <c r="G802" i="10"/>
  <c r="G806" i="10"/>
  <c r="G810" i="10"/>
  <c r="G814" i="10"/>
  <c r="G818" i="10"/>
  <c r="G822" i="10"/>
  <c r="G826" i="10"/>
  <c r="G830" i="10"/>
  <c r="G834" i="10"/>
  <c r="G838" i="10"/>
  <c r="G842" i="10"/>
  <c r="G846" i="10"/>
  <c r="G850" i="10"/>
  <c r="G854" i="10"/>
  <c r="G858" i="10"/>
  <c r="G862" i="10"/>
  <c r="G866" i="10"/>
  <c r="G870" i="10"/>
  <c r="G874" i="10"/>
  <c r="G878" i="10"/>
  <c r="G882" i="10"/>
  <c r="G886" i="10"/>
  <c r="G890" i="10"/>
  <c r="G894" i="10"/>
  <c r="G898" i="10"/>
  <c r="G902" i="10"/>
  <c r="G906" i="10"/>
  <c r="G910" i="10"/>
  <c r="G914" i="10"/>
  <c r="G918" i="10"/>
  <c r="G922" i="10"/>
  <c r="G926" i="10"/>
  <c r="G930" i="10"/>
  <c r="G934" i="10"/>
  <c r="G10" i="10"/>
  <c r="G26" i="10"/>
  <c r="G42" i="10"/>
  <c r="G58" i="10"/>
  <c r="G74" i="10"/>
  <c r="G90" i="10"/>
  <c r="G106" i="10"/>
  <c r="G122" i="10"/>
  <c r="G138" i="10"/>
  <c r="G154" i="10"/>
  <c r="G170" i="10"/>
  <c r="G186" i="10"/>
  <c r="G202" i="10"/>
  <c r="G218" i="10"/>
  <c r="G234" i="10"/>
  <c r="G250" i="10"/>
  <c r="G266" i="10"/>
  <c r="G282" i="10"/>
  <c r="G298" i="10"/>
  <c r="G314" i="10"/>
  <c r="G330" i="10"/>
  <c r="G343" i="10"/>
  <c r="G347" i="10"/>
  <c r="G351" i="10"/>
  <c r="G355" i="10"/>
  <c r="G359" i="10"/>
  <c r="G363" i="10"/>
  <c r="G367" i="10"/>
  <c r="G371" i="10"/>
  <c r="G375" i="10"/>
  <c r="G379" i="10"/>
  <c r="G383" i="10"/>
  <c r="G387" i="10"/>
  <c r="G391" i="10"/>
  <c r="G395" i="10"/>
  <c r="G399" i="10"/>
  <c r="G403" i="10"/>
  <c r="G407" i="10"/>
  <c r="G411" i="10"/>
  <c r="G415" i="10"/>
  <c r="G419" i="10"/>
  <c r="G423" i="10"/>
  <c r="G427" i="10"/>
  <c r="G431" i="10"/>
  <c r="G435" i="10"/>
  <c r="G439" i="10"/>
  <c r="G443" i="10"/>
  <c r="G447" i="10"/>
  <c r="G451" i="10"/>
  <c r="G455" i="10"/>
  <c r="G459" i="10"/>
  <c r="G463" i="10"/>
  <c r="G467" i="10"/>
  <c r="G471" i="10"/>
  <c r="G475" i="10"/>
  <c r="G479" i="10"/>
  <c r="G483" i="10"/>
  <c r="G487" i="10"/>
  <c r="G491" i="10"/>
  <c r="G495" i="10"/>
  <c r="G499" i="10"/>
  <c r="G503" i="10"/>
  <c r="G507" i="10"/>
  <c r="G511" i="10"/>
  <c r="G515" i="10"/>
  <c r="G519" i="10"/>
  <c r="G523" i="10"/>
  <c r="G527" i="10"/>
  <c r="G531" i="10"/>
  <c r="G535" i="10"/>
  <c r="G539" i="10"/>
  <c r="G543" i="10"/>
  <c r="G547" i="10"/>
  <c r="G551" i="10"/>
  <c r="G555" i="10"/>
  <c r="G559" i="10"/>
  <c r="G563" i="10"/>
  <c r="G567" i="10"/>
  <c r="G571" i="10"/>
  <c r="G575" i="10"/>
  <c r="G579" i="10"/>
  <c r="G583" i="10"/>
  <c r="G587" i="10"/>
  <c r="G591" i="10"/>
  <c r="G595" i="10"/>
  <c r="G599" i="10"/>
  <c r="G603" i="10"/>
  <c r="G607" i="10"/>
  <c r="G611" i="10"/>
  <c r="G615" i="10"/>
  <c r="G619" i="10"/>
  <c r="G623" i="10"/>
  <c r="G627" i="10"/>
  <c r="G631" i="10"/>
  <c r="G635" i="10"/>
  <c r="G639" i="10"/>
  <c r="G643" i="10"/>
  <c r="G647" i="10"/>
  <c r="G651" i="10"/>
  <c r="G655" i="10"/>
  <c r="G659" i="10"/>
  <c r="G663" i="10"/>
  <c r="G667" i="10"/>
  <c r="G671" i="10"/>
  <c r="G675" i="10"/>
  <c r="G679" i="10"/>
  <c r="G683" i="10"/>
  <c r="G687" i="10"/>
  <c r="G691" i="10"/>
  <c r="G695" i="10"/>
  <c r="G699" i="10"/>
  <c r="G703" i="10"/>
  <c r="G707" i="10"/>
  <c r="G711" i="10"/>
  <c r="G715" i="10"/>
  <c r="G719" i="10"/>
  <c r="G723" i="10"/>
  <c r="G727" i="10"/>
  <c r="G731" i="10"/>
  <c r="G735" i="10"/>
  <c r="G739" i="10"/>
  <c r="G743" i="10"/>
  <c r="G747" i="10"/>
  <c r="G751" i="10"/>
  <c r="G755" i="10"/>
  <c r="G759" i="10"/>
  <c r="G763" i="10"/>
  <c r="G767" i="10"/>
  <c r="G771" i="10"/>
  <c r="G775" i="10"/>
  <c r="G779" i="10"/>
  <c r="G783" i="10"/>
  <c r="G787" i="10"/>
  <c r="G791" i="10"/>
  <c r="G795" i="10"/>
  <c r="G799" i="10"/>
  <c r="G803" i="10"/>
  <c r="G807" i="10"/>
  <c r="G811" i="10"/>
  <c r="G815" i="10"/>
  <c r="G819" i="10"/>
  <c r="G823" i="10"/>
  <c r="G827" i="10"/>
  <c r="G831" i="10"/>
  <c r="G835" i="10"/>
  <c r="G839" i="10"/>
  <c r="G843" i="10"/>
  <c r="G847" i="10"/>
  <c r="G851" i="10"/>
  <c r="G855" i="10"/>
  <c r="G859" i="10"/>
  <c r="G863" i="10"/>
  <c r="G867" i="10"/>
  <c r="G871" i="10"/>
  <c r="G875" i="10"/>
  <c r="G879" i="10"/>
  <c r="G883" i="10"/>
  <c r="G887" i="10"/>
  <c r="G891" i="10"/>
  <c r="G895" i="10"/>
  <c r="G899" i="10"/>
  <c r="G903" i="10"/>
  <c r="G907" i="10"/>
  <c r="G911" i="10"/>
  <c r="G915" i="10"/>
  <c r="G919" i="10"/>
  <c r="G923" i="10"/>
  <c r="G927" i="10"/>
  <c r="G931" i="10"/>
  <c r="G935" i="10"/>
  <c r="G14" i="10"/>
  <c r="G30" i="10"/>
  <c r="G46" i="10"/>
  <c r="G62" i="10"/>
  <c r="G78" i="10"/>
  <c r="G94" i="10"/>
  <c r="G110" i="10"/>
  <c r="G126" i="10"/>
  <c r="G142" i="10"/>
  <c r="G158" i="10"/>
  <c r="G174" i="10"/>
  <c r="G190" i="10"/>
  <c r="G206" i="10"/>
  <c r="G222" i="10"/>
  <c r="G238" i="10"/>
  <c r="G254" i="10"/>
  <c r="G270" i="10"/>
  <c r="G286" i="10"/>
  <c r="G302" i="10"/>
  <c r="G318" i="10"/>
  <c r="G334" i="10"/>
  <c r="G344" i="10"/>
  <c r="G348" i="10"/>
  <c r="G352" i="10"/>
  <c r="G356" i="10"/>
  <c r="G360" i="10"/>
  <c r="G364" i="10"/>
  <c r="G368" i="10"/>
  <c r="G372" i="10"/>
  <c r="G376" i="10"/>
  <c r="G380" i="10"/>
  <c r="G384" i="10"/>
  <c r="G388" i="10"/>
  <c r="G392" i="10"/>
  <c r="G396" i="10"/>
  <c r="G400" i="10"/>
  <c r="G404" i="10"/>
  <c r="G408" i="10"/>
  <c r="G412" i="10"/>
  <c r="G416" i="10"/>
  <c r="G420" i="10"/>
  <c r="G424" i="10"/>
  <c r="G428" i="10"/>
  <c r="G432" i="10"/>
  <c r="G436" i="10"/>
  <c r="G440" i="10"/>
  <c r="G444" i="10"/>
  <c r="G448" i="10"/>
  <c r="G452" i="10"/>
  <c r="G456" i="10"/>
  <c r="G460" i="10"/>
  <c r="G464" i="10"/>
  <c r="G468" i="10"/>
  <c r="G472" i="10"/>
  <c r="G476" i="10"/>
  <c r="G480" i="10"/>
  <c r="G484" i="10"/>
  <c r="G488" i="10"/>
  <c r="G492" i="10"/>
  <c r="G496" i="10"/>
  <c r="G500" i="10"/>
  <c r="G504" i="10"/>
  <c r="G508" i="10"/>
  <c r="G512" i="10"/>
  <c r="G516" i="10"/>
  <c r="G520" i="10"/>
  <c r="G524" i="10"/>
  <c r="G528" i="10"/>
  <c r="G532" i="10"/>
  <c r="G536" i="10"/>
  <c r="G540" i="10"/>
  <c r="G544" i="10"/>
  <c r="G548" i="10"/>
  <c r="G552" i="10"/>
  <c r="G556" i="10"/>
  <c r="G560" i="10"/>
  <c r="G564" i="10"/>
  <c r="G568" i="10"/>
  <c r="G572" i="10"/>
  <c r="G576" i="10"/>
  <c r="G580" i="10"/>
  <c r="G584" i="10"/>
  <c r="G588" i="10"/>
  <c r="G592" i="10"/>
  <c r="G596" i="10"/>
  <c r="G600" i="10"/>
  <c r="G604" i="10"/>
  <c r="G608" i="10"/>
  <c r="G612" i="10"/>
  <c r="G616" i="10"/>
  <c r="G620" i="10"/>
  <c r="G624" i="10"/>
  <c r="G628" i="10"/>
  <c r="G632" i="10"/>
  <c r="G636" i="10"/>
  <c r="G640" i="10"/>
  <c r="G644" i="10"/>
  <c r="G648" i="10"/>
  <c r="G652" i="10"/>
  <c r="G656" i="10"/>
  <c r="G660" i="10"/>
  <c r="G664" i="10"/>
  <c r="G668" i="10"/>
  <c r="G672" i="10"/>
  <c r="G676" i="10"/>
  <c r="G680" i="10"/>
  <c r="G684" i="10"/>
  <c r="G688" i="10"/>
  <c r="G692" i="10"/>
  <c r="G696" i="10"/>
  <c r="G700" i="10"/>
  <c r="G704" i="10"/>
  <c r="G708" i="10"/>
  <c r="G712" i="10"/>
  <c r="G716" i="10"/>
  <c r="G720" i="10"/>
  <c r="G724" i="10"/>
  <c r="G728" i="10"/>
  <c r="G732" i="10"/>
  <c r="G736" i="10"/>
  <c r="G740" i="10"/>
  <c r="G744" i="10"/>
  <c r="G748" i="10"/>
  <c r="G752" i="10"/>
  <c r="G756" i="10"/>
  <c r="G760" i="10"/>
  <c r="G764" i="10"/>
  <c r="G768" i="10"/>
  <c r="G772" i="10"/>
  <c r="G776" i="10"/>
  <c r="G780" i="10"/>
  <c r="G784" i="10"/>
  <c r="G788" i="10"/>
  <c r="G792" i="10"/>
  <c r="G796" i="10"/>
  <c r="G800" i="10"/>
  <c r="G804" i="10"/>
  <c r="G808" i="10"/>
  <c r="G812" i="10"/>
  <c r="G816" i="10"/>
  <c r="G820" i="10"/>
  <c r="G824" i="10"/>
  <c r="G828" i="10"/>
  <c r="G832" i="10"/>
  <c r="G836" i="10"/>
  <c r="G840" i="10"/>
  <c r="G844" i="10"/>
  <c r="G848" i="10"/>
  <c r="G852" i="10"/>
  <c r="G856" i="10"/>
  <c r="G860" i="10"/>
  <c r="G864" i="10"/>
  <c r="G868" i="10"/>
  <c r="G872" i="10"/>
  <c r="G876" i="10"/>
  <c r="G880" i="10"/>
  <c r="G884" i="10"/>
  <c r="G888" i="10"/>
  <c r="G892" i="10"/>
  <c r="G896" i="10"/>
  <c r="G900" i="10"/>
  <c r="G904" i="10"/>
  <c r="G908" i="10"/>
  <c r="G912" i="10"/>
  <c r="G916" i="10"/>
  <c r="G920" i="10"/>
  <c r="G924" i="10"/>
  <c r="G928" i="10"/>
  <c r="G932" i="10"/>
  <c r="G936" i="10"/>
  <c r="G18" i="10"/>
  <c r="G82" i="10"/>
  <c r="G146" i="10"/>
  <c r="G210" i="10"/>
  <c r="G274" i="10"/>
  <c r="G338" i="10"/>
  <c r="G357" i="10"/>
  <c r="G373" i="10"/>
  <c r="G389" i="10"/>
  <c r="G405" i="10"/>
  <c r="G421" i="10"/>
  <c r="G437" i="10"/>
  <c r="G453" i="10"/>
  <c r="G469" i="10"/>
  <c r="G485" i="10"/>
  <c r="G501" i="10"/>
  <c r="G517" i="10"/>
  <c r="G533" i="10"/>
  <c r="G549" i="10"/>
  <c r="G565" i="10"/>
  <c r="G581" i="10"/>
  <c r="G597" i="10"/>
  <c r="G613" i="10"/>
  <c r="G629" i="10"/>
  <c r="G645" i="10"/>
  <c r="G661" i="10"/>
  <c r="G677" i="10"/>
  <c r="G693" i="10"/>
  <c r="G709" i="10"/>
  <c r="G725" i="10"/>
  <c r="G741" i="10"/>
  <c r="G757" i="10"/>
  <c r="G773" i="10"/>
  <c r="G789" i="10"/>
  <c r="G805" i="10"/>
  <c r="G821" i="10"/>
  <c r="G837" i="10"/>
  <c r="G853" i="10"/>
  <c r="G869" i="10"/>
  <c r="G885" i="10"/>
  <c r="G901" i="10"/>
  <c r="G917" i="10"/>
  <c r="G933" i="10"/>
  <c r="G940" i="10"/>
  <c r="G944" i="10"/>
  <c r="G948" i="10"/>
  <c r="G952" i="10"/>
  <c r="G956" i="10"/>
  <c r="G960" i="10"/>
  <c r="G964" i="10"/>
  <c r="G968" i="10"/>
  <c r="G972" i="10"/>
  <c r="G976" i="10"/>
  <c r="G980" i="10"/>
  <c r="G984" i="10"/>
  <c r="G988" i="10"/>
  <c r="G992" i="10"/>
  <c r="G996" i="10"/>
  <c r="G1000" i="10"/>
  <c r="G1004" i="10"/>
  <c r="G1008" i="10"/>
  <c r="G1012" i="10"/>
  <c r="G1016" i="10"/>
  <c r="G1020" i="10"/>
  <c r="G1024" i="10"/>
  <c r="G1028" i="10"/>
  <c r="G1032" i="10"/>
  <c r="G1036" i="10"/>
  <c r="G1040" i="10"/>
  <c r="G1044" i="10"/>
  <c r="G1048" i="10"/>
  <c r="G1052" i="10"/>
  <c r="G1056" i="10"/>
  <c r="G1060" i="10"/>
  <c r="G1064" i="10"/>
  <c r="G1068" i="10"/>
  <c r="G1072" i="10"/>
  <c r="G1076" i="10"/>
  <c r="G1080" i="10"/>
  <c r="G1084" i="10"/>
  <c r="G1088" i="10"/>
  <c r="G1092" i="10"/>
  <c r="G1096" i="10"/>
  <c r="G1100" i="10"/>
  <c r="G1104" i="10"/>
  <c r="G1108" i="10"/>
  <c r="G1112" i="10"/>
  <c r="G1116" i="10"/>
  <c r="G1120" i="10"/>
  <c r="G1124" i="10"/>
  <c r="G1128" i="10"/>
  <c r="G1132" i="10"/>
  <c r="G1136" i="10"/>
  <c r="G1140" i="10"/>
  <c r="G1144" i="10"/>
  <c r="G1148" i="10"/>
  <c r="G1152" i="10"/>
  <c r="G1156" i="10"/>
  <c r="G1160" i="10"/>
  <c r="G1164" i="10"/>
  <c r="G1168" i="10"/>
  <c r="G1172" i="10"/>
  <c r="G1176" i="10"/>
  <c r="G1180" i="10"/>
  <c r="G1184" i="10"/>
  <c r="G1188" i="10"/>
  <c r="G1192" i="10"/>
  <c r="G1196" i="10"/>
  <c r="G1200" i="10"/>
  <c r="G1204" i="10"/>
  <c r="G1208" i="10"/>
  <c r="G1212" i="10"/>
  <c r="G1216" i="10"/>
  <c r="G1220" i="10"/>
  <c r="G1224" i="10"/>
  <c r="G1228" i="10"/>
  <c r="G1232" i="10"/>
  <c r="G1236" i="10"/>
  <c r="G1240" i="10"/>
  <c r="G1244" i="10"/>
  <c r="G1248" i="10"/>
  <c r="G1252" i="10"/>
  <c r="G1256" i="10"/>
  <c r="G1260" i="10"/>
  <c r="G1264" i="10"/>
  <c r="G1268" i="10"/>
  <c r="G1272" i="10"/>
  <c r="G1276" i="10"/>
  <c r="G1280" i="10"/>
  <c r="G1284" i="10"/>
  <c r="G1288" i="10"/>
  <c r="G1292" i="10"/>
  <c r="G1296" i="10"/>
  <c r="G1300" i="10"/>
  <c r="G1304" i="10"/>
  <c r="G1308" i="10"/>
  <c r="G1312" i="10"/>
  <c r="G1316" i="10"/>
  <c r="G1320" i="10"/>
  <c r="G1324" i="10"/>
  <c r="G1328" i="10"/>
  <c r="G1332" i="10"/>
  <c r="G1336" i="10"/>
  <c r="G1340" i="10"/>
  <c r="G1344" i="10"/>
  <c r="G1348" i="10"/>
  <c r="G1352" i="10"/>
  <c r="G1356" i="10"/>
  <c r="G1360" i="10"/>
  <c r="G1364" i="10"/>
  <c r="G1368" i="10"/>
  <c r="G1372" i="10"/>
  <c r="G1376" i="10"/>
  <c r="G1380" i="10"/>
  <c r="G1384" i="10"/>
  <c r="G1388" i="10"/>
  <c r="G1392" i="10"/>
  <c r="G1396" i="10"/>
  <c r="G1400" i="10"/>
  <c r="G1404" i="10"/>
  <c r="G1408" i="10"/>
  <c r="G1412" i="10"/>
  <c r="G1416" i="10"/>
  <c r="G1420" i="10"/>
  <c r="G1424" i="10"/>
  <c r="G1428" i="10"/>
  <c r="G1432" i="10"/>
  <c r="G1436" i="10"/>
  <c r="G1440" i="10"/>
  <c r="G1444" i="10"/>
  <c r="G1448" i="10"/>
  <c r="G34" i="10"/>
  <c r="G98" i="10"/>
  <c r="G162" i="10"/>
  <c r="G226" i="10"/>
  <c r="G290" i="10"/>
  <c r="G345" i="10"/>
  <c r="G361" i="10"/>
  <c r="G377" i="10"/>
  <c r="G393" i="10"/>
  <c r="G409" i="10"/>
  <c r="G425" i="10"/>
  <c r="G441" i="10"/>
  <c r="G457" i="10"/>
  <c r="G473" i="10"/>
  <c r="G489" i="10"/>
  <c r="G505" i="10"/>
  <c r="G521" i="10"/>
  <c r="G537" i="10"/>
  <c r="G553" i="10"/>
  <c r="G569" i="10"/>
  <c r="G585" i="10"/>
  <c r="G601" i="10"/>
  <c r="G617" i="10"/>
  <c r="G633" i="10"/>
  <c r="G649" i="10"/>
  <c r="G665" i="10"/>
  <c r="G681" i="10"/>
  <c r="G697" i="10"/>
  <c r="G713" i="10"/>
  <c r="G729" i="10"/>
  <c r="G745" i="10"/>
  <c r="G761" i="10"/>
  <c r="G777" i="10"/>
  <c r="G793" i="10"/>
  <c r="G809" i="10"/>
  <c r="G825" i="10"/>
  <c r="G841" i="10"/>
  <c r="G857" i="10"/>
  <c r="G873" i="10"/>
  <c r="G889" i="10"/>
  <c r="G905" i="10"/>
  <c r="G921" i="10"/>
  <c r="G937" i="10"/>
  <c r="G941" i="10"/>
  <c r="G945" i="10"/>
  <c r="G949" i="10"/>
  <c r="G953" i="10"/>
  <c r="G957" i="10"/>
  <c r="G961" i="10"/>
  <c r="G965" i="10"/>
  <c r="G969" i="10"/>
  <c r="G973" i="10"/>
  <c r="G977" i="10"/>
  <c r="G981" i="10"/>
  <c r="G985" i="10"/>
  <c r="G989" i="10"/>
  <c r="G993" i="10"/>
  <c r="G997" i="10"/>
  <c r="G1001" i="10"/>
  <c r="G1005" i="10"/>
  <c r="G1009" i="10"/>
  <c r="G1013" i="10"/>
  <c r="G1017" i="10"/>
  <c r="G1021" i="10"/>
  <c r="G1025" i="10"/>
  <c r="G1029" i="10"/>
  <c r="G1033" i="10"/>
  <c r="G1037" i="10"/>
  <c r="G1041" i="10"/>
  <c r="G1045" i="10"/>
  <c r="G1049" i="10"/>
  <c r="G1053" i="10"/>
  <c r="G1057" i="10"/>
  <c r="G1061" i="10"/>
  <c r="G1065" i="10"/>
  <c r="G1069" i="10"/>
  <c r="G1073" i="10"/>
  <c r="G1077" i="10"/>
  <c r="G1081" i="10"/>
  <c r="G1085" i="10"/>
  <c r="G1089" i="10"/>
  <c r="G1093" i="10"/>
  <c r="G1097" i="10"/>
  <c r="G1101" i="10"/>
  <c r="G1105" i="10"/>
  <c r="G1109" i="10"/>
  <c r="G1113" i="10"/>
  <c r="G1117" i="10"/>
  <c r="G1121" i="10"/>
  <c r="G1125" i="10"/>
  <c r="G1129" i="10"/>
  <c r="G1133" i="10"/>
  <c r="G1137" i="10"/>
  <c r="G1141" i="10"/>
  <c r="G1145" i="10"/>
  <c r="G1149" i="10"/>
  <c r="G1153" i="10"/>
  <c r="G1157" i="10"/>
  <c r="G1161" i="10"/>
  <c r="G1165" i="10"/>
  <c r="G1169" i="10"/>
  <c r="G1173" i="10"/>
  <c r="G1177" i="10"/>
  <c r="G1181" i="10"/>
  <c r="G1185" i="10"/>
  <c r="G1189" i="10"/>
  <c r="G1193" i="10"/>
  <c r="G1197" i="10"/>
  <c r="G1201" i="10"/>
  <c r="G1205" i="10"/>
  <c r="G1209" i="10"/>
  <c r="G1213" i="10"/>
  <c r="G1217" i="10"/>
  <c r="G1221" i="10"/>
  <c r="G1225" i="10"/>
  <c r="G1229" i="10"/>
  <c r="G1233" i="10"/>
  <c r="G1237" i="10"/>
  <c r="G1241" i="10"/>
  <c r="G1245" i="10"/>
  <c r="G1249" i="10"/>
  <c r="G1253" i="10"/>
  <c r="G1257" i="10"/>
  <c r="G1261" i="10"/>
  <c r="G1265" i="10"/>
  <c r="G1269" i="10"/>
  <c r="G1273" i="10"/>
  <c r="G1277" i="10"/>
  <c r="G1281" i="10"/>
  <c r="G1285" i="10"/>
  <c r="G1289" i="10"/>
  <c r="G1293" i="10"/>
  <c r="G1297" i="10"/>
  <c r="G1301" i="10"/>
  <c r="G1305" i="10"/>
  <c r="G1309" i="10"/>
  <c r="G1313" i="10"/>
  <c r="G1317" i="10"/>
  <c r="G1321" i="10"/>
  <c r="G1325" i="10"/>
  <c r="G1329" i="10"/>
  <c r="G1333" i="10"/>
  <c r="G1337" i="10"/>
  <c r="G1341" i="10"/>
  <c r="G1345" i="10"/>
  <c r="G1349" i="10"/>
  <c r="G1353" i="10"/>
  <c r="G1357" i="10"/>
  <c r="G1361" i="10"/>
  <c r="G1365" i="10"/>
  <c r="G1369" i="10"/>
  <c r="G1373" i="10"/>
  <c r="G1377" i="10"/>
  <c r="G1381" i="10"/>
  <c r="G1385" i="10"/>
  <c r="G1389" i="10"/>
  <c r="G1393" i="10"/>
  <c r="G1397" i="10"/>
  <c r="G1401" i="10"/>
  <c r="G1405" i="10"/>
  <c r="G1409" i="10"/>
  <c r="G1413" i="10"/>
  <c r="G1417" i="10"/>
  <c r="G1421" i="10"/>
  <c r="G1425" i="10"/>
  <c r="G1429" i="10"/>
  <c r="G1433" i="10"/>
  <c r="G1437" i="10"/>
  <c r="G1441" i="10"/>
  <c r="G1445" i="10"/>
  <c r="G50" i="10"/>
  <c r="G114" i="10"/>
  <c r="G178" i="10"/>
  <c r="G242" i="10"/>
  <c r="G306" i="10"/>
  <c r="G349" i="10"/>
  <c r="G365" i="10"/>
  <c r="G381" i="10"/>
  <c r="G397" i="10"/>
  <c r="G413" i="10"/>
  <c r="G429" i="10"/>
  <c r="G445" i="10"/>
  <c r="G461" i="10"/>
  <c r="G477" i="10"/>
  <c r="G493" i="10"/>
  <c r="G509" i="10"/>
  <c r="G525" i="10"/>
  <c r="G541" i="10"/>
  <c r="G557" i="10"/>
  <c r="G573" i="10"/>
  <c r="G589" i="10"/>
  <c r="G605" i="10"/>
  <c r="G621" i="10"/>
  <c r="G637" i="10"/>
  <c r="G653" i="10"/>
  <c r="G669" i="10"/>
  <c r="G685" i="10"/>
  <c r="G701" i="10"/>
  <c r="G717" i="10"/>
  <c r="G733" i="10"/>
  <c r="G749" i="10"/>
  <c r="G765" i="10"/>
  <c r="G781" i="10"/>
  <c r="G797" i="10"/>
  <c r="G813" i="10"/>
  <c r="G829" i="10"/>
  <c r="G845" i="10"/>
  <c r="G861" i="10"/>
  <c r="G877" i="10"/>
  <c r="G893" i="10"/>
  <c r="G909" i="10"/>
  <c r="G925" i="10"/>
  <c r="G938" i="10"/>
  <c r="G942" i="10"/>
  <c r="G946" i="10"/>
  <c r="G950" i="10"/>
  <c r="G954" i="10"/>
  <c r="G958" i="10"/>
  <c r="G962" i="10"/>
  <c r="G966" i="10"/>
  <c r="G970" i="10"/>
  <c r="G974" i="10"/>
  <c r="G978" i="10"/>
  <c r="G982" i="10"/>
  <c r="G986" i="10"/>
  <c r="G990" i="10"/>
  <c r="G994" i="10"/>
  <c r="G998" i="10"/>
  <c r="G1002" i="10"/>
  <c r="G1006" i="10"/>
  <c r="G1010" i="10"/>
  <c r="G1014" i="10"/>
  <c r="G1018" i="10"/>
  <c r="G1022" i="10"/>
  <c r="G1026" i="10"/>
  <c r="G1030" i="10"/>
  <c r="G1034" i="10"/>
  <c r="G1038" i="10"/>
  <c r="G1042" i="10"/>
  <c r="G1046" i="10"/>
  <c r="G1050" i="10"/>
  <c r="G1054" i="10"/>
  <c r="G1058" i="10"/>
  <c r="G1062" i="10"/>
  <c r="G1066" i="10"/>
  <c r="G1070" i="10"/>
  <c r="G1074" i="10"/>
  <c r="G1078" i="10"/>
  <c r="G1082" i="10"/>
  <c r="G1086" i="10"/>
  <c r="G1090" i="10"/>
  <c r="G1094" i="10"/>
  <c r="G1098" i="10"/>
  <c r="G1102" i="10"/>
  <c r="G1106" i="10"/>
  <c r="G1110" i="10"/>
  <c r="G1114" i="10"/>
  <c r="G1118" i="10"/>
  <c r="G1122" i="10"/>
  <c r="G1126" i="10"/>
  <c r="G1130" i="10"/>
  <c r="G1134" i="10"/>
  <c r="G1138" i="10"/>
  <c r="G1142" i="10"/>
  <c r="G1146" i="10"/>
  <c r="G1150" i="10"/>
  <c r="G1154" i="10"/>
  <c r="G1158" i="10"/>
  <c r="G1162" i="10"/>
  <c r="G1166" i="10"/>
  <c r="G1170" i="10"/>
  <c r="G1174" i="10"/>
  <c r="G1178" i="10"/>
  <c r="G1182" i="10"/>
  <c r="G1186" i="10"/>
  <c r="G1190" i="10"/>
  <c r="G1194" i="10"/>
  <c r="G1198" i="10"/>
  <c r="G1202" i="10"/>
  <c r="G1206" i="10"/>
  <c r="G1210" i="10"/>
  <c r="G1214" i="10"/>
  <c r="G1218" i="10"/>
  <c r="G1222" i="10"/>
  <c r="G1226" i="10"/>
  <c r="G1230" i="10"/>
  <c r="G1234" i="10"/>
  <c r="G1238" i="10"/>
  <c r="G1242" i="10"/>
  <c r="G1246" i="10"/>
  <c r="G1250" i="10"/>
  <c r="G1254" i="10"/>
  <c r="G1258" i="10"/>
  <c r="G1262" i="10"/>
  <c r="G1266" i="10"/>
  <c r="G1270" i="10"/>
  <c r="G1274" i="10"/>
  <c r="G1278" i="10"/>
  <c r="G1282" i="10"/>
  <c r="G1286" i="10"/>
  <c r="G1290" i="10"/>
  <c r="G1294" i="10"/>
  <c r="G1298" i="10"/>
  <c r="G1302" i="10"/>
  <c r="G1306" i="10"/>
  <c r="G1310" i="10"/>
  <c r="G1314" i="10"/>
  <c r="G1318" i="10"/>
  <c r="G1322" i="10"/>
  <c r="G1326" i="10"/>
  <c r="G1330" i="10"/>
  <c r="G1334" i="10"/>
  <c r="G1338" i="10"/>
  <c r="G1342" i="10"/>
  <c r="G1346" i="10"/>
  <c r="G1350" i="10"/>
  <c r="G1354" i="10"/>
  <c r="G1358" i="10"/>
  <c r="G1362" i="10"/>
  <c r="G1366" i="10"/>
  <c r="G1370" i="10"/>
  <c r="G1374" i="10"/>
  <c r="G1378" i="10"/>
  <c r="G1382" i="10"/>
  <c r="G1386" i="10"/>
  <c r="G1390" i="10"/>
  <c r="G1394" i="10"/>
  <c r="G1398" i="10"/>
  <c r="G1402" i="10"/>
  <c r="G1406" i="10"/>
  <c r="G1410" i="10"/>
  <c r="G1414" i="10"/>
  <c r="G1418" i="10"/>
  <c r="G1422" i="10"/>
  <c r="G1426" i="10"/>
  <c r="G1430" i="10"/>
  <c r="G1434" i="10"/>
  <c r="G1438" i="10"/>
  <c r="G1442" i="10"/>
  <c r="G1446" i="10"/>
  <c r="G1450" i="10"/>
  <c r="G66" i="10"/>
  <c r="G322" i="10"/>
  <c r="G401" i="10"/>
  <c r="G465" i="10"/>
  <c r="G529" i="10"/>
  <c r="G593" i="10"/>
  <c r="G657" i="10"/>
  <c r="G721" i="10"/>
  <c r="G785" i="10"/>
  <c r="G849" i="10"/>
  <c r="G913" i="10"/>
  <c r="G947" i="10"/>
  <c r="G963" i="10"/>
  <c r="G979" i="10"/>
  <c r="G995" i="10"/>
  <c r="G1011" i="10"/>
  <c r="G1027" i="10"/>
  <c r="G1043" i="10"/>
  <c r="G1059" i="10"/>
  <c r="G1075" i="10"/>
  <c r="G1091" i="10"/>
  <c r="G1107" i="10"/>
  <c r="G1123" i="10"/>
  <c r="G1139" i="10"/>
  <c r="G1155" i="10"/>
  <c r="G1171" i="10"/>
  <c r="G1187" i="10"/>
  <c r="G1203" i="10"/>
  <c r="G1219" i="10"/>
  <c r="G1235" i="10"/>
  <c r="G1251" i="10"/>
  <c r="G1267" i="10"/>
  <c r="G1283" i="10"/>
  <c r="G1299" i="10"/>
  <c r="G1315" i="10"/>
  <c r="G1331" i="10"/>
  <c r="G1347" i="10"/>
  <c r="G1363" i="10"/>
  <c r="G1379" i="10"/>
  <c r="G1395" i="10"/>
  <c r="G1411" i="10"/>
  <c r="G1427" i="10"/>
  <c r="G1443" i="10"/>
  <c r="G1452" i="10"/>
  <c r="G1456" i="10"/>
  <c r="G1460" i="10"/>
  <c r="G1464" i="10"/>
  <c r="G1468" i="10"/>
  <c r="G1472" i="10"/>
  <c r="G1476" i="10"/>
  <c r="G1480" i="10"/>
  <c r="G1484" i="10"/>
  <c r="G1488" i="10"/>
  <c r="G1492" i="10"/>
  <c r="G1496" i="10"/>
  <c r="G1500" i="10"/>
  <c r="G1504" i="10"/>
  <c r="G1508" i="10"/>
  <c r="G1512" i="10"/>
  <c r="G1516" i="10"/>
  <c r="G1520" i="10"/>
  <c r="G1524" i="10"/>
  <c r="G1528" i="10"/>
  <c r="G1532" i="10"/>
  <c r="G1536" i="10"/>
  <c r="G1540" i="10"/>
  <c r="G1544" i="10"/>
  <c r="G1548" i="10"/>
  <c r="G1552" i="10"/>
  <c r="G1556" i="10"/>
  <c r="G1560" i="10"/>
  <c r="G1564" i="10"/>
  <c r="G1568" i="10"/>
  <c r="G1572" i="10"/>
  <c r="G1576" i="10"/>
  <c r="G1580" i="10"/>
  <c r="G1584" i="10"/>
  <c r="G1588" i="10"/>
  <c r="G1592" i="10"/>
  <c r="G1596" i="10"/>
  <c r="G1600" i="10"/>
  <c r="G1604" i="10"/>
  <c r="G1608" i="10"/>
  <c r="G1612" i="10"/>
  <c r="G1616" i="10"/>
  <c r="G1620" i="10"/>
  <c r="G1624" i="10"/>
  <c r="G1628" i="10"/>
  <c r="G1632" i="10"/>
  <c r="G1636" i="10"/>
  <c r="G1640" i="10"/>
  <c r="G1644" i="10"/>
  <c r="G1648" i="10"/>
  <c r="G1652" i="10"/>
  <c r="G1656" i="10"/>
  <c r="G1660" i="10"/>
  <c r="G1664" i="10"/>
  <c r="G1668" i="10"/>
  <c r="G1672" i="10"/>
  <c r="G1676" i="10"/>
  <c r="G1680" i="10"/>
  <c r="G1684" i="10"/>
  <c r="G1688" i="10"/>
  <c r="G1692" i="10"/>
  <c r="G1696" i="10"/>
  <c r="G1700" i="10"/>
  <c r="G1704" i="10"/>
  <c r="G1708" i="10"/>
  <c r="G1712" i="10"/>
  <c r="G1716" i="10"/>
  <c r="G1720" i="10"/>
  <c r="G1724" i="10"/>
  <c r="G1728" i="10"/>
  <c r="G1732" i="10"/>
  <c r="G1736" i="10"/>
  <c r="G1740" i="10"/>
  <c r="G1744" i="10"/>
  <c r="G1748" i="10"/>
  <c r="G1752" i="10"/>
  <c r="G1756" i="10"/>
  <c r="G1760" i="10"/>
  <c r="G1764" i="10"/>
  <c r="G1768" i="10"/>
  <c r="G1772" i="10"/>
  <c r="G1776" i="10"/>
  <c r="G1780" i="10"/>
  <c r="G1784" i="10"/>
  <c r="G1788" i="10"/>
  <c r="G1792" i="10"/>
  <c r="G1796" i="10"/>
  <c r="G1800" i="10"/>
  <c r="G1804" i="10"/>
  <c r="G1808" i="10"/>
  <c r="G1812" i="10"/>
  <c r="G1816" i="10"/>
  <c r="G1820" i="10"/>
  <c r="G1824" i="10"/>
  <c r="G1828" i="10"/>
  <c r="G1832" i="10"/>
  <c r="G1836" i="10"/>
  <c r="G1840" i="10"/>
  <c r="G1844" i="10"/>
  <c r="G1848" i="10"/>
  <c r="G1852" i="10"/>
  <c r="G1856" i="10"/>
  <c r="G1860" i="10"/>
  <c r="G1864" i="10"/>
  <c r="G1868" i="10"/>
  <c r="G1872" i="10"/>
  <c r="G1876" i="10"/>
  <c r="G1880" i="10"/>
  <c r="G1884" i="10"/>
  <c r="G1888" i="10"/>
  <c r="G1892" i="10"/>
  <c r="G1896" i="10"/>
  <c r="G1900" i="10"/>
  <c r="G1904" i="10"/>
  <c r="G1908" i="10"/>
  <c r="G1912" i="10"/>
  <c r="G1916" i="10"/>
  <c r="G1920" i="10"/>
  <c r="G1924" i="10"/>
  <c r="G1928" i="10"/>
  <c r="G1932" i="10"/>
  <c r="G1936" i="10"/>
  <c r="G1940" i="10"/>
  <c r="G1944" i="10"/>
  <c r="G1948" i="10"/>
  <c r="G1952" i="10"/>
  <c r="G1956" i="10"/>
  <c r="G1960" i="10"/>
  <c r="G1964" i="10"/>
  <c r="G1968" i="10"/>
  <c r="G1972" i="10"/>
  <c r="G1976" i="10"/>
  <c r="G1980" i="10"/>
  <c r="G1984" i="10"/>
  <c r="G1988" i="10"/>
  <c r="G1992" i="10"/>
  <c r="G1996" i="10"/>
  <c r="G2000" i="10"/>
  <c r="G2004" i="10"/>
  <c r="G2008" i="10"/>
  <c r="G2012" i="10"/>
  <c r="G2016" i="10"/>
  <c r="G2020" i="10"/>
  <c r="G2024" i="10"/>
  <c r="G2028" i="10"/>
  <c r="G2032" i="10"/>
  <c r="G2036" i="10"/>
  <c r="G2040" i="10"/>
  <c r="G2044" i="10"/>
  <c r="G2048" i="10"/>
  <c r="G2052" i="10"/>
  <c r="G2056" i="10"/>
  <c r="G2060" i="10"/>
  <c r="G2064" i="10"/>
  <c r="G2068" i="10"/>
  <c r="G2072" i="10"/>
  <c r="G2076" i="10"/>
  <c r="G2080" i="10"/>
  <c r="G2084" i="10"/>
  <c r="G2088" i="10"/>
  <c r="G2092" i="10"/>
  <c r="G2096" i="10"/>
  <c r="G2100" i="10"/>
  <c r="G2104" i="10"/>
  <c r="G2108" i="10"/>
  <c r="G2112" i="10"/>
  <c r="G2116" i="10"/>
  <c r="G2120" i="10"/>
  <c r="G2124" i="10"/>
  <c r="G2128" i="10"/>
  <c r="G2132" i="10"/>
  <c r="G2136" i="10"/>
  <c r="G2140" i="10"/>
  <c r="G2144" i="10"/>
  <c r="G2148" i="10"/>
  <c r="G2152" i="10"/>
  <c r="G2156" i="10"/>
  <c r="G2160" i="10"/>
  <c r="G2164" i="10"/>
  <c r="G2168" i="10"/>
  <c r="G2172" i="10"/>
  <c r="G2176" i="10"/>
  <c r="G2180" i="10"/>
  <c r="G2184" i="10"/>
  <c r="G449" i="10"/>
  <c r="G975" i="10"/>
  <c r="G1039" i="10"/>
  <c r="G1103" i="10"/>
  <c r="G1151" i="10"/>
  <c r="G1231" i="10"/>
  <c r="G1279" i="10"/>
  <c r="G1327" i="10"/>
  <c r="G1375" i="10"/>
  <c r="G1423" i="10"/>
  <c r="G1463" i="10"/>
  <c r="G1475" i="10"/>
  <c r="G1487" i="10"/>
  <c r="G1499" i="10"/>
  <c r="G1511" i="10"/>
  <c r="G1523" i="10"/>
  <c r="G1539" i="10"/>
  <c r="G1555" i="10"/>
  <c r="G1567" i="10"/>
  <c r="G1579" i="10"/>
  <c r="G1595" i="10"/>
  <c r="G1607" i="10"/>
  <c r="G1619" i="10"/>
  <c r="G1635" i="10"/>
  <c r="G1647" i="10"/>
  <c r="G1659" i="10"/>
  <c r="G1675" i="10"/>
  <c r="G1687" i="10"/>
  <c r="G1703" i="10"/>
  <c r="G1715" i="10"/>
  <c r="G1727" i="10"/>
  <c r="G1739" i="10"/>
  <c r="G1751" i="10"/>
  <c r="G1763" i="10"/>
  <c r="G1775" i="10"/>
  <c r="G1787" i="10"/>
  <c r="G1799" i="10"/>
  <c r="G1811" i="10"/>
  <c r="G1823" i="10"/>
  <c r="G1835" i="10"/>
  <c r="G1847" i="10"/>
  <c r="G1867" i="10"/>
  <c r="G1879" i="10"/>
  <c r="G1891" i="10"/>
  <c r="G1903" i="10"/>
  <c r="G1915" i="10"/>
  <c r="G1927" i="10"/>
  <c r="G1943" i="10"/>
  <c r="G1955" i="10"/>
  <c r="G1971" i="10"/>
  <c r="G1983" i="10"/>
  <c r="G1995" i="10"/>
  <c r="G2007" i="10"/>
  <c r="G2019" i="10"/>
  <c r="G2031" i="10"/>
  <c r="G2043" i="10"/>
  <c r="G2059" i="10"/>
  <c r="G2075" i="10"/>
  <c r="G2087" i="10"/>
  <c r="G2099" i="10"/>
  <c r="G2111" i="10"/>
  <c r="G2123" i="10"/>
  <c r="G2135" i="10"/>
  <c r="G2147" i="10"/>
  <c r="G2159" i="10"/>
  <c r="G2171" i="10"/>
  <c r="G2183" i="10"/>
  <c r="G130" i="10"/>
  <c r="G353" i="10"/>
  <c r="G417" i="10"/>
  <c r="G481" i="10"/>
  <c r="G545" i="10"/>
  <c r="G609" i="10"/>
  <c r="G673" i="10"/>
  <c r="G737" i="10"/>
  <c r="G801" i="10"/>
  <c r="G865" i="10"/>
  <c r="G929" i="10"/>
  <c r="G951" i="10"/>
  <c r="G967" i="10"/>
  <c r="G983" i="10"/>
  <c r="G999" i="10"/>
  <c r="G1015" i="10"/>
  <c r="G1031" i="10"/>
  <c r="G1047" i="10"/>
  <c r="G1063" i="10"/>
  <c r="G1079" i="10"/>
  <c r="G1095" i="10"/>
  <c r="G1111" i="10"/>
  <c r="G1127" i="10"/>
  <c r="G1143" i="10"/>
  <c r="G1159" i="10"/>
  <c r="G1175" i="10"/>
  <c r="G1191" i="10"/>
  <c r="G1207" i="10"/>
  <c r="G1223" i="10"/>
  <c r="G1239" i="10"/>
  <c r="G1255" i="10"/>
  <c r="G1271" i="10"/>
  <c r="G1287" i="10"/>
  <c r="G1303" i="10"/>
  <c r="G1319" i="10"/>
  <c r="G1335" i="10"/>
  <c r="G1351" i="10"/>
  <c r="G1367" i="10"/>
  <c r="G1383" i="10"/>
  <c r="G1399" i="10"/>
  <c r="G1415" i="10"/>
  <c r="G1431" i="10"/>
  <c r="G1447" i="10"/>
  <c r="G1453" i="10"/>
  <c r="G1457" i="10"/>
  <c r="G1461" i="10"/>
  <c r="G1465" i="10"/>
  <c r="G1469" i="10"/>
  <c r="G1473" i="10"/>
  <c r="G1477" i="10"/>
  <c r="G1481" i="10"/>
  <c r="G1485" i="10"/>
  <c r="G1489" i="10"/>
  <c r="G1493" i="10"/>
  <c r="G1497" i="10"/>
  <c r="G1501" i="10"/>
  <c r="G1505" i="10"/>
  <c r="G1509" i="10"/>
  <c r="G1513" i="10"/>
  <c r="G1517" i="10"/>
  <c r="G1521" i="10"/>
  <c r="G1525" i="10"/>
  <c r="G1529" i="10"/>
  <c r="G1533" i="10"/>
  <c r="G1537" i="10"/>
  <c r="G1541" i="10"/>
  <c r="G1545" i="10"/>
  <c r="G1549" i="10"/>
  <c r="G1553" i="10"/>
  <c r="G1557" i="10"/>
  <c r="G1561" i="10"/>
  <c r="G1565" i="10"/>
  <c r="G1569" i="10"/>
  <c r="G1573" i="10"/>
  <c r="G1577" i="10"/>
  <c r="G1581" i="10"/>
  <c r="G1585" i="10"/>
  <c r="G1589" i="10"/>
  <c r="G1593" i="10"/>
  <c r="G1597" i="10"/>
  <c r="G1601" i="10"/>
  <c r="G1605" i="10"/>
  <c r="G1609" i="10"/>
  <c r="G1613" i="10"/>
  <c r="G1617" i="10"/>
  <c r="G1621" i="10"/>
  <c r="G1625" i="10"/>
  <c r="G1629" i="10"/>
  <c r="G1633" i="10"/>
  <c r="G1637" i="10"/>
  <c r="G1641" i="10"/>
  <c r="G1645" i="10"/>
  <c r="G1649" i="10"/>
  <c r="G1653" i="10"/>
  <c r="G1657" i="10"/>
  <c r="G1661" i="10"/>
  <c r="G1665" i="10"/>
  <c r="G1669" i="10"/>
  <c r="G1673" i="10"/>
  <c r="G1677" i="10"/>
  <c r="G1681" i="10"/>
  <c r="G1685" i="10"/>
  <c r="G1689" i="10"/>
  <c r="G1693" i="10"/>
  <c r="G1697" i="10"/>
  <c r="G1701" i="10"/>
  <c r="G1705" i="10"/>
  <c r="G1709" i="10"/>
  <c r="G1713" i="10"/>
  <c r="G1717" i="10"/>
  <c r="G1721" i="10"/>
  <c r="G1725" i="10"/>
  <c r="G1729" i="10"/>
  <c r="G1733" i="10"/>
  <c r="G1737" i="10"/>
  <c r="G1741" i="10"/>
  <c r="G1745" i="10"/>
  <c r="G1749" i="10"/>
  <c r="G1753" i="10"/>
  <c r="G1757" i="10"/>
  <c r="G1761" i="10"/>
  <c r="G1765" i="10"/>
  <c r="G1769" i="10"/>
  <c r="G1773" i="10"/>
  <c r="G1777" i="10"/>
  <c r="G1781" i="10"/>
  <c r="G1785" i="10"/>
  <c r="G1789" i="10"/>
  <c r="G1793" i="10"/>
  <c r="G1797" i="10"/>
  <c r="G1801" i="10"/>
  <c r="G1805" i="10"/>
  <c r="G1809" i="10"/>
  <c r="G1813" i="10"/>
  <c r="G1817" i="10"/>
  <c r="G1821" i="10"/>
  <c r="G1825" i="10"/>
  <c r="G1829" i="10"/>
  <c r="G1833" i="10"/>
  <c r="G1837" i="10"/>
  <c r="G1841" i="10"/>
  <c r="G1845" i="10"/>
  <c r="G1849" i="10"/>
  <c r="G1853" i="10"/>
  <c r="G1857" i="10"/>
  <c r="G1861" i="10"/>
  <c r="G1865" i="10"/>
  <c r="G1869" i="10"/>
  <c r="G1873" i="10"/>
  <c r="G1877" i="10"/>
  <c r="G1881" i="10"/>
  <c r="G1885" i="10"/>
  <c r="G1889" i="10"/>
  <c r="G1893" i="10"/>
  <c r="G1897" i="10"/>
  <c r="G1901" i="10"/>
  <c r="G1905" i="10"/>
  <c r="G1909" i="10"/>
  <c r="G1913" i="10"/>
  <c r="G1917" i="10"/>
  <c r="G1921" i="10"/>
  <c r="G1925" i="10"/>
  <c r="G1929" i="10"/>
  <c r="G1933" i="10"/>
  <c r="G1937" i="10"/>
  <c r="G1941" i="10"/>
  <c r="G1945" i="10"/>
  <c r="G1949" i="10"/>
  <c r="G1953" i="10"/>
  <c r="G1957" i="10"/>
  <c r="G1961" i="10"/>
  <c r="G1965" i="10"/>
  <c r="G1969" i="10"/>
  <c r="G1973" i="10"/>
  <c r="G1977" i="10"/>
  <c r="G1981" i="10"/>
  <c r="G1985" i="10"/>
  <c r="G1989" i="10"/>
  <c r="G1993" i="10"/>
  <c r="G1997" i="10"/>
  <c r="G2001" i="10"/>
  <c r="G2005" i="10"/>
  <c r="G2009" i="10"/>
  <c r="G2013" i="10"/>
  <c r="G2017" i="10"/>
  <c r="G2021" i="10"/>
  <c r="G2025" i="10"/>
  <c r="G2029" i="10"/>
  <c r="G2033" i="10"/>
  <c r="G2037" i="10"/>
  <c r="G2041" i="10"/>
  <c r="G2045" i="10"/>
  <c r="G2049" i="10"/>
  <c r="G2053" i="10"/>
  <c r="G2057" i="10"/>
  <c r="G2061" i="10"/>
  <c r="G2065" i="10"/>
  <c r="G2069" i="10"/>
  <c r="G2073" i="10"/>
  <c r="G2077" i="10"/>
  <c r="G2081" i="10"/>
  <c r="G2085" i="10"/>
  <c r="G2089" i="10"/>
  <c r="G2093" i="10"/>
  <c r="G2097" i="10"/>
  <c r="G2101" i="10"/>
  <c r="G2105" i="10"/>
  <c r="G2109" i="10"/>
  <c r="G2113" i="10"/>
  <c r="G2117" i="10"/>
  <c r="G2121" i="10"/>
  <c r="G2125" i="10"/>
  <c r="G2129" i="10"/>
  <c r="G2133" i="10"/>
  <c r="G2137" i="10"/>
  <c r="G2141" i="10"/>
  <c r="G2145" i="10"/>
  <c r="G2149" i="10"/>
  <c r="G2153" i="10"/>
  <c r="G2157" i="10"/>
  <c r="G2161" i="10"/>
  <c r="G2165" i="10"/>
  <c r="G2169" i="10"/>
  <c r="G2173" i="10"/>
  <c r="G2177" i="10"/>
  <c r="G2181" i="10"/>
  <c r="G2185" i="10"/>
  <c r="G385" i="10"/>
  <c r="G513" i="10"/>
  <c r="G641" i="10"/>
  <c r="G833" i="10"/>
  <c r="G897" i="10"/>
  <c r="G959" i="10"/>
  <c r="G1007" i="10"/>
  <c r="G1055" i="10"/>
  <c r="G1087" i="10"/>
  <c r="G1135" i="10"/>
  <c r="G1183" i="10"/>
  <c r="G1215" i="10"/>
  <c r="G1247" i="10"/>
  <c r="G1295" i="10"/>
  <c r="G1343" i="10"/>
  <c r="G1391" i="10"/>
  <c r="G1439" i="10"/>
  <c r="G1455" i="10"/>
  <c r="G1467" i="10"/>
  <c r="G1483" i="10"/>
  <c r="G1495" i="10"/>
  <c r="G1503" i="10"/>
  <c r="G1515" i="10"/>
  <c r="G1531" i="10"/>
  <c r="G1543" i="10"/>
  <c r="G1551" i="10"/>
  <c r="G1563" i="10"/>
  <c r="G1571" i="10"/>
  <c r="G1587" i="10"/>
  <c r="G1599" i="10"/>
  <c r="G1611" i="10"/>
  <c r="G1623" i="10"/>
  <c r="G1631" i="10"/>
  <c r="G1643" i="10"/>
  <c r="G1655" i="10"/>
  <c r="G1667" i="10"/>
  <c r="G1679" i="10"/>
  <c r="G1691" i="10"/>
  <c r="G1699" i="10"/>
  <c r="G1711" i="10"/>
  <c r="G1723" i="10"/>
  <c r="G1731" i="10"/>
  <c r="G1747" i="10"/>
  <c r="G1755" i="10"/>
  <c r="G1767" i="10"/>
  <c r="G1779" i="10"/>
  <c r="G1795" i="10"/>
  <c r="G1807" i="10"/>
  <c r="G1819" i="10"/>
  <c r="G1831" i="10"/>
  <c r="G1839" i="10"/>
  <c r="G1851" i="10"/>
  <c r="G1859" i="10"/>
  <c r="G1871" i="10"/>
  <c r="G1883" i="10"/>
  <c r="G1895" i="10"/>
  <c r="G1907" i="10"/>
  <c r="G1919" i="10"/>
  <c r="G1931" i="10"/>
  <c r="G1939" i="10"/>
  <c r="G1951" i="10"/>
  <c r="G1963" i="10"/>
  <c r="G1975" i="10"/>
  <c r="G1987" i="10"/>
  <c r="G1999" i="10"/>
  <c r="G2011" i="10"/>
  <c r="G2027" i="10"/>
  <c r="G2035" i="10"/>
  <c r="G2047" i="10"/>
  <c r="G2055" i="10"/>
  <c r="G2067" i="10"/>
  <c r="G2079" i="10"/>
  <c r="G2091" i="10"/>
  <c r="G2107" i="10"/>
  <c r="G2115" i="10"/>
  <c r="G2131" i="10"/>
  <c r="G2143" i="10"/>
  <c r="G2151" i="10"/>
  <c r="G2167" i="10"/>
  <c r="G2179" i="10"/>
  <c r="G194" i="10"/>
  <c r="G369" i="10"/>
  <c r="G433" i="10"/>
  <c r="G497" i="10"/>
  <c r="G561" i="10"/>
  <c r="G625" i="10"/>
  <c r="G689" i="10"/>
  <c r="G753" i="10"/>
  <c r="G817" i="10"/>
  <c r="G881" i="10"/>
  <c r="G939" i="10"/>
  <c r="G955" i="10"/>
  <c r="G971" i="10"/>
  <c r="G987" i="10"/>
  <c r="G1003" i="10"/>
  <c r="G1019" i="10"/>
  <c r="G1035" i="10"/>
  <c r="G1051" i="10"/>
  <c r="G1067" i="10"/>
  <c r="G1083" i="10"/>
  <c r="G1099" i="10"/>
  <c r="G1115" i="10"/>
  <c r="G1131" i="10"/>
  <c r="G1147" i="10"/>
  <c r="G1163" i="10"/>
  <c r="G1179" i="10"/>
  <c r="G1195" i="10"/>
  <c r="G1211" i="10"/>
  <c r="G1227" i="10"/>
  <c r="G1243" i="10"/>
  <c r="G1259" i="10"/>
  <c r="G1275" i="10"/>
  <c r="G1291" i="10"/>
  <c r="G1307" i="10"/>
  <c r="G1323" i="10"/>
  <c r="G1339" i="10"/>
  <c r="G1355" i="10"/>
  <c r="G1371" i="10"/>
  <c r="G1387" i="10"/>
  <c r="G1403" i="10"/>
  <c r="G1419" i="10"/>
  <c r="G1435" i="10"/>
  <c r="G1449" i="10"/>
  <c r="G1454" i="10"/>
  <c r="G1458" i="10"/>
  <c r="G1462" i="10"/>
  <c r="G1466" i="10"/>
  <c r="G1470" i="10"/>
  <c r="G1474" i="10"/>
  <c r="G1478" i="10"/>
  <c r="G1482" i="10"/>
  <c r="G1486" i="10"/>
  <c r="G1490" i="10"/>
  <c r="G1494" i="10"/>
  <c r="G1498" i="10"/>
  <c r="G1502" i="10"/>
  <c r="G1506" i="10"/>
  <c r="G1510" i="10"/>
  <c r="G1514" i="10"/>
  <c r="G1518" i="10"/>
  <c r="G1522" i="10"/>
  <c r="G1526" i="10"/>
  <c r="G1530" i="10"/>
  <c r="G1534" i="10"/>
  <c r="G1538" i="10"/>
  <c r="G1542" i="10"/>
  <c r="G1546" i="10"/>
  <c r="G1550" i="10"/>
  <c r="G1554" i="10"/>
  <c r="G1558" i="10"/>
  <c r="G1562" i="10"/>
  <c r="G1566" i="10"/>
  <c r="G1570" i="10"/>
  <c r="G1574" i="10"/>
  <c r="G1578" i="10"/>
  <c r="G1582" i="10"/>
  <c r="G1586" i="10"/>
  <c r="G1590" i="10"/>
  <c r="G1594" i="10"/>
  <c r="G1598" i="10"/>
  <c r="G1602" i="10"/>
  <c r="G1606" i="10"/>
  <c r="G1610" i="10"/>
  <c r="G1614" i="10"/>
  <c r="G1618" i="10"/>
  <c r="G1622" i="10"/>
  <c r="G1626" i="10"/>
  <c r="G1630" i="10"/>
  <c r="G1634" i="10"/>
  <c r="G1638" i="10"/>
  <c r="G1642" i="10"/>
  <c r="G1646" i="10"/>
  <c r="G1650" i="10"/>
  <c r="G1654" i="10"/>
  <c r="G1658" i="10"/>
  <c r="G1662" i="10"/>
  <c r="G1666" i="10"/>
  <c r="G1670" i="10"/>
  <c r="G1674" i="10"/>
  <c r="G1678" i="10"/>
  <c r="G1682" i="10"/>
  <c r="G1686" i="10"/>
  <c r="G1690" i="10"/>
  <c r="G1694" i="10"/>
  <c r="G1698" i="10"/>
  <c r="G1702" i="10"/>
  <c r="G1706" i="10"/>
  <c r="G1710" i="10"/>
  <c r="G1714" i="10"/>
  <c r="G1718" i="10"/>
  <c r="G1722" i="10"/>
  <c r="G1726" i="10"/>
  <c r="G1730" i="10"/>
  <c r="G1734" i="10"/>
  <c r="G1738" i="10"/>
  <c r="G1742" i="10"/>
  <c r="G1746" i="10"/>
  <c r="G1750" i="10"/>
  <c r="G1754" i="10"/>
  <c r="G1758" i="10"/>
  <c r="G1762" i="10"/>
  <c r="G1766" i="10"/>
  <c r="G1770" i="10"/>
  <c r="G1774" i="10"/>
  <c r="G1778" i="10"/>
  <c r="G1782" i="10"/>
  <c r="G1786" i="10"/>
  <c r="G1790" i="10"/>
  <c r="G1794" i="10"/>
  <c r="G1798" i="10"/>
  <c r="G1802" i="10"/>
  <c r="G1806" i="10"/>
  <c r="G1810" i="10"/>
  <c r="G1814" i="10"/>
  <c r="G1818" i="10"/>
  <c r="G1822" i="10"/>
  <c r="G1826" i="10"/>
  <c r="G1830" i="10"/>
  <c r="G1834" i="10"/>
  <c r="G1838" i="10"/>
  <c r="G1842" i="10"/>
  <c r="G1846" i="10"/>
  <c r="G1850" i="10"/>
  <c r="G1854" i="10"/>
  <c r="G1858" i="10"/>
  <c r="G1862" i="10"/>
  <c r="G1866" i="10"/>
  <c r="G1870" i="10"/>
  <c r="G1874" i="10"/>
  <c r="G1878" i="10"/>
  <c r="G1882" i="10"/>
  <c r="G1886" i="10"/>
  <c r="G1890" i="10"/>
  <c r="G1894" i="10"/>
  <c r="G1898" i="10"/>
  <c r="G1902" i="10"/>
  <c r="G1906" i="10"/>
  <c r="G1910" i="10"/>
  <c r="G1914" i="10"/>
  <c r="G1918" i="10"/>
  <c r="G1922" i="10"/>
  <c r="G1926" i="10"/>
  <c r="G1930" i="10"/>
  <c r="G1934" i="10"/>
  <c r="G1938" i="10"/>
  <c r="G1942" i="10"/>
  <c r="G1946" i="10"/>
  <c r="G1950" i="10"/>
  <c r="G1954" i="10"/>
  <c r="G1958" i="10"/>
  <c r="G1962" i="10"/>
  <c r="G1966" i="10"/>
  <c r="G1970" i="10"/>
  <c r="G1974" i="10"/>
  <c r="G1978" i="10"/>
  <c r="G1982" i="10"/>
  <c r="G1986" i="10"/>
  <c r="G1990" i="10"/>
  <c r="G1994" i="10"/>
  <c r="G1998" i="10"/>
  <c r="G2002" i="10"/>
  <c r="G2006" i="10"/>
  <c r="G2010" i="10"/>
  <c r="G2014" i="10"/>
  <c r="G2018" i="10"/>
  <c r="G2022" i="10"/>
  <c r="G2026" i="10"/>
  <c r="G2030" i="10"/>
  <c r="G2034" i="10"/>
  <c r="G2038" i="10"/>
  <c r="G2042" i="10"/>
  <c r="G2046" i="10"/>
  <c r="G2050" i="10"/>
  <c r="G2054" i="10"/>
  <c r="G2058" i="10"/>
  <c r="G2062" i="10"/>
  <c r="G2066" i="10"/>
  <c r="G2070" i="10"/>
  <c r="G2074" i="10"/>
  <c r="G2078" i="10"/>
  <c r="G2082" i="10"/>
  <c r="G2086" i="10"/>
  <c r="G2090" i="10"/>
  <c r="G2094" i="10"/>
  <c r="G2098" i="10"/>
  <c r="G2102" i="10"/>
  <c r="G2106" i="10"/>
  <c r="G2110" i="10"/>
  <c r="G2114" i="10"/>
  <c r="G2118" i="10"/>
  <c r="G2122" i="10"/>
  <c r="G2126" i="10"/>
  <c r="G2130" i="10"/>
  <c r="G2134" i="10"/>
  <c r="G2138" i="10"/>
  <c r="G2142" i="10"/>
  <c r="G2146" i="10"/>
  <c r="G2150" i="10"/>
  <c r="G2154" i="10"/>
  <c r="G2158" i="10"/>
  <c r="G2162" i="10"/>
  <c r="G2166" i="10"/>
  <c r="G2170" i="10"/>
  <c r="G2174" i="10"/>
  <c r="G2178" i="10"/>
  <c r="G2182" i="10"/>
  <c r="G2186" i="10"/>
  <c r="G258" i="10"/>
  <c r="G577" i="10"/>
  <c r="G705" i="10"/>
  <c r="G769" i="10"/>
  <c r="G943" i="10"/>
  <c r="G991" i="10"/>
  <c r="G1023" i="10"/>
  <c r="G1071" i="10"/>
  <c r="G1119" i="10"/>
  <c r="G1167" i="10"/>
  <c r="G1199" i="10"/>
  <c r="G1263" i="10"/>
  <c r="G1311" i="10"/>
  <c r="G1359" i="10"/>
  <c r="G1407" i="10"/>
  <c r="G1451" i="10"/>
  <c r="G1459" i="10"/>
  <c r="G1471" i="10"/>
  <c r="G1479" i="10"/>
  <c r="G1491" i="10"/>
  <c r="G1507" i="10"/>
  <c r="G1519" i="10"/>
  <c r="G1527" i="10"/>
  <c r="G1535" i="10"/>
  <c r="G1547" i="10"/>
  <c r="G1559" i="10"/>
  <c r="G1575" i="10"/>
  <c r="G1583" i="10"/>
  <c r="G1591" i="10"/>
  <c r="G1603" i="10"/>
  <c r="G1615" i="10"/>
  <c r="G1627" i="10"/>
  <c r="G1639" i="10"/>
  <c r="G1651" i="10"/>
  <c r="G1663" i="10"/>
  <c r="G1671" i="10"/>
  <c r="G1683" i="10"/>
  <c r="G1695" i="10"/>
  <c r="G1707" i="10"/>
  <c r="G1719" i="10"/>
  <c r="G1735" i="10"/>
  <c r="G1743" i="10"/>
  <c r="G1759" i="10"/>
  <c r="G1771" i="10"/>
  <c r="G1783" i="10"/>
  <c r="G1791" i="10"/>
  <c r="G1803" i="10"/>
  <c r="G1815" i="10"/>
  <c r="G1827" i="10"/>
  <c r="G1843" i="10"/>
  <c r="G1855" i="10"/>
  <c r="G1863" i="10"/>
  <c r="G1875" i="10"/>
  <c r="G1887" i="10"/>
  <c r="G1899" i="10"/>
  <c r="G1911" i="10"/>
  <c r="G1923" i="10"/>
  <c r="G1935" i="10"/>
  <c r="G1947" i="10"/>
  <c r="G1959" i="10"/>
  <c r="G1967" i="10"/>
  <c r="G1979" i="10"/>
  <c r="G1991" i="10"/>
  <c r="G2003" i="10"/>
  <c r="G2015" i="10"/>
  <c r="G2023" i="10"/>
  <c r="G2039" i="10"/>
  <c r="G2051" i="10"/>
  <c r="G2063" i="10"/>
  <c r="G2071" i="10"/>
  <c r="G2083" i="10"/>
  <c r="G2095" i="10"/>
  <c r="G2103" i="10"/>
  <c r="G2119" i="10"/>
  <c r="G2127" i="10"/>
  <c r="G2139" i="10"/>
  <c r="G2155" i="10"/>
  <c r="G2163" i="10"/>
  <c r="G2175" i="10"/>
  <c r="G2" i="10"/>
  <c r="K13" i="10"/>
  <c r="K14" i="10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D654" i="10" l="1"/>
  <c r="D638" i="10"/>
  <c r="D622" i="10"/>
  <c r="D606" i="10"/>
  <c r="D590" i="10"/>
  <c r="D574" i="10"/>
  <c r="D558" i="10"/>
  <c r="D542" i="10"/>
  <c r="D526" i="10"/>
  <c r="D510" i="10"/>
  <c r="D494" i="10"/>
  <c r="D478" i="10"/>
  <c r="D462" i="10"/>
  <c r="D446" i="10"/>
  <c r="D430" i="10"/>
  <c r="D414" i="10"/>
  <c r="D398" i="10"/>
  <c r="D382" i="10"/>
  <c r="D366" i="10"/>
  <c r="D350" i="10"/>
  <c r="D334" i="10"/>
  <c r="D318" i="10"/>
  <c r="D302" i="10"/>
  <c r="D286" i="10"/>
  <c r="D270" i="10"/>
  <c r="D254" i="10"/>
  <c r="D238" i="10"/>
  <c r="D222" i="10"/>
  <c r="D206" i="10"/>
  <c r="D190" i="10"/>
  <c r="D174" i="10"/>
  <c r="D158" i="10"/>
  <c r="D142" i="10"/>
  <c r="D126" i="10"/>
  <c r="D110" i="10"/>
  <c r="D94" i="10"/>
  <c r="D78" i="10"/>
  <c r="D62" i="10"/>
  <c r="D46" i="10"/>
  <c r="D30" i="10"/>
  <c r="D14" i="10"/>
  <c r="D1322" i="10"/>
  <c r="D1306" i="10"/>
  <c r="D1290" i="10"/>
  <c r="D1274" i="10"/>
  <c r="D1258" i="10"/>
  <c r="D1242" i="10"/>
  <c r="D1226" i="10"/>
  <c r="D1210" i="10"/>
  <c r="D1194" i="10"/>
  <c r="D1178" i="10"/>
  <c r="D1162" i="10"/>
  <c r="D1146" i="10"/>
  <c r="D1130" i="10"/>
  <c r="D1114" i="10"/>
  <c r="D1098" i="10"/>
  <c r="D1082" i="10"/>
  <c r="D1066" i="10"/>
  <c r="D1050" i="10"/>
  <c r="D1034" i="10"/>
  <c r="D1018" i="10"/>
  <c r="D1002" i="10"/>
  <c r="D986" i="10"/>
  <c r="D970" i="10"/>
  <c r="D954" i="10"/>
  <c r="D938" i="10"/>
  <c r="D922" i="10"/>
  <c r="D906" i="10"/>
  <c r="D890" i="10"/>
  <c r="D874" i="10"/>
  <c r="D858" i="10"/>
  <c r="D842" i="10"/>
  <c r="D826" i="10"/>
  <c r="D810" i="10"/>
  <c r="D794" i="10"/>
  <c r="D778" i="10"/>
  <c r="D762" i="10"/>
  <c r="D746" i="10"/>
  <c r="D730" i="10"/>
  <c r="D714" i="10"/>
  <c r="D698" i="10"/>
  <c r="D682" i="10"/>
  <c r="D666" i="10"/>
  <c r="D650" i="10"/>
  <c r="D634" i="10"/>
  <c r="D618" i="10"/>
  <c r="D602" i="10"/>
  <c r="D586" i="10"/>
  <c r="D570" i="10"/>
  <c r="D554" i="10"/>
  <c r="D538" i="10"/>
  <c r="D522" i="10"/>
  <c r="D506" i="10"/>
  <c r="D490" i="10"/>
  <c r="D474" i="10"/>
  <c r="D458" i="10"/>
  <c r="D442" i="10"/>
  <c r="D426" i="10"/>
  <c r="D410" i="10"/>
  <c r="D394" i="10"/>
  <c r="D378" i="10"/>
  <c r="D362" i="10"/>
  <c r="D346" i="10"/>
  <c r="D330" i="10"/>
  <c r="D314" i="10"/>
  <c r="D298" i="10"/>
  <c r="D282" i="10"/>
  <c r="D266" i="10"/>
  <c r="D250" i="10"/>
  <c r="D234" i="10"/>
  <c r="D218" i="10"/>
  <c r="D202" i="10"/>
  <c r="D186" i="10"/>
  <c r="D170" i="10"/>
  <c r="D154" i="10"/>
  <c r="D138" i="10"/>
  <c r="D122" i="10"/>
  <c r="D106" i="10"/>
  <c r="D90" i="10"/>
  <c r="D74" i="10"/>
  <c r="D58" i="10"/>
  <c r="D42" i="10"/>
  <c r="D26" i="10"/>
  <c r="D10" i="10"/>
  <c r="D15" i="10"/>
  <c r="D1346" i="10"/>
  <c r="D1330" i="10"/>
  <c r="D1314" i="10"/>
  <c r="D1298" i="10"/>
  <c r="D1282" i="10"/>
  <c r="D1266" i="10"/>
  <c r="D1250" i="10"/>
  <c r="D1234" i="10"/>
  <c r="D1218" i="10"/>
  <c r="D1202" i="10"/>
  <c r="D1186" i="10"/>
  <c r="D1170" i="10"/>
  <c r="D1154" i="10"/>
  <c r="D1138" i="10"/>
  <c r="D1122" i="10"/>
  <c r="D1106" i="10"/>
  <c r="D1090" i="10"/>
  <c r="D1074" i="10"/>
  <c r="D1058" i="10"/>
  <c r="D1042" i="10"/>
  <c r="D1026" i="10"/>
  <c r="D1010" i="10"/>
  <c r="D994" i="10"/>
  <c r="D978" i="10"/>
  <c r="D962" i="10"/>
  <c r="D946" i="10"/>
  <c r="D930" i="10"/>
  <c r="D914" i="10"/>
  <c r="D898" i="10"/>
  <c r="D882" i="10"/>
  <c r="D866" i="10"/>
  <c r="D850" i="10"/>
  <c r="D834" i="10"/>
  <c r="D818" i="10"/>
  <c r="D802" i="10"/>
  <c r="D786" i="10"/>
  <c r="D770" i="10"/>
  <c r="D754" i="10"/>
  <c r="D738" i="10"/>
  <c r="D722" i="10"/>
  <c r="D706" i="10"/>
  <c r="D690" i="10"/>
  <c r="D674" i="10"/>
  <c r="D658" i="10"/>
  <c r="D642" i="10"/>
  <c r="D626" i="10"/>
  <c r="D610" i="10"/>
  <c r="D594" i="10"/>
  <c r="D578" i="10"/>
  <c r="D562" i="10"/>
  <c r="D546" i="10"/>
  <c r="D530" i="10"/>
  <c r="D514" i="10"/>
  <c r="D498" i="10"/>
  <c r="D482" i="10"/>
  <c r="D466" i="10"/>
  <c r="D450" i="10"/>
  <c r="D434" i="10"/>
  <c r="D418" i="10"/>
  <c r="D402" i="10"/>
  <c r="D386" i="10"/>
  <c r="D370" i="10"/>
  <c r="D354" i="10"/>
  <c r="D338" i="10"/>
  <c r="D322" i="10"/>
  <c r="D306" i="10"/>
  <c r="D290" i="10"/>
  <c r="D274" i="10"/>
  <c r="D258" i="10"/>
  <c r="D242" i="10"/>
  <c r="D226" i="10"/>
  <c r="D210" i="10"/>
  <c r="D194" i="10"/>
  <c r="D178" i="10"/>
  <c r="D162" i="10"/>
  <c r="D146" i="10"/>
  <c r="D130" i="10"/>
  <c r="D114" i="10"/>
  <c r="D98" i="10"/>
  <c r="D82" i="10"/>
  <c r="D66" i="10"/>
  <c r="D50" i="10"/>
  <c r="D34" i="10"/>
  <c r="D18" i="10"/>
  <c r="J15" i="10"/>
  <c r="H1491" i="10" s="1"/>
  <c r="H2106" i="10"/>
  <c r="H2010" i="10"/>
  <c r="H1978" i="10"/>
  <c r="H1882" i="10"/>
  <c r="H1850" i="10"/>
  <c r="H1754" i="10"/>
  <c r="H1722" i="10"/>
  <c r="H1626" i="10"/>
  <c r="H1594" i="10"/>
  <c r="H1498" i="10"/>
  <c r="H1466" i="10"/>
  <c r="H1131" i="10"/>
  <c r="H1003" i="10"/>
  <c r="H2067" i="10"/>
  <c r="H1975" i="10"/>
  <c r="H1883" i="10"/>
  <c r="H1699" i="10"/>
  <c r="H1611" i="10"/>
  <c r="H1515" i="10"/>
  <c r="H1007" i="10"/>
  <c r="H2181" i="10"/>
  <c r="H2149" i="10"/>
  <c r="H2085" i="10"/>
  <c r="H2053" i="10"/>
  <c r="H2021" i="10"/>
  <c r="H1957" i="10"/>
  <c r="H1925" i="10"/>
  <c r="H1893" i="10"/>
  <c r="H1829" i="10"/>
  <c r="H1797" i="10"/>
  <c r="H1765" i="10"/>
  <c r="H1701" i="10"/>
  <c r="H1669" i="10"/>
  <c r="H1637" i="10"/>
  <c r="H1573" i="10"/>
  <c r="H1541" i="10"/>
  <c r="H1509" i="10"/>
  <c r="H1431" i="10"/>
  <c r="H1303" i="10"/>
  <c r="H1175" i="10"/>
  <c r="H865" i="10"/>
  <c r="H353" i="10"/>
  <c r="H2111" i="10"/>
  <c r="H1903" i="10"/>
  <c r="H1799" i="10"/>
  <c r="H1703" i="10"/>
  <c r="H1487" i="10"/>
  <c r="H1151" i="10"/>
  <c r="H2172" i="10"/>
  <c r="H2108" i="10"/>
  <c r="H2076" i="10"/>
  <c r="H2044" i="10"/>
  <c r="H1980" i="10"/>
  <c r="H1948" i="10"/>
  <c r="H1916" i="10"/>
  <c r="H1852" i="10"/>
  <c r="H1820" i="10"/>
  <c r="H1788" i="10"/>
  <c r="H1724" i="10"/>
  <c r="H1692" i="10"/>
  <c r="H1660" i="10"/>
  <c r="H1596" i="10"/>
  <c r="H1564" i="10"/>
  <c r="H1532" i="10"/>
  <c r="H1468" i="10"/>
  <c r="H1395" i="10"/>
  <c r="H1267" i="10"/>
  <c r="H1011" i="10"/>
  <c r="H721" i="10"/>
  <c r="H1450" i="10"/>
  <c r="H1386" i="10"/>
  <c r="H1354" i="10"/>
  <c r="H1322" i="10"/>
  <c r="H1258" i="10"/>
  <c r="H1226" i="10"/>
  <c r="H1194" i="10"/>
  <c r="H1130" i="10"/>
  <c r="H1098" i="10"/>
  <c r="H1066" i="10"/>
  <c r="H1002" i="10"/>
  <c r="H970" i="10"/>
  <c r="H938" i="10"/>
  <c r="H685" i="10"/>
  <c r="H557" i="10"/>
  <c r="H429" i="10"/>
  <c r="H1425" i="10"/>
  <c r="H1393" i="10"/>
  <c r="H1361" i="10"/>
  <c r="H1297" i="10"/>
  <c r="H1265" i="10"/>
  <c r="H1233" i="10"/>
  <c r="H1169" i="10"/>
  <c r="H1137" i="10"/>
  <c r="H1105" i="10"/>
  <c r="H1041" i="10"/>
  <c r="H1009" i="10"/>
  <c r="H977" i="10"/>
  <c r="H841" i="10"/>
  <c r="H713" i="10"/>
  <c r="H585" i="10"/>
  <c r="H290" i="10"/>
  <c r="H1436" i="10"/>
  <c r="H1404" i="10"/>
  <c r="H1340" i="10"/>
  <c r="H1308" i="10"/>
  <c r="H1276" i="10"/>
  <c r="H1212" i="10"/>
  <c r="H1180" i="10"/>
  <c r="H1148" i="10"/>
  <c r="H1084" i="10"/>
  <c r="H1052" i="10"/>
  <c r="H1020" i="10"/>
  <c r="H988" i="10"/>
  <c r="H972" i="10"/>
  <c r="H956" i="10"/>
  <c r="H885" i="10"/>
  <c r="H821" i="10"/>
  <c r="H757" i="10"/>
  <c r="H629" i="10"/>
  <c r="H565" i="10"/>
  <c r="H501" i="10"/>
  <c r="H373" i="10"/>
  <c r="H210" i="10"/>
  <c r="H936" i="10"/>
  <c r="H904" i="10"/>
  <c r="H888" i="10"/>
  <c r="H872" i="10"/>
  <c r="H840" i="10"/>
  <c r="H824" i="10"/>
  <c r="H808" i="10"/>
  <c r="H776" i="10"/>
  <c r="H760" i="10"/>
  <c r="H744" i="10"/>
  <c r="H712" i="10"/>
  <c r="H696" i="10"/>
  <c r="H680" i="10"/>
  <c r="H648" i="10"/>
  <c r="H632" i="10"/>
  <c r="H616" i="10"/>
  <c r="H584" i="10"/>
  <c r="H568" i="10"/>
  <c r="H552" i="10"/>
  <c r="H520" i="10"/>
  <c r="H504" i="10"/>
  <c r="H488" i="10"/>
  <c r="H456" i="10"/>
  <c r="H440" i="10"/>
  <c r="H424" i="10"/>
  <c r="H392" i="10"/>
  <c r="H376" i="10"/>
  <c r="H360" i="10"/>
  <c r="H286" i="10"/>
  <c r="H222" i="10"/>
  <c r="H158" i="10"/>
  <c r="H30" i="10"/>
  <c r="H927" i="10"/>
  <c r="H911" i="10"/>
  <c r="H879" i="10"/>
  <c r="H863" i="10"/>
  <c r="H847" i="10"/>
  <c r="H815" i="10"/>
  <c r="H799" i="10"/>
  <c r="H783" i="10"/>
  <c r="H751" i="10"/>
  <c r="H735" i="10"/>
  <c r="H719" i="10"/>
  <c r="H687" i="10"/>
  <c r="H671" i="10"/>
  <c r="H655" i="10"/>
  <c r="H623" i="10"/>
  <c r="H607" i="10"/>
  <c r="H591" i="10"/>
  <c r="H559" i="10"/>
  <c r="H543" i="10"/>
  <c r="H527" i="10"/>
  <c r="H495" i="10"/>
  <c r="H479" i="10"/>
  <c r="H463" i="10"/>
  <c r="H447" i="10"/>
  <c r="H431" i="10"/>
  <c r="H415" i="10"/>
  <c r="H399" i="10"/>
  <c r="H383" i="10"/>
  <c r="H367" i="10"/>
  <c r="H351" i="10"/>
  <c r="H314" i="10"/>
  <c r="H250" i="10"/>
  <c r="H1097" i="10"/>
  <c r="H1081" i="10"/>
  <c r="H1065" i="10"/>
  <c r="H1049" i="10"/>
  <c r="H1033" i="10"/>
  <c r="H1017" i="10"/>
  <c r="H1001" i="10"/>
  <c r="H985" i="10"/>
  <c r="H969" i="10"/>
  <c r="H953" i="10"/>
  <c r="H937" i="10"/>
  <c r="H873" i="10"/>
  <c r="H809" i="10"/>
  <c r="H745" i="10"/>
  <c r="H681" i="10"/>
  <c r="H617" i="10"/>
  <c r="H553" i="10"/>
  <c r="H489" i="10"/>
  <c r="H425" i="10"/>
  <c r="H361" i="10"/>
  <c r="H162" i="10"/>
  <c r="H1444" i="10"/>
  <c r="H1428" i="10"/>
  <c r="H1412" i="10"/>
  <c r="H1396" i="10"/>
  <c r="H1380" i="10"/>
  <c r="H1364" i="10"/>
  <c r="H1348" i="10"/>
  <c r="H1332" i="10"/>
  <c r="H1316" i="10"/>
  <c r="H1300" i="10"/>
  <c r="H1284" i="10"/>
  <c r="H1268" i="10"/>
  <c r="H1252" i="10"/>
  <c r="H1236" i="10"/>
  <c r="H1220" i="10"/>
  <c r="H1204" i="10"/>
  <c r="H1188" i="10"/>
  <c r="H1172" i="10"/>
  <c r="H1156" i="10"/>
  <c r="H1140" i="10"/>
  <c r="H1124" i="10"/>
  <c r="H1108" i="10"/>
  <c r="H1092" i="10"/>
  <c r="H1076" i="10"/>
  <c r="H1060" i="10"/>
  <c r="H1044" i="10"/>
  <c r="H1028" i="10"/>
  <c r="H1012" i="10"/>
  <c r="H996" i="10"/>
  <c r="H980" i="10"/>
  <c r="H964" i="10"/>
  <c r="H948" i="10"/>
  <c r="H917" i="10"/>
  <c r="H853" i="10"/>
  <c r="H789" i="10"/>
  <c r="H725" i="10"/>
  <c r="H661" i="10"/>
  <c r="H597" i="10"/>
  <c r="H533" i="10"/>
  <c r="H469" i="10"/>
  <c r="H405" i="10"/>
  <c r="H338" i="10"/>
  <c r="H82" i="10"/>
  <c r="H928" i="10"/>
  <c r="H912" i="10"/>
  <c r="H896" i="10"/>
  <c r="H880" i="10"/>
  <c r="H864" i="10"/>
  <c r="H848" i="10"/>
  <c r="H832" i="10"/>
  <c r="H816" i="10"/>
  <c r="H800" i="10"/>
  <c r="H784" i="10"/>
  <c r="H768" i="10"/>
  <c r="H752" i="10"/>
  <c r="H736" i="10"/>
  <c r="H720" i="10"/>
  <c r="H704" i="10"/>
  <c r="H688" i="10"/>
  <c r="H672" i="10"/>
  <c r="H656" i="10"/>
  <c r="H640" i="10"/>
  <c r="H624" i="10"/>
  <c r="H608" i="10"/>
  <c r="H592" i="10"/>
  <c r="H576" i="10"/>
  <c r="H560" i="10"/>
  <c r="H544" i="10"/>
  <c r="H528" i="10"/>
  <c r="H512" i="10"/>
  <c r="H496" i="10"/>
  <c r="H480" i="10"/>
  <c r="H464" i="10"/>
  <c r="H448" i="10"/>
  <c r="H432" i="10"/>
  <c r="H416" i="10"/>
  <c r="H400" i="10"/>
  <c r="H384" i="10"/>
  <c r="H368" i="10"/>
  <c r="H352" i="10"/>
  <c r="H318" i="10"/>
  <c r="H254" i="10"/>
  <c r="H190" i="10"/>
  <c r="H126" i="10"/>
  <c r="H62" i="10"/>
  <c r="H935" i="10"/>
  <c r="H919" i="10"/>
  <c r="H903" i="10"/>
  <c r="H887" i="10"/>
  <c r="H871" i="10"/>
  <c r="H855" i="10"/>
  <c r="H839" i="10"/>
  <c r="H823" i="10"/>
  <c r="H807" i="10"/>
  <c r="H791" i="10"/>
  <c r="H775" i="10"/>
  <c r="H759" i="10"/>
  <c r="H743" i="10"/>
  <c r="H727" i="10"/>
  <c r="H711" i="10"/>
  <c r="H695" i="10"/>
  <c r="H679" i="10"/>
  <c r="H663" i="10"/>
  <c r="H647" i="10"/>
  <c r="H631" i="10"/>
  <c r="H615" i="10"/>
  <c r="H599" i="10"/>
  <c r="H583" i="10"/>
  <c r="H567" i="10"/>
  <c r="H551" i="10"/>
  <c r="H535" i="10"/>
  <c r="H519" i="10"/>
  <c r="H503" i="10"/>
  <c r="H487" i="10"/>
  <c r="H471" i="10"/>
  <c r="H455" i="10"/>
  <c r="H439" i="10"/>
  <c r="H423" i="10"/>
  <c r="H407" i="10"/>
  <c r="H391" i="10"/>
  <c r="H375" i="10"/>
  <c r="H359" i="10"/>
  <c r="H343" i="10"/>
  <c r="H282" i="10"/>
  <c r="H218" i="10"/>
  <c r="H154" i="10"/>
  <c r="H90" i="10"/>
  <c r="H26" i="10"/>
  <c r="H926" i="10"/>
  <c r="H910" i="10"/>
  <c r="H894" i="10"/>
  <c r="H878" i="10"/>
  <c r="H862" i="10"/>
  <c r="H846" i="10"/>
  <c r="H830" i="10"/>
  <c r="H814" i="10"/>
  <c r="H798" i="10"/>
  <c r="H782" i="10"/>
  <c r="H766" i="10"/>
  <c r="H750" i="10"/>
  <c r="H734" i="10"/>
  <c r="H718" i="10"/>
  <c r="H702" i="10"/>
  <c r="H686" i="10"/>
  <c r="H670" i="10"/>
  <c r="H654" i="10"/>
  <c r="H638" i="10"/>
  <c r="H622" i="10"/>
  <c r="H606" i="10"/>
  <c r="H1093" i="10"/>
  <c r="H1077" i="10"/>
  <c r="H1061" i="10"/>
  <c r="H1045" i="10"/>
  <c r="H1029" i="10"/>
  <c r="H1013" i="10"/>
  <c r="H997" i="10"/>
  <c r="H981" i="10"/>
  <c r="H965" i="10"/>
  <c r="H949" i="10"/>
  <c r="H921" i="10"/>
  <c r="H857" i="10"/>
  <c r="H793" i="10"/>
  <c r="H729" i="10"/>
  <c r="H665" i="10"/>
  <c r="H601" i="10"/>
  <c r="H537" i="10"/>
  <c r="H473" i="10"/>
  <c r="H409" i="10"/>
  <c r="H345" i="10"/>
  <c r="H98" i="10"/>
  <c r="H1440" i="10"/>
  <c r="H1424" i="10"/>
  <c r="H1408" i="10"/>
  <c r="H1392" i="10"/>
  <c r="H1376" i="10"/>
  <c r="H1360" i="10"/>
  <c r="H1344" i="10"/>
  <c r="H1328" i="10"/>
  <c r="H1312" i="10"/>
  <c r="H1296" i="10"/>
  <c r="H1280" i="10"/>
  <c r="H1264" i="10"/>
  <c r="H1248" i="10"/>
  <c r="H1232" i="10"/>
  <c r="H1216" i="10"/>
  <c r="H1200" i="10"/>
  <c r="H1184" i="10"/>
  <c r="H1168" i="10"/>
  <c r="H1152" i="10"/>
  <c r="H1136" i="10"/>
  <c r="H1120" i="10"/>
  <c r="H1104" i="10"/>
  <c r="H1088" i="10"/>
  <c r="H1072" i="10"/>
  <c r="H1056" i="10"/>
  <c r="H1040" i="10"/>
  <c r="H1024" i="10"/>
  <c r="H1008" i="10"/>
  <c r="H992" i="10"/>
  <c r="H976" i="10"/>
  <c r="H960" i="10"/>
  <c r="H944" i="10"/>
  <c r="H901" i="10"/>
  <c r="H837" i="10"/>
  <c r="H773" i="10"/>
  <c r="H709" i="10"/>
  <c r="H645" i="10"/>
  <c r="H581" i="10"/>
  <c r="H517" i="10"/>
  <c r="H453" i="10"/>
  <c r="H389" i="10"/>
  <c r="H274" i="10"/>
  <c r="H18" i="10"/>
  <c r="H924" i="10"/>
  <c r="H908" i="10"/>
  <c r="H892" i="10"/>
  <c r="H876" i="10"/>
  <c r="H860" i="10"/>
  <c r="H844" i="10"/>
  <c r="H828" i="10"/>
  <c r="H812" i="10"/>
  <c r="H796" i="10"/>
  <c r="H780" i="10"/>
  <c r="H764" i="10"/>
  <c r="H748" i="10"/>
  <c r="H732" i="10"/>
  <c r="H716" i="10"/>
  <c r="H700" i="10"/>
  <c r="H684" i="10"/>
  <c r="H668" i="10"/>
  <c r="H652" i="10"/>
  <c r="H636" i="10"/>
  <c r="H620" i="10"/>
  <c r="H604" i="10"/>
  <c r="H588" i="10"/>
  <c r="H572" i="10"/>
  <c r="H556" i="10"/>
  <c r="H540" i="10"/>
  <c r="H524" i="10"/>
  <c r="H508" i="10"/>
  <c r="H492" i="10"/>
  <c r="H476" i="10"/>
  <c r="H460" i="10"/>
  <c r="H444" i="10"/>
  <c r="H428" i="10"/>
  <c r="H412" i="10"/>
  <c r="H396" i="10"/>
  <c r="H380" i="10"/>
  <c r="H364" i="10"/>
  <c r="H348" i="10"/>
  <c r="H302" i="10"/>
  <c r="H238" i="10"/>
  <c r="H174" i="10"/>
  <c r="H110" i="10"/>
  <c r="H46" i="10"/>
  <c r="H931" i="10"/>
  <c r="H915" i="10"/>
  <c r="H899" i="10"/>
  <c r="H883" i="10"/>
  <c r="H867" i="10"/>
  <c r="H851" i="10"/>
  <c r="H835" i="10"/>
  <c r="H819" i="10"/>
  <c r="H803" i="10"/>
  <c r="H787" i="10"/>
  <c r="H771" i="10"/>
  <c r="H755" i="10"/>
  <c r="H739" i="10"/>
  <c r="H723" i="10"/>
  <c r="H707" i="10"/>
  <c r="H691" i="10"/>
  <c r="H675" i="10"/>
  <c r="H659" i="10"/>
  <c r="H643" i="10"/>
  <c r="H627" i="10"/>
  <c r="H611" i="10"/>
  <c r="H595" i="10"/>
  <c r="H579" i="10"/>
  <c r="H563" i="10"/>
  <c r="H547" i="10"/>
  <c r="H531" i="10"/>
  <c r="H515" i="10"/>
  <c r="H499" i="10"/>
  <c r="H483" i="10"/>
  <c r="H467" i="10"/>
  <c r="H451" i="10"/>
  <c r="H435" i="10"/>
  <c r="H419" i="10"/>
  <c r="H403" i="10"/>
  <c r="H387" i="10"/>
  <c r="H371" i="10"/>
  <c r="H355" i="10"/>
  <c r="H330" i="10"/>
  <c r="H266" i="10"/>
  <c r="H202" i="10"/>
  <c r="H138" i="10"/>
  <c r="H74" i="10"/>
  <c r="H10" i="10"/>
  <c r="H922" i="10"/>
  <c r="H906" i="10"/>
  <c r="H890" i="10"/>
  <c r="H874" i="10"/>
  <c r="H858" i="10"/>
  <c r="H842" i="10"/>
  <c r="H826" i="10"/>
  <c r="H810" i="10"/>
  <c r="H794" i="10"/>
  <c r="H778" i="10"/>
  <c r="H762" i="10"/>
  <c r="H746" i="10"/>
  <c r="H730" i="10"/>
  <c r="H714" i="10"/>
  <c r="H698" i="10"/>
  <c r="H682" i="10"/>
  <c r="H666" i="10"/>
  <c r="H650" i="10"/>
  <c r="H634" i="10"/>
  <c r="H618" i="10"/>
  <c r="H602" i="10"/>
  <c r="H186" i="10"/>
  <c r="H122" i="10"/>
  <c r="H58" i="10"/>
  <c r="H934" i="10"/>
  <c r="H918" i="10"/>
  <c r="H902" i="10"/>
  <c r="H886" i="10"/>
  <c r="H870" i="10"/>
  <c r="H854" i="10"/>
  <c r="H838" i="10"/>
  <c r="H822" i="10"/>
  <c r="H806" i="10"/>
  <c r="H790" i="10"/>
  <c r="H774" i="10"/>
  <c r="H758" i="10"/>
  <c r="H742" i="10"/>
  <c r="H726" i="10"/>
  <c r="H710" i="10"/>
  <c r="H694" i="10"/>
  <c r="H678" i="10"/>
  <c r="H662" i="10"/>
  <c r="H646" i="10"/>
  <c r="H630" i="10"/>
  <c r="H614" i="10"/>
  <c r="H598" i="10"/>
  <c r="H582" i="10"/>
  <c r="H566" i="10"/>
  <c r="H550" i="10"/>
  <c r="H534" i="10"/>
  <c r="H518" i="10"/>
  <c r="H502" i="10"/>
  <c r="H486" i="10"/>
  <c r="H470" i="10"/>
  <c r="H454" i="10"/>
  <c r="H438" i="10"/>
  <c r="H422" i="10"/>
  <c r="H406" i="10"/>
  <c r="H390" i="10"/>
  <c r="H374" i="10"/>
  <c r="H358" i="10"/>
  <c r="H342" i="10"/>
  <c r="H278" i="10"/>
  <c r="H214" i="10"/>
  <c r="H150" i="10"/>
  <c r="H86" i="10"/>
  <c r="H22" i="10"/>
  <c r="H333" i="10"/>
  <c r="H317" i="10"/>
  <c r="H301" i="10"/>
  <c r="H285" i="10"/>
  <c r="H269" i="10"/>
  <c r="H253" i="10"/>
  <c r="H237" i="10"/>
  <c r="H221" i="10"/>
  <c r="H205" i="10"/>
  <c r="H189" i="10"/>
  <c r="H173" i="10"/>
  <c r="H157" i="10"/>
  <c r="H141" i="10"/>
  <c r="H125" i="10"/>
  <c r="H109" i="10"/>
  <c r="H93" i="10"/>
  <c r="H77" i="10"/>
  <c r="H61" i="10"/>
  <c r="H45" i="10"/>
  <c r="H29" i="10"/>
  <c r="H13" i="10"/>
  <c r="H336" i="10"/>
  <c r="H320" i="10"/>
  <c r="H304" i="10"/>
  <c r="H288" i="10"/>
  <c r="H272" i="10"/>
  <c r="H256" i="10"/>
  <c r="H240" i="10"/>
  <c r="H224" i="10"/>
  <c r="H208" i="10"/>
  <c r="H192" i="10"/>
  <c r="H176" i="10"/>
  <c r="H160" i="10"/>
  <c r="H144" i="10"/>
  <c r="H128" i="10"/>
  <c r="H112" i="10"/>
  <c r="H96" i="10"/>
  <c r="H80" i="10"/>
  <c r="H64" i="10"/>
  <c r="H48" i="10"/>
  <c r="H32" i="10"/>
  <c r="H16" i="10"/>
  <c r="H339" i="10"/>
  <c r="H323" i="10"/>
  <c r="H307" i="10"/>
  <c r="H291" i="10"/>
  <c r="H275" i="10"/>
  <c r="H259" i="10"/>
  <c r="H243" i="10"/>
  <c r="H227" i="10"/>
  <c r="H211" i="10"/>
  <c r="H195" i="10"/>
  <c r="H179" i="10"/>
  <c r="H163" i="10"/>
  <c r="H147" i="10"/>
  <c r="H131" i="10"/>
  <c r="H115" i="10"/>
  <c r="H99" i="10"/>
  <c r="H83" i="10"/>
  <c r="H67" i="10"/>
  <c r="H51" i="10"/>
  <c r="H35" i="10"/>
  <c r="H19" i="10"/>
  <c r="H4" i="10"/>
  <c r="H590" i="10"/>
  <c r="H574" i="10"/>
  <c r="H558" i="10"/>
  <c r="H542" i="10"/>
  <c r="H526" i="10"/>
  <c r="H510" i="10"/>
  <c r="H494" i="10"/>
  <c r="H478" i="10"/>
  <c r="H462" i="10"/>
  <c r="H446" i="10"/>
  <c r="H430" i="10"/>
  <c r="H414" i="10"/>
  <c r="H398" i="10"/>
  <c r="H382" i="10"/>
  <c r="H366" i="10"/>
  <c r="H350" i="10"/>
  <c r="H310" i="10"/>
  <c r="H246" i="10"/>
  <c r="H182" i="10"/>
  <c r="H118" i="10"/>
  <c r="H54" i="10"/>
  <c r="H341" i="10"/>
  <c r="H325" i="10"/>
  <c r="H309" i="10"/>
  <c r="H293" i="10"/>
  <c r="H277" i="10"/>
  <c r="H261" i="10"/>
  <c r="H245" i="10"/>
  <c r="H229" i="10"/>
  <c r="H213" i="10"/>
  <c r="H197" i="10"/>
  <c r="H181" i="10"/>
  <c r="H165" i="10"/>
  <c r="H149" i="10"/>
  <c r="H133" i="10"/>
  <c r="H117" i="10"/>
  <c r="H101" i="10"/>
  <c r="H85" i="10"/>
  <c r="H69" i="10"/>
  <c r="H53" i="10"/>
  <c r="H37" i="10"/>
  <c r="H21" i="10"/>
  <c r="H5" i="10"/>
  <c r="H328" i="10"/>
  <c r="H312" i="10"/>
  <c r="H296" i="10"/>
  <c r="H280" i="10"/>
  <c r="H264" i="10"/>
  <c r="H248" i="10"/>
  <c r="H232" i="10"/>
  <c r="H216" i="10"/>
  <c r="H200" i="10"/>
  <c r="H184" i="10"/>
  <c r="H168" i="10"/>
  <c r="H152" i="10"/>
  <c r="H136" i="10"/>
  <c r="H120" i="10"/>
  <c r="H104" i="10"/>
  <c r="H88" i="10"/>
  <c r="H72" i="10"/>
  <c r="H56" i="10"/>
  <c r="H40" i="10"/>
  <c r="H24" i="10"/>
  <c r="H8" i="10"/>
  <c r="H331" i="10"/>
  <c r="H315" i="10"/>
  <c r="H299" i="10"/>
  <c r="H283" i="10"/>
  <c r="H267" i="10"/>
  <c r="H251" i="10"/>
  <c r="H235" i="10"/>
  <c r="H219" i="10"/>
  <c r="H203" i="10"/>
  <c r="H187" i="10"/>
  <c r="H171" i="10"/>
  <c r="H155" i="10"/>
  <c r="H139" i="10"/>
  <c r="H123" i="10"/>
  <c r="H107" i="10"/>
  <c r="H91" i="10"/>
  <c r="H75" i="10"/>
  <c r="H59" i="10"/>
  <c r="H43" i="10"/>
  <c r="H27" i="10"/>
  <c r="H11" i="10"/>
  <c r="H586" i="10"/>
  <c r="H570" i="10"/>
  <c r="H554" i="10"/>
  <c r="H538" i="10"/>
  <c r="H522" i="10"/>
  <c r="H506" i="10"/>
  <c r="H490" i="10"/>
  <c r="H474" i="10"/>
  <c r="H458" i="10"/>
  <c r="H442" i="10"/>
  <c r="H426" i="10"/>
  <c r="H410" i="10"/>
  <c r="H394" i="10"/>
  <c r="H378" i="10"/>
  <c r="H362" i="10"/>
  <c r="H346" i="10"/>
  <c r="H294" i="10"/>
  <c r="H230" i="10"/>
  <c r="H166" i="10"/>
  <c r="H102" i="10"/>
  <c r="H38" i="10"/>
  <c r="H337" i="10"/>
  <c r="H321" i="10"/>
  <c r="H305" i="10"/>
  <c r="H289" i="10"/>
  <c r="H273" i="10"/>
  <c r="H257" i="10"/>
  <c r="H241" i="10"/>
  <c r="H225" i="10"/>
  <c r="H209" i="10"/>
  <c r="H193" i="10"/>
  <c r="H177" i="10"/>
  <c r="H161" i="10"/>
  <c r="H145" i="10"/>
  <c r="H129" i="10"/>
  <c r="H113" i="10"/>
  <c r="H97" i="10"/>
  <c r="H81" i="10"/>
  <c r="H65" i="10"/>
  <c r="H49" i="10"/>
  <c r="H33" i="10"/>
  <c r="H17" i="10"/>
  <c r="H340" i="10"/>
  <c r="H324" i="10"/>
  <c r="H308" i="10"/>
  <c r="H292" i="10"/>
  <c r="H276" i="10"/>
  <c r="H260" i="10"/>
  <c r="H244" i="10"/>
  <c r="H228" i="10"/>
  <c r="H212" i="10"/>
  <c r="H196" i="10"/>
  <c r="H180" i="10"/>
  <c r="H164" i="10"/>
  <c r="H148" i="10"/>
  <c r="H132" i="10"/>
  <c r="H116" i="10"/>
  <c r="H100" i="10"/>
  <c r="H84" i="10"/>
  <c r="H68" i="10"/>
  <c r="H52" i="10"/>
  <c r="H36" i="10"/>
  <c r="H20" i="10"/>
  <c r="H3" i="10"/>
  <c r="H327" i="10"/>
  <c r="H311" i="10"/>
  <c r="H295" i="10"/>
  <c r="H279" i="10"/>
  <c r="H263" i="10"/>
  <c r="H247" i="10"/>
  <c r="H231" i="10"/>
  <c r="H215" i="10"/>
  <c r="H199" i="10"/>
  <c r="H183" i="10"/>
  <c r="H167" i="10"/>
  <c r="H151" i="10"/>
  <c r="H135" i="10"/>
  <c r="H119" i="10"/>
  <c r="H103" i="10"/>
  <c r="H87" i="10"/>
  <c r="H71" i="10"/>
  <c r="H55" i="10"/>
  <c r="H39" i="10"/>
  <c r="H23" i="10"/>
  <c r="H7" i="10"/>
  <c r="D3" i="10"/>
  <c r="I17" i="10"/>
  <c r="D2" i="10"/>
  <c r="D8" i="10"/>
  <c r="C5" i="6"/>
  <c r="E3" i="6"/>
  <c r="E12" i="6"/>
  <c r="E11" i="6"/>
  <c r="E8" i="6"/>
  <c r="E4" i="6"/>
  <c r="H2138" i="10" l="1"/>
  <c r="H1263" i="10"/>
  <c r="H1911" i="10"/>
  <c r="H1198" i="10"/>
  <c r="H2083" i="10"/>
  <c r="H1134" i="10"/>
  <c r="H1109" i="10"/>
  <c r="H1863" i="10"/>
  <c r="H1535" i="10"/>
  <c r="H1071" i="10"/>
  <c r="H2154" i="10"/>
  <c r="H2090" i="10"/>
  <c r="H2026" i="10"/>
  <c r="H1962" i="10"/>
  <c r="H1898" i="10"/>
  <c r="H1834" i="10"/>
  <c r="H1770" i="10"/>
  <c r="H1706" i="10"/>
  <c r="H1642" i="10"/>
  <c r="H1578" i="10"/>
  <c r="H1514" i="10"/>
  <c r="H1449" i="10"/>
  <c r="H1195" i="10"/>
  <c r="H939" i="10"/>
  <c r="H2115" i="10"/>
  <c r="H1931" i="10"/>
  <c r="H1747" i="10"/>
  <c r="H1563" i="10"/>
  <c r="H1183" i="10"/>
  <c r="H2165" i="10"/>
  <c r="H2101" i="10"/>
  <c r="H2037" i="10"/>
  <c r="H1973" i="10"/>
  <c r="H1909" i="10"/>
  <c r="H1845" i="10"/>
  <c r="H1781" i="10"/>
  <c r="H1717" i="10"/>
  <c r="H1653" i="10"/>
  <c r="H1589" i="10"/>
  <c r="H1525" i="10"/>
  <c r="H1461" i="10"/>
  <c r="H1239" i="10"/>
  <c r="H983" i="10"/>
  <c r="H2159" i="10"/>
  <c r="H1955" i="10"/>
  <c r="H1751" i="10"/>
  <c r="H1539" i="10"/>
  <c r="H449" i="10"/>
  <c r="H2124" i="10"/>
  <c r="H2060" i="10"/>
  <c r="H1996" i="10"/>
  <c r="H1932" i="10"/>
  <c r="H1868" i="10"/>
  <c r="H1804" i="10"/>
  <c r="H1740" i="10"/>
  <c r="H1676" i="10"/>
  <c r="H1612" i="10"/>
  <c r="H1548" i="10"/>
  <c r="H1484" i="10"/>
  <c r="H1331" i="10"/>
  <c r="H1075" i="10"/>
  <c r="H465" i="10"/>
  <c r="H1402" i="10"/>
  <c r="H1338" i="10"/>
  <c r="H1274" i="10"/>
  <c r="H1210" i="10"/>
  <c r="H1146" i="10"/>
  <c r="H1082" i="10"/>
  <c r="H1018" i="10"/>
  <c r="H954" i="10"/>
  <c r="H749" i="10"/>
  <c r="H493" i="10"/>
  <c r="H1441" i="10"/>
  <c r="H1377" i="10"/>
  <c r="H1313" i="10"/>
  <c r="H1249" i="10"/>
  <c r="H1185" i="10"/>
  <c r="H1121" i="10"/>
  <c r="H1057" i="10"/>
  <c r="H993" i="10"/>
  <c r="H905" i="10"/>
  <c r="H649" i="10"/>
  <c r="H393" i="10"/>
  <c r="H1420" i="10"/>
  <c r="H1356" i="10"/>
  <c r="H1292" i="10"/>
  <c r="H1228" i="10"/>
  <c r="H1164" i="10"/>
  <c r="H1100" i="10"/>
  <c r="H1036" i="10"/>
  <c r="H1472" i="10"/>
  <c r="H1365" i="10"/>
  <c r="H2051" i="10"/>
  <c r="H1627" i="10"/>
  <c r="H1451" i="10"/>
  <c r="H2186" i="10"/>
  <c r="H2122" i="10"/>
  <c r="H2058" i="10"/>
  <c r="H1994" i="10"/>
  <c r="H1930" i="10"/>
  <c r="H1866" i="10"/>
  <c r="H1802" i="10"/>
  <c r="H1738" i="10"/>
  <c r="H1674" i="10"/>
  <c r="H1610" i="10"/>
  <c r="H1546" i="10"/>
  <c r="H1482" i="10"/>
  <c r="H1323" i="10"/>
  <c r="H1067" i="10"/>
  <c r="H433" i="10"/>
  <c r="H2027" i="10"/>
  <c r="H1839" i="10"/>
  <c r="H1655" i="10"/>
  <c r="H1467" i="10"/>
  <c r="H641" i="10"/>
  <c r="H2133" i="10"/>
  <c r="H2069" i="10"/>
  <c r="H2005" i="10"/>
  <c r="H1941" i="10"/>
  <c r="H1877" i="10"/>
  <c r="H1813" i="10"/>
  <c r="H1749" i="10"/>
  <c r="H1685" i="10"/>
  <c r="H1621" i="10"/>
  <c r="H1557" i="10"/>
  <c r="H1493" i="10"/>
  <c r="H1367" i="10"/>
  <c r="H1111" i="10"/>
  <c r="H609" i="10"/>
  <c r="H2059" i="10"/>
  <c r="H1847" i="10"/>
  <c r="H1647" i="10"/>
  <c r="H1375" i="10"/>
  <c r="H2156" i="10"/>
  <c r="H2092" i="10"/>
  <c r="H2028" i="10"/>
  <c r="H1964" i="10"/>
  <c r="H1900" i="10"/>
  <c r="H1836" i="10"/>
  <c r="H1772" i="10"/>
  <c r="H1708" i="10"/>
  <c r="H1644" i="10"/>
  <c r="H1580" i="10"/>
  <c r="H1516" i="10"/>
  <c r="H1452" i="10"/>
  <c r="H1203" i="10"/>
  <c r="H947" i="10"/>
  <c r="H1434" i="10"/>
  <c r="H1370" i="10"/>
  <c r="H1306" i="10"/>
  <c r="H1242" i="10"/>
  <c r="H1178" i="10"/>
  <c r="H1114" i="10"/>
  <c r="H1050" i="10"/>
  <c r="H986" i="10"/>
  <c r="H877" i="10"/>
  <c r="H621" i="10"/>
  <c r="H365" i="10"/>
  <c r="H1409" i="10"/>
  <c r="H1345" i="10"/>
  <c r="H1281" i="10"/>
  <c r="H1217" i="10"/>
  <c r="H1153" i="10"/>
  <c r="H1089" i="10"/>
  <c r="H1025" i="10"/>
  <c r="H961" i="10"/>
  <c r="H777" i="10"/>
  <c r="H521" i="10"/>
  <c r="H34" i="10"/>
  <c r="H1388" i="10"/>
  <c r="H1324" i="10"/>
  <c r="H1260" i="10"/>
  <c r="H1196" i="10"/>
  <c r="H1132" i="10"/>
  <c r="H1068" i="10"/>
  <c r="H1536" i="10"/>
  <c r="H511" i="10"/>
  <c r="H575" i="10"/>
  <c r="H639" i="10"/>
  <c r="H703" i="10"/>
  <c r="H767" i="10"/>
  <c r="H831" i="10"/>
  <c r="H895" i="10"/>
  <c r="H94" i="10"/>
  <c r="H344" i="10"/>
  <c r="H408" i="10"/>
  <c r="H472" i="10"/>
  <c r="H536" i="10"/>
  <c r="H600" i="10"/>
  <c r="H664" i="10"/>
  <c r="H728" i="10"/>
  <c r="H792" i="10"/>
  <c r="H856" i="10"/>
  <c r="H920" i="10"/>
  <c r="H437" i="10"/>
  <c r="H693" i="10"/>
  <c r="H940" i="10"/>
  <c r="H1004" i="10"/>
  <c r="H1116" i="10"/>
  <c r="H1244" i="10"/>
  <c r="H1372" i="10"/>
  <c r="H457" i="10"/>
  <c r="H945" i="10"/>
  <c r="H1073" i="10"/>
  <c r="H1201" i="10"/>
  <c r="H1329" i="10"/>
  <c r="H178" i="10"/>
  <c r="H813" i="10"/>
  <c r="H1034" i="10"/>
  <c r="H1162" i="10"/>
  <c r="H1290" i="10"/>
  <c r="H1418" i="10"/>
  <c r="H1139" i="10"/>
  <c r="H1500" i="10"/>
  <c r="H1628" i="10"/>
  <c r="H1756" i="10"/>
  <c r="H1884" i="10"/>
  <c r="H2012" i="10"/>
  <c r="H2140" i="10"/>
  <c r="H1595" i="10"/>
  <c r="H2007" i="10"/>
  <c r="H1047" i="10"/>
  <c r="H1477" i="10"/>
  <c r="H1605" i="10"/>
  <c r="H1733" i="10"/>
  <c r="H1861" i="10"/>
  <c r="H1989" i="10"/>
  <c r="H2117" i="10"/>
  <c r="H1343" i="10"/>
  <c r="H1795" i="10"/>
  <c r="H2167" i="10"/>
  <c r="H1259" i="10"/>
  <c r="H1530" i="10"/>
  <c r="H1658" i="10"/>
  <c r="H1786" i="10"/>
  <c r="H1914" i="10"/>
  <c r="H2042" i="10"/>
  <c r="H2170" i="10"/>
  <c r="H1583" i="10"/>
  <c r="H1157" i="10"/>
  <c r="H689" i="10"/>
  <c r="H1387" i="10"/>
  <c r="H1562" i="10"/>
  <c r="H1690" i="10"/>
  <c r="H1818" i="10"/>
  <c r="H1946" i="10"/>
  <c r="H2074" i="10"/>
  <c r="H769" i="10"/>
  <c r="H1671" i="10"/>
  <c r="H1413" i="10"/>
  <c r="H1815" i="10"/>
  <c r="H2095" i="10"/>
  <c r="H1237" i="10"/>
  <c r="H701" i="10"/>
  <c r="H1390" i="10"/>
  <c r="H1728" i="10"/>
  <c r="H1499" i="10"/>
  <c r="H1577" i="10"/>
  <c r="H2089" i="10"/>
  <c r="H1147" i="10"/>
  <c r="H1886" i="10"/>
  <c r="H1875" i="10"/>
  <c r="H204" i="10"/>
  <c r="H1225" i="10"/>
  <c r="H1058" i="10"/>
  <c r="H1235" i="10"/>
  <c r="H1908" i="10"/>
  <c r="H2087" i="10"/>
  <c r="H1757" i="10"/>
  <c r="H1495" i="10"/>
  <c r="H1554" i="10"/>
  <c r="H2066" i="10"/>
  <c r="H159" i="10"/>
  <c r="H491" i="10"/>
  <c r="H1032" i="10"/>
  <c r="H1366" i="10"/>
  <c r="H1665" i="10"/>
  <c r="H2086" i="10"/>
  <c r="H1005" i="10"/>
  <c r="H1736" i="10"/>
  <c r="H1135" i="10"/>
  <c r="H134" i="10"/>
  <c r="H539" i="10"/>
  <c r="H740" i="10"/>
  <c r="H1149" i="10"/>
  <c r="H1720" i="10"/>
  <c r="H1857" i="10"/>
  <c r="H2006" i="10"/>
  <c r="H1285" i="10"/>
  <c r="H942" i="10"/>
  <c r="H66" i="10"/>
  <c r="H1792" i="10"/>
  <c r="H1715" i="10"/>
  <c r="H1641" i="10"/>
  <c r="H2153" i="10"/>
  <c r="H1403" i="10"/>
  <c r="H1950" i="10"/>
  <c r="H2063" i="10"/>
  <c r="H268" i="10"/>
  <c r="H1289" i="10"/>
  <c r="H1122" i="10"/>
  <c r="H1460" i="10"/>
  <c r="H1972" i="10"/>
  <c r="H737" i="10"/>
  <c r="H1821" i="10"/>
  <c r="H1679" i="10"/>
  <c r="H1618" i="10"/>
  <c r="H2130" i="10"/>
  <c r="H137" i="10"/>
  <c r="H619" i="10"/>
  <c r="H1272" i="10"/>
  <c r="H1187" i="10"/>
  <c r="H1889" i="10"/>
  <c r="H1575" i="10"/>
  <c r="H1213" i="10"/>
  <c r="H1976" i="10"/>
  <c r="H1963" i="10"/>
  <c r="H418" i="10"/>
  <c r="H651" i="10"/>
  <c r="H868" i="10"/>
  <c r="H1325" i="10"/>
  <c r="H1880" i="10"/>
  <c r="H2049" i="10"/>
  <c r="H2166" i="10"/>
  <c r="H1984" i="10"/>
  <c r="H929" i="10"/>
  <c r="H1833" i="10"/>
  <c r="H1711" i="10"/>
  <c r="H1630" i="10"/>
  <c r="H2142" i="10"/>
  <c r="H287" i="10"/>
  <c r="H121" i="10"/>
  <c r="H397" i="10"/>
  <c r="H1314" i="10"/>
  <c r="H1652" i="10"/>
  <c r="H2164" i="10"/>
  <c r="H1501" i="10"/>
  <c r="H2013" i="10"/>
  <c r="H561" i="10"/>
  <c r="H1810" i="10"/>
  <c r="H1651" i="10"/>
  <c r="H578" i="10"/>
  <c r="H388" i="10"/>
  <c r="H1245" i="10"/>
  <c r="H2008" i="10"/>
  <c r="H2151" i="10"/>
  <c r="H805" i="10"/>
  <c r="H1126" i="10"/>
  <c r="H1287" i="10"/>
  <c r="H1830" i="10"/>
  <c r="H770" i="10"/>
  <c r="H206" i="10"/>
  <c r="H1208" i="10"/>
  <c r="H1190" i="10"/>
  <c r="H1891" i="10"/>
  <c r="H987" i="10"/>
  <c r="H2048" i="10"/>
  <c r="H1191" i="10"/>
  <c r="H1897" i="10"/>
  <c r="H1895" i="10"/>
  <c r="H1694" i="10"/>
  <c r="H943" i="10"/>
  <c r="H12" i="10"/>
  <c r="H201" i="10"/>
  <c r="H653" i="10"/>
  <c r="H1378" i="10"/>
  <c r="H1716" i="10"/>
  <c r="H1463" i="10"/>
  <c r="H1565" i="10"/>
  <c r="H2077" i="10"/>
  <c r="H1099" i="10"/>
  <c r="H1874" i="10"/>
  <c r="H1843" i="10"/>
  <c r="H706" i="10"/>
  <c r="H564" i="10"/>
  <c r="H1437" i="10"/>
  <c r="H1475" i="10"/>
  <c r="H1478" i="10"/>
  <c r="H1096" i="10"/>
  <c r="H1334" i="10"/>
  <c r="H1617" i="10"/>
  <c r="H2022" i="10"/>
  <c r="H882" i="10"/>
  <c r="H420" i="10"/>
  <c r="H1384" i="10"/>
  <c r="H1350" i="10"/>
  <c r="H1031" i="10"/>
  <c r="H1494" i="10"/>
  <c r="H1173" i="10"/>
  <c r="H1301" i="10"/>
  <c r="H1429" i="10"/>
  <c r="H1006" i="10"/>
  <c r="H1262" i="10"/>
  <c r="H1027" i="10"/>
  <c r="H1600" i="10"/>
  <c r="H1856" i="10"/>
  <c r="H2112" i="10"/>
  <c r="H1915" i="10"/>
  <c r="H1447" i="10"/>
  <c r="H1705" i="10"/>
  <c r="H1961" i="10"/>
  <c r="H1055" i="10"/>
  <c r="H2079" i="10"/>
  <c r="H1502" i="10"/>
  <c r="H1758" i="10"/>
  <c r="H2014" i="10"/>
  <c r="H1507" i="10"/>
  <c r="H47" i="10"/>
  <c r="H76" i="10"/>
  <c r="H332" i="10"/>
  <c r="H265" i="10"/>
  <c r="H1353" i="10"/>
  <c r="H909" i="10"/>
  <c r="H1186" i="10"/>
  <c r="H1442" i="10"/>
  <c r="H1524" i="10"/>
  <c r="H1780" i="10"/>
  <c r="H2036" i="10"/>
  <c r="H1675" i="10"/>
  <c r="H1143" i="10"/>
  <c r="H1629" i="10"/>
  <c r="H1885" i="10"/>
  <c r="H2141" i="10"/>
  <c r="H1859" i="10"/>
  <c r="H1355" i="10"/>
  <c r="H1682" i="10"/>
  <c r="H1938" i="10"/>
  <c r="H577" i="10"/>
  <c r="H2023" i="10"/>
  <c r="H198" i="10"/>
  <c r="H850" i="10"/>
  <c r="H779" i="10"/>
  <c r="H756" i="10"/>
  <c r="H441" i="10"/>
  <c r="H950" i="10"/>
  <c r="H1592" i="10"/>
  <c r="H2147" i="10"/>
  <c r="H2097" i="10"/>
  <c r="H1670" i="10"/>
  <c r="H2175" i="10"/>
  <c r="H1256" i="10"/>
  <c r="H1405" i="10"/>
  <c r="H1059" i="10"/>
  <c r="H2184" i="10"/>
  <c r="H1825" i="10"/>
  <c r="H1243" i="10"/>
  <c r="H1199" i="10"/>
  <c r="H546" i="10"/>
  <c r="H234" i="10"/>
  <c r="H763" i="10"/>
  <c r="H516" i="10"/>
  <c r="H549" i="10"/>
  <c r="H505" i="10"/>
  <c r="H477" i="10"/>
  <c r="H1123" i="10"/>
  <c r="H2040" i="10"/>
  <c r="H1505" i="10"/>
  <c r="H959" i="10"/>
  <c r="H1686" i="10"/>
  <c r="H1759" i="10"/>
  <c r="H1719" i="10"/>
  <c r="H2003" i="10"/>
  <c r="H2" i="10"/>
  <c r="H1221" i="10"/>
  <c r="H1349" i="10"/>
  <c r="H445" i="10"/>
  <c r="H1070" i="10"/>
  <c r="H1326" i="10"/>
  <c r="H1283" i="10"/>
  <c r="H1664" i="10"/>
  <c r="H1920" i="10"/>
  <c r="H2176" i="10"/>
  <c r="H2123" i="10"/>
  <c r="H1513" i="10"/>
  <c r="H1769" i="10"/>
  <c r="H2025" i="10"/>
  <c r="H1531" i="10"/>
  <c r="H753" i="10"/>
  <c r="H1566" i="10"/>
  <c r="H1822" i="10"/>
  <c r="H2078" i="10"/>
  <c r="H1683" i="10"/>
  <c r="H175" i="10"/>
  <c r="H140" i="10"/>
  <c r="H57" i="10"/>
  <c r="H1161" i="10"/>
  <c r="H1417" i="10"/>
  <c r="H994" i="10"/>
  <c r="H1250" i="10"/>
  <c r="H979" i="10"/>
  <c r="H1588" i="10"/>
  <c r="H1844" i="10"/>
  <c r="H2100" i="10"/>
  <c r="H1879" i="10"/>
  <c r="H1399" i="10"/>
  <c r="H1693" i="10"/>
  <c r="H1949" i="10"/>
  <c r="H897" i="10"/>
  <c r="H2047" i="10"/>
  <c r="H1490" i="10"/>
  <c r="H1746" i="10"/>
  <c r="H2002" i="10"/>
  <c r="H1471" i="10"/>
  <c r="H31" i="10"/>
  <c r="H434" i="10"/>
  <c r="H347" i="10"/>
  <c r="H923" i="10"/>
  <c r="H421" i="10"/>
  <c r="H1021" i="10"/>
  <c r="H1158" i="10"/>
  <c r="H1800" i="10"/>
  <c r="H1489" i="10"/>
  <c r="H1599" i="10"/>
  <c r="H1894" i="10"/>
  <c r="H884" i="10"/>
  <c r="H226" i="10"/>
  <c r="H925" i="10"/>
  <c r="H1544" i="10"/>
  <c r="H1943" i="10"/>
  <c r="H2017" i="10"/>
  <c r="H1606" i="10"/>
  <c r="H1991" i="10"/>
  <c r="H658" i="10"/>
  <c r="H427" i="10"/>
  <c r="H875" i="10"/>
  <c r="H612" i="10"/>
  <c r="H1016" i="10"/>
  <c r="H989" i="10"/>
  <c r="H998" i="10"/>
  <c r="H1528" i="10"/>
  <c r="H1103" i="10"/>
  <c r="H1681" i="10"/>
  <c r="H1779" i="10"/>
  <c r="H1846" i="10"/>
  <c r="H1771" i="10"/>
  <c r="H1959" i="10"/>
  <c r="H2139" i="10"/>
  <c r="H1125" i="10"/>
  <c r="H1189" i="10"/>
  <c r="H1253" i="10"/>
  <c r="H1317" i="10"/>
  <c r="H1381" i="10"/>
  <c r="H1445" i="10"/>
  <c r="H509" i="10"/>
  <c r="H765" i="10"/>
  <c r="H958" i="10"/>
  <c r="H1022" i="10"/>
  <c r="H1086" i="10"/>
  <c r="H1150" i="10"/>
  <c r="H1214" i="10"/>
  <c r="H1278" i="10"/>
  <c r="H1342" i="10"/>
  <c r="H1406" i="10"/>
  <c r="H529" i="10"/>
  <c r="H1091" i="10"/>
  <c r="H1347" i="10"/>
  <c r="H1488" i="10"/>
  <c r="H1552" i="10"/>
  <c r="H1616" i="10"/>
  <c r="H1680" i="10"/>
  <c r="H1744" i="10"/>
  <c r="H1808" i="10"/>
  <c r="H1872" i="10"/>
  <c r="H1936" i="10"/>
  <c r="H2000" i="10"/>
  <c r="H2064" i="10"/>
  <c r="H2128" i="10"/>
  <c r="H975" i="10"/>
  <c r="H1555" i="10"/>
  <c r="H1763" i="10"/>
  <c r="H1971" i="10"/>
  <c r="H2171" i="10"/>
  <c r="H999" i="10"/>
  <c r="H1255" i="10"/>
  <c r="H1465" i="10"/>
  <c r="H1529" i="10"/>
  <c r="H1593" i="10"/>
  <c r="H1657" i="10"/>
  <c r="H1721" i="10"/>
  <c r="H1785" i="10"/>
  <c r="H1849" i="10"/>
  <c r="H1913" i="10"/>
  <c r="H1977" i="10"/>
  <c r="H2041" i="10"/>
  <c r="H2105" i="10"/>
  <c r="H2169" i="10"/>
  <c r="H1215" i="10"/>
  <c r="H1571" i="10"/>
  <c r="H1755" i="10"/>
  <c r="H1939" i="10"/>
  <c r="H2131" i="10"/>
  <c r="H955" i="10"/>
  <c r="H1211" i="10"/>
  <c r="H1454" i="10"/>
  <c r="H1518" i="10"/>
  <c r="H1582" i="10"/>
  <c r="H1646" i="10"/>
  <c r="H1710" i="10"/>
  <c r="H1774" i="10"/>
  <c r="H1838" i="10"/>
  <c r="H1902" i="10"/>
  <c r="H1966" i="10"/>
  <c r="H2030" i="10"/>
  <c r="H2094" i="10"/>
  <c r="H2158" i="10"/>
  <c r="H1119" i="10"/>
  <c r="H1547" i="10"/>
  <c r="H1735" i="10"/>
  <c r="H1923" i="10"/>
  <c r="H2103" i="10"/>
  <c r="H79" i="10"/>
  <c r="H207" i="10"/>
  <c r="H303" i="10"/>
  <c r="H28" i="10"/>
  <c r="H92" i="10"/>
  <c r="H156" i="10"/>
  <c r="H220" i="10"/>
  <c r="H284" i="10"/>
  <c r="H9" i="10"/>
  <c r="H73" i="10"/>
  <c r="H153" i="10"/>
  <c r="H217" i="10"/>
  <c r="H1113" i="10"/>
  <c r="H1177" i="10"/>
  <c r="H1241" i="10"/>
  <c r="H1305" i="10"/>
  <c r="H1369" i="10"/>
  <c r="H1433" i="10"/>
  <c r="H461" i="10"/>
  <c r="H717" i="10"/>
  <c r="H946" i="10"/>
  <c r="H1010" i="10"/>
  <c r="H1074" i="10"/>
  <c r="H1138" i="10"/>
  <c r="H1202" i="10"/>
  <c r="H1266" i="10"/>
  <c r="H1330" i="10"/>
  <c r="H1394" i="10"/>
  <c r="H322" i="10"/>
  <c r="H1043" i="10"/>
  <c r="H1299" i="10"/>
  <c r="H1476" i="10"/>
  <c r="H1540" i="10"/>
  <c r="H1604" i="10"/>
  <c r="H1668" i="10"/>
  <c r="H1732" i="10"/>
  <c r="H1796" i="10"/>
  <c r="H1860" i="10"/>
  <c r="H1924" i="10"/>
  <c r="H1988" i="10"/>
  <c r="H2052" i="10"/>
  <c r="H2116" i="10"/>
  <c r="H2180" i="10"/>
  <c r="H1511" i="10"/>
  <c r="H1727" i="10"/>
  <c r="H1927" i="10"/>
  <c r="H2135" i="10"/>
  <c r="H951" i="10"/>
  <c r="H1207" i="10"/>
  <c r="H1453" i="10"/>
  <c r="H1517" i="10"/>
  <c r="H1581" i="10"/>
  <c r="H1645" i="10"/>
  <c r="H1709" i="10"/>
  <c r="H1773" i="10"/>
  <c r="H1837" i="10"/>
  <c r="H1901" i="10"/>
  <c r="H1965" i="10"/>
  <c r="H2029" i="10"/>
  <c r="H2093" i="10"/>
  <c r="H2157" i="10"/>
  <c r="H1087" i="10"/>
  <c r="H1543" i="10"/>
  <c r="H1723" i="10"/>
  <c r="H1907" i="10"/>
  <c r="H2091" i="10"/>
  <c r="H817" i="10"/>
  <c r="H1163" i="10"/>
  <c r="H1419" i="10"/>
  <c r="H1506" i="10"/>
  <c r="H1570" i="10"/>
  <c r="H1634" i="10"/>
  <c r="H1698" i="10"/>
  <c r="H1762" i="10"/>
  <c r="H1826" i="10"/>
  <c r="H1890" i="10"/>
  <c r="H1954" i="10"/>
  <c r="H2018" i="10"/>
  <c r="H2082" i="10"/>
  <c r="H2146" i="10"/>
  <c r="H991" i="10"/>
  <c r="H1519" i="10"/>
  <c r="H1695" i="10"/>
  <c r="H1887" i="10"/>
  <c r="H2071" i="10"/>
  <c r="H63" i="10"/>
  <c r="H191" i="10"/>
  <c r="H313" i="10"/>
  <c r="H326" i="10"/>
  <c r="H466" i="10"/>
  <c r="H610" i="10"/>
  <c r="H738" i="10"/>
  <c r="H898" i="10"/>
  <c r="H379" i="10"/>
  <c r="H523" i="10"/>
  <c r="H667" i="10"/>
  <c r="H811" i="10"/>
  <c r="H142" i="10"/>
  <c r="H436" i="10"/>
  <c r="H628" i="10"/>
  <c r="H788" i="10"/>
  <c r="H613" i="10"/>
  <c r="H1080" i="10"/>
  <c r="H1304" i="10"/>
  <c r="H633" i="10"/>
  <c r="H1085" i="10"/>
  <c r="H1277" i="10"/>
  <c r="H413" i="10"/>
  <c r="H1014" i="10"/>
  <c r="H1206" i="10"/>
  <c r="H1430" i="10"/>
  <c r="H1443" i="10"/>
  <c r="H1640" i="10"/>
  <c r="H1848" i="10"/>
  <c r="H2056" i="10"/>
  <c r="H1687" i="10"/>
  <c r="H801" i="10"/>
  <c r="H1537" i="10"/>
  <c r="H1729" i="10"/>
  <c r="H1921" i="10"/>
  <c r="H2129" i="10"/>
  <c r="H1731" i="10"/>
  <c r="H881" i="10"/>
  <c r="H1526" i="10"/>
  <c r="H1734" i="10"/>
  <c r="H1942" i="10"/>
  <c r="H2150" i="10"/>
  <c r="H1707" i="10"/>
  <c r="H281" i="10"/>
  <c r="H932" i="10"/>
  <c r="H952" i="10"/>
  <c r="H1128" i="10"/>
  <c r="H1320" i="10"/>
  <c r="H569" i="10"/>
  <c r="H1053" i="10"/>
  <c r="H1261" i="10"/>
  <c r="H114" i="10"/>
  <c r="H982" i="10"/>
  <c r="H1174" i="10"/>
  <c r="H1382" i="10"/>
  <c r="H1251" i="10"/>
  <c r="H1608" i="10"/>
  <c r="H1816" i="10"/>
  <c r="H2024" i="10"/>
  <c r="H1327" i="10"/>
  <c r="H2099" i="10"/>
  <c r="H1457" i="10"/>
  <c r="H1697" i="10"/>
  <c r="H1873" i="10"/>
  <c r="H2081" i="10"/>
  <c r="H1551" i="10"/>
  <c r="H2107" i="10"/>
  <c r="H1462" i="10"/>
  <c r="H1654" i="10"/>
  <c r="H1862" i="10"/>
  <c r="H2070" i="10"/>
  <c r="H1527" i="10"/>
  <c r="H2127" i="10"/>
  <c r="H262" i="10"/>
  <c r="H450" i="10"/>
  <c r="H562" i="10"/>
  <c r="H690" i="10"/>
  <c r="H802" i="10"/>
  <c r="H914" i="10"/>
  <c r="H298" i="10"/>
  <c r="H459" i="10"/>
  <c r="H571" i="10"/>
  <c r="H683" i="10"/>
  <c r="H795" i="10"/>
  <c r="H907" i="10"/>
  <c r="H334" i="10"/>
  <c r="H452" i="10"/>
  <c r="H548" i="10"/>
  <c r="H644" i="10"/>
  <c r="H772" i="10"/>
  <c r="H900" i="10"/>
  <c r="H741" i="10"/>
  <c r="H1064" i="10"/>
  <c r="H1240" i="10"/>
  <c r="H1400" i="10"/>
  <c r="H697" i="10"/>
  <c r="H1037" i="10"/>
  <c r="H1197" i="10"/>
  <c r="H1373" i="10"/>
  <c r="H669" i="10"/>
  <c r="H1046" i="10"/>
  <c r="H1238" i="10"/>
  <c r="H1398" i="10"/>
  <c r="H1315" i="10"/>
  <c r="H1576" i="10"/>
  <c r="H1768" i="10"/>
  <c r="H1912" i="10"/>
  <c r="H2088" i="10"/>
  <c r="H1523" i="10"/>
  <c r="H2043" i="10"/>
  <c r="H1223" i="10"/>
  <c r="H1553" i="10"/>
  <c r="H1713" i="10"/>
  <c r="H1905" i="10"/>
  <c r="H2065" i="10"/>
  <c r="H1295" i="10"/>
  <c r="H1919" i="10"/>
  <c r="H1179" i="10"/>
  <c r="H1542" i="10"/>
  <c r="H1702" i="10"/>
  <c r="H1878" i="10"/>
  <c r="H2054" i="10"/>
  <c r="H1023" i="10"/>
  <c r="H1803" i="10"/>
  <c r="H1141" i="10"/>
  <c r="H1205" i="10"/>
  <c r="H1269" i="10"/>
  <c r="H1333" i="10"/>
  <c r="H1397" i="10"/>
  <c r="H242" i="10"/>
  <c r="H573" i="10"/>
  <c r="H829" i="10"/>
  <c r="H974" i="10"/>
  <c r="H1038" i="10"/>
  <c r="H1102" i="10"/>
  <c r="H1166" i="10"/>
  <c r="H1230" i="10"/>
  <c r="H1294" i="10"/>
  <c r="H1358" i="10"/>
  <c r="H1422" i="10"/>
  <c r="H785" i="10"/>
  <c r="H1155" i="10"/>
  <c r="H1411" i="10"/>
  <c r="H1504" i="10"/>
  <c r="H1568" i="10"/>
  <c r="H1632" i="10"/>
  <c r="H1696" i="10"/>
  <c r="H1760" i="10"/>
  <c r="H1824" i="10"/>
  <c r="H1888" i="10"/>
  <c r="H1952" i="10"/>
  <c r="H2016" i="10"/>
  <c r="H2080" i="10"/>
  <c r="H2144" i="10"/>
  <c r="H1231" i="10"/>
  <c r="H1607" i="10"/>
  <c r="H1811" i="10"/>
  <c r="H2019" i="10"/>
  <c r="H417" i="10"/>
  <c r="H1063" i="10"/>
  <c r="H1319" i="10"/>
  <c r="H1481" i="10"/>
  <c r="H1545" i="10"/>
  <c r="H1609" i="10"/>
  <c r="H1673" i="10"/>
  <c r="H1737" i="10"/>
  <c r="H1801" i="10"/>
  <c r="H1865" i="10"/>
  <c r="H1929" i="10"/>
  <c r="H1993" i="10"/>
  <c r="H2057" i="10"/>
  <c r="H2121" i="10"/>
  <c r="H2185" i="10"/>
  <c r="H1391" i="10"/>
  <c r="H1623" i="10"/>
  <c r="H1807" i="10"/>
  <c r="H1987" i="10"/>
  <c r="H2179" i="10"/>
  <c r="H1019" i="10"/>
  <c r="H1275" i="10"/>
  <c r="H1470" i="10"/>
  <c r="H1534" i="10"/>
  <c r="H1598" i="10"/>
  <c r="H1662" i="10"/>
  <c r="H1726" i="10"/>
  <c r="H1790" i="10"/>
  <c r="H1854" i="10"/>
  <c r="H1918" i="10"/>
  <c r="H1982" i="10"/>
  <c r="H2046" i="10"/>
  <c r="H2110" i="10"/>
  <c r="H2174" i="10"/>
  <c r="H1311" i="10"/>
  <c r="H1591" i="10"/>
  <c r="H1783" i="10"/>
  <c r="H1967" i="10"/>
  <c r="H2155" i="10"/>
  <c r="H111" i="10"/>
  <c r="H223" i="10"/>
  <c r="H319" i="10"/>
  <c r="H44" i="10"/>
  <c r="H108" i="10"/>
  <c r="H172" i="10"/>
  <c r="H236" i="10"/>
  <c r="H300" i="10"/>
  <c r="H25" i="10"/>
  <c r="H89" i="10"/>
  <c r="H169" i="10"/>
  <c r="H233" i="10"/>
  <c r="H1129" i="10"/>
  <c r="H1193" i="10"/>
  <c r="H1257" i="10"/>
  <c r="H1321" i="10"/>
  <c r="H1385" i="10"/>
  <c r="H50" i="10"/>
  <c r="H525" i="10"/>
  <c r="H781" i="10"/>
  <c r="H962" i="10"/>
  <c r="H1026" i="10"/>
  <c r="H1090" i="10"/>
  <c r="H1154" i="10"/>
  <c r="H1218" i="10"/>
  <c r="H1282" i="10"/>
  <c r="H1346" i="10"/>
  <c r="H1410" i="10"/>
  <c r="H593" i="10"/>
  <c r="H1107" i="10"/>
  <c r="H1363" i="10"/>
  <c r="H1492" i="10"/>
  <c r="H1556" i="10"/>
  <c r="H1620" i="10"/>
  <c r="H1684" i="10"/>
  <c r="H1748" i="10"/>
  <c r="H1812" i="10"/>
  <c r="H1876" i="10"/>
  <c r="H1940" i="10"/>
  <c r="H2004" i="10"/>
  <c r="H2068" i="10"/>
  <c r="H2132" i="10"/>
  <c r="H1039" i="10"/>
  <c r="H1567" i="10"/>
  <c r="H1775" i="10"/>
  <c r="H1983" i="10"/>
  <c r="H2183" i="10"/>
  <c r="H1015" i="10"/>
  <c r="H1271" i="10"/>
  <c r="H1469" i="10"/>
  <c r="H1533" i="10"/>
  <c r="H1597" i="10"/>
  <c r="H1661" i="10"/>
  <c r="H1725" i="10"/>
  <c r="H1789" i="10"/>
  <c r="H1853" i="10"/>
  <c r="H1917" i="10"/>
  <c r="H1981" i="10"/>
  <c r="H2045" i="10"/>
  <c r="H2109" i="10"/>
  <c r="H2173" i="10"/>
  <c r="H1247" i="10"/>
  <c r="H1587" i="10"/>
  <c r="H1767" i="10"/>
  <c r="H1951" i="10"/>
  <c r="H2143" i="10"/>
  <c r="H971" i="10"/>
  <c r="H1227" i="10"/>
  <c r="H1458" i="10"/>
  <c r="H1522" i="10"/>
  <c r="H1586" i="10"/>
  <c r="H1650" i="10"/>
  <c r="H1714" i="10"/>
  <c r="H1778" i="10"/>
  <c r="H1842" i="10"/>
  <c r="H1906" i="10"/>
  <c r="H1970" i="10"/>
  <c r="H2034" i="10"/>
  <c r="H2098" i="10"/>
  <c r="H2162" i="10"/>
  <c r="H1167" i="10"/>
  <c r="H1559" i="10"/>
  <c r="H1743" i="10"/>
  <c r="H1935" i="10"/>
  <c r="H2119" i="10"/>
  <c r="H95" i="10"/>
  <c r="H239" i="10"/>
  <c r="H329" i="10"/>
  <c r="H370" i="10"/>
  <c r="H498" i="10"/>
  <c r="H642" i="10"/>
  <c r="H786" i="10"/>
  <c r="H930" i="10"/>
  <c r="H411" i="10"/>
  <c r="H555" i="10"/>
  <c r="H699" i="10"/>
  <c r="H859" i="10"/>
  <c r="H270" i="10"/>
  <c r="H468" i="10"/>
  <c r="H676" i="10"/>
  <c r="H836" i="10"/>
  <c r="H869" i="10"/>
  <c r="H1160" i="10"/>
  <c r="H1368" i="10"/>
  <c r="H825" i="10"/>
  <c r="H1133" i="10"/>
  <c r="H1341" i="10"/>
  <c r="H605" i="10"/>
  <c r="H1062" i="10"/>
  <c r="H1254" i="10"/>
  <c r="H657" i="10"/>
  <c r="H1496" i="10"/>
  <c r="H1688" i="10"/>
  <c r="H1896" i="10"/>
  <c r="H2104" i="10"/>
  <c r="H1835" i="10"/>
  <c r="H1159" i="10"/>
  <c r="H1585" i="10"/>
  <c r="H1777" i="10"/>
  <c r="H1969" i="10"/>
  <c r="H513" i="10"/>
  <c r="H1871" i="10"/>
  <c r="H1115" i="10"/>
  <c r="H1574" i="10"/>
  <c r="H1766" i="10"/>
  <c r="H1990" i="10"/>
  <c r="H705" i="10"/>
  <c r="H1899" i="10"/>
  <c r="H708" i="10"/>
  <c r="H357" i="10"/>
  <c r="H1000" i="10"/>
  <c r="H1144" i="10"/>
  <c r="H1352" i="10"/>
  <c r="H761" i="10"/>
  <c r="H1101" i="10"/>
  <c r="H1309" i="10"/>
  <c r="H541" i="10"/>
  <c r="H1030" i="10"/>
  <c r="H1222" i="10"/>
  <c r="H1414" i="10"/>
  <c r="H1379" i="10"/>
  <c r="H1656" i="10"/>
  <c r="H1864" i="10"/>
  <c r="H2072" i="10"/>
  <c r="H1635" i="10"/>
  <c r="H545" i="10"/>
  <c r="H1521" i="10"/>
  <c r="H1745" i="10"/>
  <c r="H1937" i="10"/>
  <c r="H2145" i="10"/>
  <c r="H1691" i="10"/>
  <c r="H625" i="10"/>
  <c r="H1510" i="10"/>
  <c r="H1718" i="10"/>
  <c r="H1926" i="10"/>
  <c r="H2134" i="10"/>
  <c r="H1663" i="10"/>
  <c r="H297" i="10"/>
  <c r="H354" i="10"/>
  <c r="H482" i="10"/>
  <c r="H594" i="10"/>
  <c r="H722" i="10"/>
  <c r="H834" i="10"/>
  <c r="H42" i="10"/>
  <c r="H363" i="10"/>
  <c r="H475" i="10"/>
  <c r="H603" i="10"/>
  <c r="H715" i="10"/>
  <c r="H827" i="10"/>
  <c r="H14" i="10"/>
  <c r="H372" i="10"/>
  <c r="H484" i="10"/>
  <c r="H580" i="10"/>
  <c r="H660" i="10"/>
  <c r="H804" i="10"/>
  <c r="H146" i="10"/>
  <c r="H933" i="10"/>
  <c r="H1112" i="10"/>
  <c r="H1288" i="10"/>
  <c r="H1448" i="10"/>
  <c r="H889" i="10"/>
  <c r="H1069" i="10"/>
  <c r="H1229" i="10"/>
  <c r="H1421" i="10"/>
  <c r="H861" i="10"/>
  <c r="H1094" i="10"/>
  <c r="H1286" i="10"/>
  <c r="H1446" i="10"/>
  <c r="H1464" i="10"/>
  <c r="H1624" i="10"/>
  <c r="H1784" i="10"/>
  <c r="H1944" i="10"/>
  <c r="H2120" i="10"/>
  <c r="H1579" i="10"/>
  <c r="H130" i="10"/>
  <c r="H1415" i="10"/>
  <c r="H1601" i="10"/>
  <c r="H1761" i="10"/>
  <c r="H1953" i="10"/>
  <c r="H2113" i="10"/>
  <c r="H1503" i="10"/>
  <c r="H2055" i="10"/>
  <c r="H1307" i="10"/>
  <c r="H1590" i="10"/>
  <c r="H1750" i="10"/>
  <c r="H1910" i="10"/>
  <c r="H2102" i="10"/>
  <c r="H1479" i="10"/>
  <c r="H1947" i="10"/>
  <c r="H381" i="10"/>
  <c r="H637" i="10"/>
  <c r="H893" i="10"/>
  <c r="H990" i="10"/>
  <c r="H1054" i="10"/>
  <c r="H1118" i="10"/>
  <c r="H1182" i="10"/>
  <c r="H1246" i="10"/>
  <c r="H1310" i="10"/>
  <c r="H1374" i="10"/>
  <c r="H1438" i="10"/>
  <c r="H963" i="10"/>
  <c r="H1219" i="10"/>
  <c r="H1456" i="10"/>
  <c r="H1520" i="10"/>
  <c r="H1584" i="10"/>
  <c r="H1648" i="10"/>
  <c r="H1712" i="10"/>
  <c r="H1776" i="10"/>
  <c r="H1840" i="10"/>
  <c r="H1904" i="10"/>
  <c r="H1968" i="10"/>
  <c r="H2032" i="10"/>
  <c r="H2096" i="10"/>
  <c r="H2160" i="10"/>
  <c r="H1423" i="10"/>
  <c r="H1659" i="10"/>
  <c r="H1867" i="10"/>
  <c r="H2075" i="10"/>
  <c r="H673" i="10"/>
  <c r="H1127" i="10"/>
  <c r="H1383" i="10"/>
  <c r="H1497" i="10"/>
  <c r="H1561" i="10"/>
  <c r="H1625" i="10"/>
  <c r="H1689" i="10"/>
  <c r="H1753" i="10"/>
  <c r="H1817" i="10"/>
  <c r="H1881" i="10"/>
  <c r="H1945" i="10"/>
  <c r="H2009" i="10"/>
  <c r="H2073" i="10"/>
  <c r="H2137" i="10"/>
  <c r="H833" i="10"/>
  <c r="H1483" i="10"/>
  <c r="H1667" i="10"/>
  <c r="H1851" i="10"/>
  <c r="H2035" i="10"/>
  <c r="H497" i="10"/>
  <c r="H1083" i="10"/>
  <c r="H1339" i="10"/>
  <c r="H1486" i="10"/>
  <c r="H1550" i="10"/>
  <c r="H1614" i="10"/>
  <c r="H1678" i="10"/>
  <c r="H1742" i="10"/>
  <c r="H1806" i="10"/>
  <c r="H1870" i="10"/>
  <c r="H1934" i="10"/>
  <c r="H1998" i="10"/>
  <c r="H2062" i="10"/>
  <c r="H2126" i="10"/>
  <c r="H258" i="10"/>
  <c r="H1459" i="10"/>
  <c r="H1639" i="10"/>
  <c r="H1827" i="10"/>
  <c r="H2015" i="10"/>
  <c r="H15" i="10"/>
  <c r="H143" i="10"/>
  <c r="H255" i="10"/>
  <c r="H335" i="10"/>
  <c r="H60" i="10"/>
  <c r="H124" i="10"/>
  <c r="H188" i="10"/>
  <c r="H252" i="10"/>
  <c r="H316" i="10"/>
  <c r="H41" i="10"/>
  <c r="H105" i="10"/>
  <c r="H185" i="10"/>
  <c r="H249" i="10"/>
  <c r="H1145" i="10"/>
  <c r="H1209" i="10"/>
  <c r="H1273" i="10"/>
  <c r="H1337" i="10"/>
  <c r="H1401" i="10"/>
  <c r="H306" i="10"/>
  <c r="H589" i="10"/>
  <c r="H845" i="10"/>
  <c r="H978" i="10"/>
  <c r="H1042" i="10"/>
  <c r="H1106" i="10"/>
  <c r="H1170" i="10"/>
  <c r="H1234" i="10"/>
  <c r="H1298" i="10"/>
  <c r="H1362" i="10"/>
  <c r="H1426" i="10"/>
  <c r="H849" i="10"/>
  <c r="H1171" i="10"/>
  <c r="H1427" i="10"/>
  <c r="H1508" i="10"/>
  <c r="H1572" i="10"/>
  <c r="H1636" i="10"/>
  <c r="H1700" i="10"/>
  <c r="H1764" i="10"/>
  <c r="H1828" i="10"/>
  <c r="H1892" i="10"/>
  <c r="H1956" i="10"/>
  <c r="H2020" i="10"/>
  <c r="H2084" i="10"/>
  <c r="H2148" i="10"/>
  <c r="H1279" i="10"/>
  <c r="H1619" i="10"/>
  <c r="H1823" i="10"/>
  <c r="H2031" i="10"/>
  <c r="H481" i="10"/>
  <c r="H1079" i="10"/>
  <c r="H1335" i="10"/>
  <c r="H1485" i="10"/>
  <c r="H1549" i="10"/>
  <c r="H1613" i="10"/>
  <c r="H1677" i="10"/>
  <c r="H1741" i="10"/>
  <c r="H1805" i="10"/>
  <c r="H1869" i="10"/>
  <c r="H1933" i="10"/>
  <c r="H1997" i="10"/>
  <c r="H2061" i="10"/>
  <c r="H2125" i="10"/>
  <c r="H385" i="10"/>
  <c r="H1439" i="10"/>
  <c r="H1631" i="10"/>
  <c r="H1819" i="10"/>
  <c r="H1999" i="10"/>
  <c r="H194" i="10"/>
  <c r="H1035" i="10"/>
  <c r="H1291" i="10"/>
  <c r="H1474" i="10"/>
  <c r="H1538" i="10"/>
  <c r="H1602" i="10"/>
  <c r="H1666" i="10"/>
  <c r="H1730" i="10"/>
  <c r="H1794" i="10"/>
  <c r="H1858" i="10"/>
  <c r="H1922" i="10"/>
  <c r="H1986" i="10"/>
  <c r="H2050" i="10"/>
  <c r="H2114" i="10"/>
  <c r="H2178" i="10"/>
  <c r="H1359" i="10"/>
  <c r="H1603" i="10"/>
  <c r="H1791" i="10"/>
  <c r="H1979" i="10"/>
  <c r="H2163" i="10"/>
  <c r="H127" i="10"/>
  <c r="H271" i="10"/>
  <c r="H70" i="10"/>
  <c r="H402" i="10"/>
  <c r="H530" i="10"/>
  <c r="H674" i="10"/>
  <c r="H818" i="10"/>
  <c r="H170" i="10"/>
  <c r="H443" i="10"/>
  <c r="H587" i="10"/>
  <c r="H747" i="10"/>
  <c r="H891" i="10"/>
  <c r="H356" i="10"/>
  <c r="H532" i="10"/>
  <c r="H724" i="10"/>
  <c r="H916" i="10"/>
  <c r="H984" i="10"/>
  <c r="H1224" i="10"/>
  <c r="H1432" i="10"/>
  <c r="H973" i="10"/>
  <c r="H1181" i="10"/>
  <c r="H1389" i="10"/>
  <c r="H797" i="10"/>
  <c r="H1110" i="10"/>
  <c r="H1318" i="10"/>
  <c r="H995" i="10"/>
  <c r="H1560" i="10"/>
  <c r="H1752" i="10"/>
  <c r="H1960" i="10"/>
  <c r="H2168" i="10"/>
  <c r="H1995" i="10"/>
  <c r="H1351" i="10"/>
  <c r="H1633" i="10"/>
  <c r="H1841" i="10"/>
  <c r="H2033" i="10"/>
  <c r="H1455" i="10"/>
  <c r="H2011" i="10"/>
  <c r="H1371" i="10"/>
  <c r="H1622" i="10"/>
  <c r="H1814" i="10"/>
  <c r="H2038" i="10"/>
  <c r="H1407" i="10"/>
  <c r="H2039" i="10"/>
  <c r="H852" i="10"/>
  <c r="H677" i="10"/>
  <c r="H1048" i="10"/>
  <c r="H1192" i="10"/>
  <c r="H1416" i="10"/>
  <c r="H957" i="10"/>
  <c r="H1165" i="10"/>
  <c r="H1357" i="10"/>
  <c r="H733" i="10"/>
  <c r="H1078" i="10"/>
  <c r="H1270" i="10"/>
  <c r="H401" i="10"/>
  <c r="H1480" i="10"/>
  <c r="H1704" i="10"/>
  <c r="H1928" i="10"/>
  <c r="H2136" i="10"/>
  <c r="H1787" i="10"/>
  <c r="H1095" i="10"/>
  <c r="H1569" i="10"/>
  <c r="H1793" i="10"/>
  <c r="H1985" i="10"/>
  <c r="H2177" i="10"/>
  <c r="H1831" i="10"/>
  <c r="H1051" i="10"/>
  <c r="H1558" i="10"/>
  <c r="H1782" i="10"/>
  <c r="H1974" i="10"/>
  <c r="H2182" i="10"/>
  <c r="H1855" i="10"/>
  <c r="H6" i="10"/>
  <c r="H386" i="10"/>
  <c r="H514" i="10"/>
  <c r="H626" i="10"/>
  <c r="H754" i="10"/>
  <c r="H866" i="10"/>
  <c r="H106" i="10"/>
  <c r="H395" i="10"/>
  <c r="H507" i="10"/>
  <c r="H635" i="10"/>
  <c r="H731" i="10"/>
  <c r="H843" i="10"/>
  <c r="H78" i="10"/>
  <c r="H404" i="10"/>
  <c r="H500" i="10"/>
  <c r="H596" i="10"/>
  <c r="H692" i="10"/>
  <c r="H820" i="10"/>
  <c r="H485" i="10"/>
  <c r="H968" i="10"/>
  <c r="H1176" i="10"/>
  <c r="H1336" i="10"/>
  <c r="H377" i="10"/>
  <c r="H941" i="10"/>
  <c r="H1117" i="10"/>
  <c r="H1293" i="10"/>
  <c r="H349" i="10"/>
  <c r="H966" i="10"/>
  <c r="H1142" i="10"/>
  <c r="H1302" i="10"/>
  <c r="H913" i="10"/>
  <c r="H1512" i="10"/>
  <c r="H1672" i="10"/>
  <c r="H1832" i="10"/>
  <c r="H1992" i="10"/>
  <c r="H2152" i="10"/>
  <c r="H1739" i="10"/>
  <c r="H967" i="10"/>
  <c r="H1473" i="10"/>
  <c r="H1649" i="10"/>
  <c r="H1809" i="10"/>
  <c r="H2001" i="10"/>
  <c r="H2161" i="10"/>
  <c r="H1643" i="10"/>
  <c r="H369" i="10"/>
  <c r="H1435" i="10"/>
  <c r="H1638" i="10"/>
  <c r="H1798" i="10"/>
  <c r="H1958" i="10"/>
  <c r="H2118" i="10"/>
  <c r="H1615" i="10"/>
  <c r="E7" i="6"/>
  <c r="G7" i="6" s="1"/>
  <c r="G11" i="6"/>
  <c r="G4" i="6"/>
  <c r="H4" i="6"/>
  <c r="G8" i="6"/>
  <c r="G12" i="6"/>
  <c r="G3" i="6"/>
  <c r="H8" i="6"/>
  <c r="H11" i="6"/>
  <c r="H3" i="6"/>
  <c r="H12" i="6"/>
  <c r="E2" i="6"/>
  <c r="H2" i="6" s="1"/>
  <c r="E10" i="6"/>
  <c r="F10" i="6" s="1"/>
  <c r="E5" i="6"/>
  <c r="G5" i="6" s="1"/>
  <c r="F12" i="6"/>
  <c r="F8" i="6"/>
  <c r="F4" i="6"/>
  <c r="E13" i="6"/>
  <c r="F13" i="6" s="1"/>
  <c r="E9" i="6"/>
  <c r="F9" i="6" s="1"/>
  <c r="F11" i="6"/>
  <c r="F3" i="6"/>
  <c r="E6" i="6"/>
  <c r="H6" i="6" s="1"/>
  <c r="S3" i="1"/>
  <c r="S4" i="1"/>
  <c r="S5" i="1"/>
  <c r="S6" i="1"/>
  <c r="S7" i="1"/>
  <c r="S8" i="1"/>
  <c r="S9" i="1"/>
  <c r="S10" i="1"/>
  <c r="S2" i="1"/>
  <c r="T3" i="1"/>
  <c r="T4" i="1"/>
  <c r="T5" i="1"/>
  <c r="T6" i="1"/>
  <c r="T7" i="1"/>
  <c r="T8" i="1"/>
  <c r="T9" i="1"/>
  <c r="T10" i="1"/>
  <c r="T2" i="1"/>
  <c r="F2" i="6" l="1"/>
  <c r="G2" i="6"/>
  <c r="F5" i="6"/>
  <c r="H7" i="6"/>
  <c r="H5" i="6"/>
  <c r="F7" i="6"/>
  <c r="H13" i="6"/>
  <c r="G10" i="6"/>
  <c r="H10" i="6"/>
  <c r="H9" i="6"/>
  <c r="G6" i="6"/>
  <c r="G13" i="6"/>
  <c r="G9" i="6"/>
  <c r="F6" i="6"/>
  <c r="P3" i="1"/>
  <c r="P4" i="1"/>
  <c r="P5" i="1"/>
  <c r="P6" i="1"/>
  <c r="P7" i="1"/>
  <c r="P8" i="1"/>
  <c r="P9" i="1"/>
  <c r="P10" i="1"/>
  <c r="P2" i="1"/>
  <c r="O3" i="1"/>
  <c r="O2" i="1"/>
  <c r="O4" i="1"/>
  <c r="O5" i="1"/>
  <c r="O6" i="1"/>
  <c r="O7" i="1"/>
  <c r="O8" i="1"/>
  <c r="O9" i="1"/>
  <c r="O10" i="1"/>
</calcChain>
</file>

<file path=xl/sharedStrings.xml><?xml version="1.0" encoding="utf-8"?>
<sst xmlns="http://schemas.openxmlformats.org/spreadsheetml/2006/main" count="36795" uniqueCount="8432">
  <si>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</si>
  <si>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</si>
  <si>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</si>
  <si>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</si>
  <si>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</si>
  <si>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</si>
  <si>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</si>
  <si>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</si>
  <si>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</si>
  <si>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</si>
  <si>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</si>
  <si>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</si>
  <si>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</si>
  <si>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</si>
  <si>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</si>
  <si>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</si>
  <si>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</si>
  <si>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</si>
  <si>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</si>
  <si>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</si>
  <si>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</si>
  <si>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</si>
  <si>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</si>
  <si>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</si>
  <si>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</si>
  <si>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</si>
  <si>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</si>
  <si>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</si>
  <si>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</si>
  <si>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</si>
  <si>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</si>
  <si>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</si>
  <si>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</si>
  <si>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</si>
  <si>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</si>
  <si>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</si>
  <si>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</si>
  <si>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</si>
  <si>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</si>
  <si>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</si>
  <si>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</si>
  <si>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</si>
  <si>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</si>
  <si>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</si>
  <si>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</si>
  <si>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</si>
  <si>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</si>
  <si>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</si>
  <si>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</si>
  <si>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</si>
  <si>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</si>
  <si>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</si>
  <si>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</si>
  <si>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</si>
  <si>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</si>
  <si>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</si>
  <si>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</si>
  <si>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</si>
  <si>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</si>
  <si>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</si>
  <si>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</si>
  <si>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</si>
  <si>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</si>
  <si>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</si>
  <si>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</si>
  <si>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</si>
  <si>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</si>
  <si>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</si>
  <si>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</si>
  <si>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</si>
  <si>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</si>
  <si>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</si>
  <si>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</si>
  <si>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</si>
  <si>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</si>
  <si>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</si>
  <si>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</si>
  <si>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</si>
  <si>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</si>
  <si>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</si>
  <si>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</si>
  <si>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</si>
  <si>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</si>
  <si>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</si>
  <si>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</si>
  <si>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</si>
  <si>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</si>
  <si>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</si>
  <si>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</si>
  <si>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</si>
  <si>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</si>
  <si>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</si>
  <si>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</si>
  <si>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</si>
  <si>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</si>
  <si>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</si>
  <si>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</si>
  <si>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</si>
  <si>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</si>
  <si>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</si>
  <si>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</si>
  <si>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</si>
  <si>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</si>
  <si>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</si>
  <si>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</si>
  <si>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</si>
  <si>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</si>
  <si>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</si>
  <si>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</si>
  <si>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</si>
  <si>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</si>
  <si>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</si>
  <si>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</si>
  <si>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</si>
  <si>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</si>
  <si>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</si>
  <si>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</si>
  <si>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</si>
  <si>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</si>
  <si>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</si>
  <si>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</si>
  <si>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</si>
  <si>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</si>
  <si>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</si>
  <si>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</si>
  <si>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</si>
  <si>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</si>
  <si>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</si>
  <si>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</si>
  <si>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</si>
  <si>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</si>
  <si>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</si>
  <si>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</si>
  <si>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</si>
  <si>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</si>
  <si>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</si>
  <si>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</si>
  <si>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</si>
  <si>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</si>
  <si>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</si>
  <si>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</si>
  <si>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</si>
  <si>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</si>
  <si>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</si>
  <si>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</si>
  <si>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</si>
  <si>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</si>
  <si>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</si>
  <si>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</si>
  <si>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</si>
  <si>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</si>
  <si>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</si>
  <si>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</si>
  <si>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</si>
  <si>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</si>
  <si>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</si>
  <si>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</si>
  <si>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</si>
  <si>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</si>
  <si>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</si>
  <si>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</si>
  <si>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</si>
  <si>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</si>
  <si>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</si>
  <si>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</si>
  <si>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</si>
  <si>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</si>
  <si>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</si>
  <si>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</si>
  <si>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</si>
  <si>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</si>
  <si>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</si>
  <si>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</si>
  <si>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</si>
  <si>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</si>
  <si>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</si>
  <si>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</si>
  <si>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</si>
  <si>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</si>
  <si>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</si>
  <si>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</si>
  <si>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</si>
  <si>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</si>
  <si>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</si>
  <si>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</si>
  <si>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</si>
  <si>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</si>
  <si>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</si>
  <si>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</si>
  <si>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</si>
  <si>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</si>
  <si>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</si>
  <si>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</si>
  <si>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</si>
  <si>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</si>
  <si>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</si>
  <si>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</si>
  <si>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</si>
  <si>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</si>
  <si>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</si>
  <si>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</si>
  <si>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</si>
  <si>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</si>
  <si>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</si>
  <si>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</si>
  <si>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</si>
  <si>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</si>
  <si>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</si>
  <si>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</si>
  <si>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</si>
  <si>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</si>
  <si>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</si>
  <si>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</si>
  <si>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</si>
  <si>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</si>
  <si>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</si>
  <si>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</si>
  <si>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</si>
  <si>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</si>
  <si>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</si>
  <si>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</si>
  <si>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</si>
  <si>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</si>
  <si>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</si>
  <si>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</si>
  <si>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</si>
  <si>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</si>
  <si>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</si>
  <si>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</si>
  <si>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</si>
  <si>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</si>
  <si>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</si>
  <si>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</si>
  <si>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</si>
  <si>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</si>
  <si>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</si>
  <si>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</si>
  <si>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</si>
  <si>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</si>
  <si>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</si>
  <si>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</si>
  <si>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</si>
  <si>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</si>
  <si>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</si>
  <si>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</si>
  <si>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</si>
  <si>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</si>
  <si>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</si>
  <si>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</si>
  <si>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</si>
  <si>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</si>
  <si>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</si>
  <si>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</si>
  <si>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</si>
  <si>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</si>
  <si>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</si>
  <si>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</si>
  <si>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</si>
  <si>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</si>
  <si>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</si>
  <si>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</si>
  <si>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</si>
  <si>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</si>
  <si>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</si>
  <si>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</si>
  <si>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</si>
  <si>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</si>
  <si>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</si>
  <si>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</si>
  <si>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</si>
  <si>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</si>
  <si>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</si>
  <si>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</si>
  <si>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</si>
  <si>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</si>
  <si>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</si>
  <si>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</si>
  <si>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</si>
  <si>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</si>
  <si>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</si>
  <si>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</si>
  <si>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</si>
  <si>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</si>
  <si>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</si>
  <si>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</si>
  <si>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</si>
  <si>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</si>
  <si>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</si>
  <si>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</si>
  <si>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</si>
  <si>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</si>
  <si>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</si>
  <si>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</si>
  <si>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</si>
  <si>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</si>
  <si>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</si>
  <si>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</si>
  <si>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</si>
  <si>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</si>
  <si>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</si>
  <si>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</si>
  <si>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</si>
  <si>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</si>
  <si>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</si>
  <si>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</si>
  <si>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</si>
  <si>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</si>
  <si>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</si>
  <si>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</si>
  <si>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</si>
  <si>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</si>
  <si>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</si>
  <si>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</si>
  <si>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</si>
  <si>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</si>
  <si>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</si>
  <si>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</si>
  <si>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</si>
  <si>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</si>
  <si>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</si>
  <si>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</si>
  <si>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</si>
  <si>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</si>
  <si>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</si>
  <si>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</si>
  <si>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</si>
  <si>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</si>
  <si>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</si>
  <si>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</si>
  <si>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</si>
  <si>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</si>
  <si>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</si>
  <si>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</si>
  <si>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</si>
  <si>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</si>
  <si>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</si>
  <si>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</si>
  <si>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</si>
  <si>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</si>
  <si>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</si>
  <si>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</si>
  <si>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</si>
  <si>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</si>
  <si>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</si>
  <si>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</si>
  <si>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</si>
  <si>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</si>
  <si>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</si>
  <si>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</si>
  <si>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</si>
  <si>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</si>
  <si>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</si>
  <si>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</si>
  <si>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</si>
  <si>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</si>
  <si>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</si>
  <si>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</si>
  <si>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</si>
  <si>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</si>
  <si>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</si>
  <si>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</si>
  <si>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</si>
  <si>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</si>
  <si>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</si>
  <si>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</si>
  <si>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</si>
  <si>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</si>
  <si>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</si>
  <si>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</si>
  <si>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</si>
  <si>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</si>
  <si>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</si>
  <si>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</si>
  <si>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</si>
  <si>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</si>
  <si>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</si>
  <si>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</si>
  <si>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</si>
  <si>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</si>
  <si>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</si>
  <si>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</si>
  <si>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</si>
  <si>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</si>
  <si>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</si>
  <si>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</si>
  <si>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</si>
  <si>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</si>
  <si>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</si>
  <si>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</si>
  <si>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</si>
  <si>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</si>
  <si>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</si>
  <si>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</si>
  <si>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</si>
  <si>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</si>
  <si>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</si>
  <si>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</si>
  <si>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</si>
  <si>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</si>
  <si>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</si>
  <si>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</si>
  <si>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</si>
  <si>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</si>
  <si>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</si>
  <si>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</si>
  <si>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</si>
  <si>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</si>
  <si>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</si>
  <si>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</si>
  <si>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</si>
  <si>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</si>
  <si>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</si>
  <si>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</si>
  <si>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</si>
  <si>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</si>
  <si>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</si>
  <si>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</si>
  <si>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</si>
  <si>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</si>
  <si>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</si>
  <si>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</si>
  <si>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</si>
  <si>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</si>
  <si>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</si>
  <si>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</si>
  <si>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</si>
  <si>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</si>
  <si>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</si>
  <si>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</si>
  <si>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</si>
  <si>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</si>
  <si>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</si>
  <si>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</si>
  <si>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</si>
  <si>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</si>
  <si>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</si>
  <si>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</si>
  <si>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</si>
  <si>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</si>
  <si>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</si>
  <si>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</si>
  <si>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</si>
  <si>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</si>
  <si>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</si>
  <si>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</si>
  <si>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</si>
  <si>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</si>
  <si>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</si>
  <si>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</si>
  <si>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</si>
  <si>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</si>
  <si>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</si>
  <si>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</si>
  <si>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</si>
  <si>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</si>
  <si>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</si>
  <si>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</si>
  <si>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</si>
  <si>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</si>
  <si>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</si>
  <si>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</si>
  <si>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</si>
  <si>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</si>
  <si>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</si>
  <si>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</si>
  <si>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</si>
  <si>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</si>
  <si>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</si>
  <si>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</si>
  <si>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</si>
  <si>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</si>
  <si>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</si>
  <si>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</si>
  <si>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</si>
  <si>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</si>
  <si>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</si>
  <si>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</si>
  <si>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</si>
  <si>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</si>
  <si>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</si>
  <si>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</si>
  <si>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</si>
  <si>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</si>
  <si>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</si>
  <si>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</si>
  <si>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</si>
  <si>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</si>
  <si>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</si>
  <si>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</si>
  <si>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</si>
  <si>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</si>
  <si>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</si>
  <si>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</si>
  <si>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</si>
  <si>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</si>
  <si>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</si>
  <si>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</si>
  <si>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</si>
  <si>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</si>
  <si>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</si>
  <si>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</si>
  <si>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</si>
  <si>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</si>
  <si>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</si>
  <si>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</si>
  <si>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</si>
  <si>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</si>
  <si>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</si>
  <si>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</si>
  <si>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</si>
  <si>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</si>
  <si>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</si>
  <si>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</si>
  <si>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</si>
  <si>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</si>
  <si>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</si>
  <si>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</si>
  <si>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</si>
  <si>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</si>
  <si>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</si>
  <si>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</si>
  <si>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</si>
  <si>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</si>
  <si>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</si>
  <si>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</si>
  <si>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</si>
  <si>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</si>
  <si>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</si>
  <si>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</si>
  <si>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</si>
  <si>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</si>
  <si>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</si>
  <si>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</si>
  <si>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</si>
  <si>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</si>
  <si>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</si>
  <si>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</si>
  <si>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</si>
  <si>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</si>
  <si>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</si>
  <si>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</si>
  <si>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</si>
  <si>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</si>
  <si>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</si>
  <si>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</si>
  <si>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</si>
  <si>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</si>
  <si>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</si>
  <si>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</si>
  <si>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</si>
  <si>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</si>
  <si>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</si>
  <si>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</si>
  <si>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</si>
  <si>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</si>
  <si>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</si>
  <si>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</si>
  <si>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</si>
  <si>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</si>
  <si>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</si>
  <si>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</si>
  <si>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</si>
  <si>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</si>
  <si>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</si>
  <si>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</si>
  <si>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</si>
  <si>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</si>
  <si>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</si>
  <si>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</si>
  <si>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</si>
  <si>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</si>
  <si>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</si>
  <si>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</si>
  <si>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</si>
  <si>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</si>
  <si>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</si>
  <si>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</si>
  <si>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</si>
  <si>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</si>
  <si>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</si>
  <si>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</si>
  <si>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</si>
  <si>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</si>
  <si>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</si>
  <si>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</si>
  <si>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</si>
  <si>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</si>
  <si>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</si>
  <si>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</si>
  <si>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</si>
  <si>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</si>
  <si>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</si>
  <si>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</si>
  <si>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</si>
  <si>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</si>
  <si>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</si>
  <si>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</si>
  <si>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</si>
  <si>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</si>
  <si>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</si>
  <si>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</si>
  <si>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</si>
  <si>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</si>
  <si>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</si>
  <si>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</si>
  <si>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</si>
  <si>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</si>
  <si>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</si>
  <si>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</si>
  <si>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</si>
  <si>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</si>
  <si>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</si>
  <si>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</si>
  <si>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</si>
  <si>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</si>
  <si>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</si>
  <si>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</si>
  <si>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</si>
  <si>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</si>
  <si>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</si>
  <si>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</si>
  <si>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</si>
  <si>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</si>
  <si>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</si>
  <si>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</si>
  <si>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</si>
  <si>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</si>
  <si>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</si>
  <si>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</si>
  <si>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</si>
  <si>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</si>
  <si>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</si>
  <si>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</si>
  <si>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</si>
  <si>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</si>
  <si>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</si>
  <si>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</si>
  <si>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</si>
  <si>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</si>
  <si>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</si>
  <si>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</si>
  <si>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</si>
  <si>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</si>
  <si>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</si>
  <si>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</si>
  <si>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</si>
  <si>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</si>
  <si>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</si>
  <si>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</si>
  <si>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</si>
  <si>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</si>
  <si>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</si>
  <si>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</si>
  <si>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</si>
  <si>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</si>
  <si>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</si>
  <si>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</si>
  <si>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</si>
  <si>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</si>
  <si>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</si>
  <si>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</si>
  <si>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</si>
  <si>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</si>
  <si>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</si>
  <si>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</si>
  <si>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</si>
  <si>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</si>
  <si>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</si>
  <si>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</si>
  <si>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</si>
  <si>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</si>
  <si>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</si>
  <si>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</si>
  <si>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</si>
  <si>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</si>
  <si>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</si>
  <si>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</si>
  <si>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</si>
  <si>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</si>
  <si>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</si>
  <si>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</si>
  <si>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</si>
  <si>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</si>
  <si>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</si>
  <si>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</si>
  <si>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</si>
  <si>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</si>
  <si>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</si>
  <si>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</si>
  <si>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</si>
  <si>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</si>
  <si>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</si>
  <si>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</si>
  <si>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</si>
  <si>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</si>
  <si>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</si>
  <si>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</si>
  <si>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</si>
  <si>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</si>
  <si>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</si>
  <si>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</si>
  <si>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</si>
  <si>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</si>
  <si>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</si>
  <si>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</si>
  <si>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</si>
  <si>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</si>
  <si>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</si>
  <si>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</si>
  <si>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</si>
  <si>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</si>
  <si>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</si>
  <si>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</si>
  <si>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</si>
  <si>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</si>
  <si>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</si>
  <si>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</si>
  <si>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</si>
  <si>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</si>
  <si>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</si>
  <si>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</si>
  <si>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</si>
  <si>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</si>
  <si>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</si>
  <si>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</si>
  <si>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</si>
  <si>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</si>
  <si>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</si>
  <si>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</si>
  <si>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</si>
  <si>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</si>
  <si>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</si>
  <si>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</si>
  <si>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</si>
  <si>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</si>
  <si>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</si>
  <si>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</si>
  <si>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</si>
  <si>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</si>
  <si>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</si>
  <si>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</si>
  <si>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</si>
  <si>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</si>
  <si>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</si>
  <si>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</si>
  <si>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</si>
  <si>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</si>
  <si>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</si>
  <si>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</si>
  <si>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</si>
  <si>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</si>
  <si>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</si>
  <si>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</si>
  <si>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</si>
  <si>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</si>
  <si>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</si>
  <si>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</si>
  <si>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</si>
  <si>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</si>
  <si>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</si>
  <si>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</si>
  <si>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</si>
  <si>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</si>
  <si>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</si>
  <si>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</si>
  <si>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</si>
  <si>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</si>
  <si>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</si>
  <si>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</si>
  <si>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</si>
  <si>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</si>
  <si>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</si>
  <si>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</si>
  <si>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</si>
  <si>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</si>
  <si>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</si>
  <si>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</si>
  <si>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</si>
  <si>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</si>
  <si>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</si>
  <si>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</si>
  <si>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</si>
  <si>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</si>
  <si>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</si>
  <si>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</si>
  <si>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</si>
  <si>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</si>
  <si>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</si>
  <si>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</si>
  <si>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</si>
  <si>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</si>
  <si>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</si>
  <si>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</si>
  <si>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</si>
  <si>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</si>
  <si>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</si>
  <si>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</si>
  <si>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</si>
  <si>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</si>
  <si>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</si>
  <si>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</si>
  <si>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</si>
  <si>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</si>
  <si>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</si>
  <si>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</si>
  <si>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</si>
  <si>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</si>
  <si>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</si>
  <si>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</si>
  <si>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</si>
  <si>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</si>
  <si>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</si>
  <si>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</si>
  <si>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</si>
  <si>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</si>
  <si>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</si>
  <si>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</si>
  <si>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</si>
  <si>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</si>
  <si>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</si>
  <si>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</si>
  <si>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</si>
  <si>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</si>
  <si>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</si>
  <si>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</si>
  <si>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</si>
  <si>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</si>
  <si>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</si>
  <si>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</si>
  <si>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</si>
  <si>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</si>
  <si>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</si>
  <si>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</si>
  <si>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</si>
  <si>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</si>
  <si>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</si>
  <si>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</si>
  <si>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</si>
  <si>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</si>
  <si>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</si>
  <si>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</si>
  <si>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</si>
  <si>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</si>
  <si>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</si>
  <si>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</si>
  <si>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</si>
  <si>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</si>
  <si>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</si>
  <si>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</si>
  <si>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</si>
  <si>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</si>
  <si>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</si>
  <si>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</si>
  <si>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</si>
  <si>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</si>
  <si>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</si>
  <si>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</si>
  <si>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</si>
  <si>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</si>
  <si>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</si>
  <si>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</si>
  <si>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</si>
  <si>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</si>
  <si>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</si>
  <si>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</si>
  <si>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</si>
  <si>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</si>
  <si>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</si>
  <si>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</si>
  <si>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</si>
  <si>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</si>
  <si>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</si>
  <si>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</si>
  <si>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</si>
  <si>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</si>
  <si>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</si>
  <si>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</si>
  <si>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</si>
  <si>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</si>
  <si>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</si>
  <si>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</si>
  <si>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</si>
  <si>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</si>
  <si>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</si>
  <si>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</si>
  <si>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</si>
  <si>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</si>
  <si>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</si>
  <si>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</si>
  <si>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</si>
  <si>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</si>
  <si>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</si>
  <si>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</si>
  <si>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</si>
  <si>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</si>
  <si>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</si>
  <si>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</si>
  <si>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</si>
  <si>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</si>
  <si>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</si>
  <si>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</si>
  <si>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</si>
  <si>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</si>
  <si>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</si>
  <si>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</si>
  <si>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</si>
  <si>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</si>
  <si>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</si>
  <si>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</si>
  <si>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</si>
  <si>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</si>
  <si>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</si>
  <si>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</si>
  <si>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</si>
  <si>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</si>
  <si>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</si>
  <si>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</si>
  <si>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</si>
  <si>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</si>
  <si>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</si>
  <si>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</si>
  <si>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</si>
  <si>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</si>
  <si>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</si>
  <si>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</si>
  <si>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</si>
  <si>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</si>
  <si>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</si>
  <si>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</si>
  <si>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</si>
  <si>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</si>
  <si>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</si>
  <si>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</si>
  <si>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</si>
  <si>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</si>
  <si>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</si>
  <si>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</si>
  <si>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</si>
  <si>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</si>
  <si>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</si>
  <si>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</si>
  <si>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</si>
  <si>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</si>
  <si>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</si>
  <si>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</si>
  <si>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</si>
  <si>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</si>
  <si>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</si>
  <si>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</si>
  <si>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</si>
  <si>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</si>
  <si>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</si>
  <si>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</si>
  <si>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</si>
  <si>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</si>
  <si>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</si>
  <si>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</si>
  <si>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</si>
  <si>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</si>
  <si>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</si>
  <si>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</si>
  <si>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</si>
  <si>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</si>
  <si>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</si>
  <si>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</si>
  <si>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</si>
  <si>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</si>
  <si>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</si>
  <si>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</si>
  <si>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</si>
  <si>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</si>
  <si>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</si>
  <si>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</si>
  <si>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</si>
  <si>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</si>
  <si>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</si>
  <si>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</si>
  <si>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</si>
  <si>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</si>
  <si>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</si>
  <si>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</si>
  <si>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</si>
  <si>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</si>
  <si>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</si>
  <si>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</si>
  <si>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</si>
  <si>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</si>
  <si>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</si>
  <si>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</si>
  <si>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</si>
  <si>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</si>
  <si>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</si>
  <si>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</si>
  <si>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</si>
  <si>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</si>
  <si>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</si>
  <si>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</si>
  <si>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</si>
  <si>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</si>
  <si>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</si>
  <si>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</si>
  <si>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</si>
  <si>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</si>
  <si>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</si>
  <si>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</si>
  <si>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</si>
  <si>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</si>
  <si>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</si>
  <si>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</si>
  <si>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</si>
  <si>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</si>
  <si>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</si>
  <si>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</si>
  <si>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</si>
  <si>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</si>
  <si>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</si>
  <si>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</si>
  <si>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</si>
  <si>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</si>
  <si>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</si>
  <si>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</si>
  <si>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</si>
  <si>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</si>
  <si>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</si>
  <si>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</si>
  <si>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</si>
  <si>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</si>
  <si>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</si>
  <si>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</si>
  <si>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</si>
  <si>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</si>
  <si>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</si>
  <si>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</si>
  <si>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</si>
  <si>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</si>
  <si>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</si>
  <si>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</si>
  <si>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</si>
  <si>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</si>
  <si>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</si>
  <si>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</si>
  <si>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</si>
  <si>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</si>
  <si>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</si>
  <si>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</si>
  <si>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</si>
  <si>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</si>
  <si>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</si>
  <si>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</si>
  <si>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</si>
  <si>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</si>
  <si>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</si>
  <si>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</si>
  <si>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</si>
  <si>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</si>
  <si>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</si>
  <si>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</si>
  <si>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</si>
  <si>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</si>
  <si>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</si>
  <si>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</si>
  <si>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</si>
  <si>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</si>
  <si>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</si>
  <si>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</si>
  <si>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</si>
  <si>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</si>
  <si>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</si>
  <si>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</si>
  <si>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</si>
  <si>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</si>
  <si>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</si>
  <si>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</si>
  <si>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</si>
  <si>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</si>
  <si>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</si>
  <si>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</si>
  <si>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</si>
  <si>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</si>
  <si>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</si>
  <si>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</si>
  <si>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</si>
  <si>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</si>
  <si>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</si>
  <si>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</si>
  <si>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</si>
  <si>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</si>
  <si>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</si>
  <si>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</si>
  <si>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</si>
  <si>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</si>
  <si>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</si>
  <si>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</si>
  <si>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</si>
  <si>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</si>
  <si>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</si>
  <si>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</si>
  <si>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</si>
  <si>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</si>
  <si>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</si>
  <si>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</si>
  <si>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</si>
  <si>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</si>
  <si>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</si>
  <si>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</si>
  <si>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</si>
  <si>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</si>
  <si>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</si>
  <si>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</si>
  <si>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</si>
  <si>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</si>
  <si>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</si>
  <si>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</si>
  <si>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</si>
  <si>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</si>
  <si>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</si>
  <si>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</si>
  <si>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</si>
  <si>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</si>
  <si>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</si>
  <si>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</si>
  <si>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</si>
  <si>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</si>
  <si>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</si>
  <si>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</si>
  <si>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</si>
  <si>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</si>
  <si>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</si>
  <si>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</si>
  <si>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</si>
  <si>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</si>
  <si>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</si>
  <si>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</si>
  <si>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</si>
  <si>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</si>
  <si>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</si>
  <si>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</si>
  <si>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</si>
  <si>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</si>
  <si>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</si>
  <si>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</si>
  <si>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</si>
  <si>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</si>
  <si>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</si>
  <si>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</si>
  <si>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</si>
  <si>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</si>
  <si>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</si>
  <si>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</si>
  <si>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</si>
  <si>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</si>
  <si>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</si>
  <si>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</si>
  <si>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</si>
  <si>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</si>
  <si>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</si>
  <si>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</si>
  <si>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</si>
  <si>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</si>
  <si>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</si>
  <si>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</si>
  <si>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</si>
  <si>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</si>
  <si>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</si>
  <si>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</si>
  <si>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</si>
  <si>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</si>
  <si>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</si>
  <si>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</si>
  <si>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</si>
  <si>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</si>
  <si>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</si>
  <si>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</si>
  <si>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</si>
  <si>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</si>
  <si>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</si>
  <si>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</si>
  <si>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</si>
  <si>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</si>
  <si>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</si>
  <si>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</si>
  <si>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</si>
  <si>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</si>
  <si>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</si>
  <si>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</si>
  <si>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</si>
  <si>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</si>
  <si>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</si>
  <si>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</si>
  <si>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</si>
  <si>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</si>
  <si>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</si>
  <si>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</si>
  <si>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</si>
  <si>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</si>
  <si>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</si>
  <si>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</si>
  <si>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</si>
  <si>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</si>
  <si>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</si>
  <si>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</si>
  <si>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</si>
  <si>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</si>
  <si>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</si>
  <si>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</si>
  <si>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</si>
  <si>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</si>
  <si>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</si>
  <si>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</si>
  <si>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</si>
  <si>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</si>
  <si>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</si>
  <si>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</si>
  <si>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</si>
  <si>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</si>
  <si>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</si>
  <si>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</si>
  <si>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</si>
  <si>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</si>
  <si>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</si>
  <si>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</si>
  <si>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</si>
  <si>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</si>
  <si>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</si>
  <si>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</si>
  <si>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</si>
  <si>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</si>
  <si>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</si>
  <si>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</si>
  <si>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</si>
  <si>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</si>
  <si>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</si>
  <si>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</si>
  <si>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</si>
  <si>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</si>
  <si>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</si>
  <si>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</si>
  <si>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</si>
  <si>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</si>
  <si>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</si>
  <si>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</si>
  <si>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</si>
  <si>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</si>
  <si>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</si>
  <si>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</si>
  <si>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</si>
  <si>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</si>
  <si>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</si>
  <si>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</si>
  <si>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</si>
  <si>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</si>
  <si>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</si>
  <si>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</si>
  <si>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</si>
  <si>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</si>
  <si>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</si>
  <si>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</si>
  <si>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</si>
  <si>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</si>
  <si>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</si>
  <si>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</si>
  <si>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</si>
  <si>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</si>
  <si>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</si>
  <si>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</si>
  <si>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</si>
  <si>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</si>
  <si>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</si>
  <si>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</si>
  <si>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</si>
  <si>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</si>
  <si>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</si>
  <si>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</si>
  <si>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</si>
  <si>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</si>
  <si>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</si>
  <si>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</si>
  <si>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</si>
  <si>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</si>
  <si>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</si>
  <si>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</si>
  <si>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</si>
  <si>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</si>
  <si>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</si>
  <si>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</si>
  <si>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</si>
  <si>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</si>
  <si>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</si>
  <si>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</si>
  <si>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</si>
  <si>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</si>
  <si>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</si>
  <si>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</si>
  <si>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</si>
  <si>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</si>
  <si>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</si>
  <si>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</si>
  <si>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</si>
  <si>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</si>
  <si>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</si>
  <si>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</si>
  <si>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</si>
  <si>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</si>
  <si>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</si>
  <si>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</si>
  <si>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</si>
  <si>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</si>
  <si>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</si>
  <si>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</si>
  <si>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</si>
  <si>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</si>
  <si>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</si>
  <si>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</si>
  <si>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</si>
  <si>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</si>
  <si>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</si>
  <si>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</si>
  <si>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</si>
  <si>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</si>
  <si>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</si>
  <si>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</si>
  <si>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</si>
  <si>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</si>
  <si>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</si>
  <si>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</si>
  <si>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</si>
  <si>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</si>
  <si>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</si>
  <si>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</si>
  <si>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</si>
  <si>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</si>
  <si>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</si>
  <si>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</si>
  <si>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</si>
  <si>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</si>
  <si>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</si>
  <si>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</si>
  <si>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</si>
  <si>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</si>
  <si>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</si>
  <si>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</si>
  <si>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</si>
  <si>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</si>
  <si>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</si>
  <si>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</si>
  <si>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</si>
  <si>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</si>
  <si>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</si>
  <si>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</si>
  <si>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</si>
  <si>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</si>
  <si>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</si>
  <si>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</si>
  <si>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</si>
  <si>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</si>
  <si>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</si>
  <si>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</si>
  <si>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</si>
  <si>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</si>
  <si>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</si>
  <si>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</si>
  <si>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</si>
  <si>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</si>
  <si>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</si>
  <si>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</si>
  <si>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</si>
  <si>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</si>
  <si>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</si>
  <si>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</si>
  <si>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</si>
  <si>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</si>
  <si>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</si>
  <si>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</si>
  <si>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</si>
  <si>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</si>
  <si>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</si>
  <si>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</si>
  <si>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</si>
  <si>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</si>
  <si>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</si>
  <si>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</si>
  <si>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</si>
  <si>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</si>
  <si>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</si>
  <si>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</si>
  <si>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</si>
  <si>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</si>
  <si>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</si>
  <si>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</si>
  <si>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</si>
  <si>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</si>
  <si>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</si>
  <si>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</si>
  <si>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</si>
  <si>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</si>
  <si>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</si>
  <si>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</si>
  <si>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</si>
  <si>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</si>
  <si>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</si>
  <si>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</si>
  <si>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</si>
  <si>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</si>
  <si>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</si>
  <si>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</si>
  <si>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</si>
  <si>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</si>
  <si>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</si>
  <si>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</si>
  <si>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</si>
  <si>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</si>
  <si>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</si>
  <si>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</si>
  <si>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</si>
  <si>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</si>
  <si>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</si>
  <si>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</si>
  <si>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</si>
  <si>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</si>
  <si>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</si>
  <si>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</si>
  <si>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</si>
  <si>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</si>
  <si>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</si>
  <si>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</si>
  <si>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</si>
  <si>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</si>
  <si>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</si>
  <si>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</si>
  <si>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</si>
  <si>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</si>
  <si>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</si>
  <si>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</si>
  <si>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</si>
  <si>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</si>
  <si>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</si>
  <si>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</si>
  <si>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</si>
  <si>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</si>
  <si>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</si>
  <si>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</si>
  <si>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</si>
  <si>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</si>
  <si>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</si>
  <si>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</si>
  <si>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</si>
  <si>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</si>
  <si>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</si>
  <si>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</si>
  <si>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</si>
  <si>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</si>
  <si>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</si>
  <si>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</si>
  <si>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</si>
  <si>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</si>
  <si>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</si>
  <si>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</si>
  <si>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</si>
  <si>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</si>
  <si>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</si>
  <si>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</si>
  <si>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</si>
  <si>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</si>
  <si>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</si>
  <si>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</si>
  <si>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</si>
  <si>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</si>
  <si>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</si>
  <si>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</si>
  <si>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</si>
  <si>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</si>
  <si>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</si>
  <si>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</si>
  <si>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</si>
  <si>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</si>
  <si>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</si>
  <si>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</si>
  <si>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</si>
  <si>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</si>
  <si>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</si>
  <si>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</si>
  <si>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</si>
  <si>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</si>
  <si>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</si>
  <si>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</si>
  <si>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</si>
  <si>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</si>
  <si>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</si>
  <si>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</si>
  <si>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</si>
  <si>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</si>
  <si>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</si>
  <si>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</si>
  <si>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</si>
  <si>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</si>
  <si>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</si>
  <si>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</si>
  <si>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</si>
  <si>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</si>
  <si>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</si>
  <si>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</si>
  <si>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</si>
  <si>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</si>
  <si>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</si>
  <si>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</si>
  <si>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</si>
  <si>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</si>
  <si>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</si>
  <si>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</si>
  <si>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</si>
  <si>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</si>
  <si>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</si>
  <si>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</si>
  <si>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</si>
  <si>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</si>
  <si>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</si>
  <si>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</si>
  <si>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</si>
  <si>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</si>
  <si>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</si>
  <si>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</si>
  <si>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</si>
  <si>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</si>
  <si>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</si>
  <si>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</si>
  <si>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</si>
  <si>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</si>
  <si>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</si>
  <si>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</si>
  <si>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</si>
  <si>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</si>
  <si>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</si>
  <si>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</si>
  <si>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</si>
  <si>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</si>
  <si>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</si>
  <si>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</si>
  <si>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</si>
  <si>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</si>
  <si>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</si>
  <si>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</si>
  <si>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</si>
  <si>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</si>
  <si>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</si>
  <si>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</si>
  <si>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</si>
  <si>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</si>
  <si>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</si>
  <si>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</si>
  <si>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</si>
  <si>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</si>
  <si>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</si>
  <si>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</si>
  <si>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</si>
  <si>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</si>
  <si>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</si>
  <si>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</si>
  <si>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</si>
  <si>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</si>
  <si>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</si>
  <si>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</si>
  <si>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</si>
  <si>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</si>
  <si>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</si>
  <si>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</si>
  <si>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</si>
  <si>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</si>
  <si>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</si>
  <si>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</si>
  <si>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</si>
  <si>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</si>
  <si>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</si>
  <si>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</si>
  <si>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</si>
  <si>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</si>
  <si>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</si>
  <si>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</si>
  <si>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</si>
  <si>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</si>
  <si>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</si>
  <si>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</si>
  <si>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</si>
  <si>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</si>
  <si>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</si>
  <si>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</si>
  <si>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</si>
  <si>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</si>
  <si>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</si>
  <si>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</si>
  <si>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</si>
  <si>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</si>
  <si>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</si>
  <si>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</si>
  <si>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</si>
  <si>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</si>
  <si>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</si>
  <si>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</si>
  <si>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</si>
  <si>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</si>
  <si>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</si>
  <si>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</si>
  <si>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</si>
  <si>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</si>
  <si>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</si>
  <si>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</si>
  <si>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</si>
  <si>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</si>
  <si>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</si>
  <si>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</si>
  <si>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</si>
  <si>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</si>
  <si>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</si>
  <si>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</si>
  <si>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</si>
  <si>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</si>
  <si>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</si>
  <si>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</si>
  <si>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</si>
  <si>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</si>
  <si>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</si>
  <si>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</si>
  <si>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</si>
  <si>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</si>
  <si>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</si>
  <si>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</si>
  <si>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</si>
  <si>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</si>
  <si>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</si>
  <si>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</si>
  <si>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</si>
  <si>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</si>
  <si>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</si>
  <si>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</si>
  <si>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</si>
  <si>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</si>
  <si>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</si>
  <si>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</si>
  <si>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</si>
  <si>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</si>
  <si>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</si>
  <si>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</si>
  <si>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</si>
  <si>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</si>
  <si>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</si>
  <si>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</si>
  <si>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</si>
  <si>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</si>
  <si>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</si>
  <si>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</si>
  <si>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</si>
  <si>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</si>
  <si>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</si>
  <si>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</si>
  <si>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</si>
  <si>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</si>
  <si>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</si>
  <si>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</si>
  <si>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</si>
  <si>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</si>
  <si>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</si>
  <si>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</si>
  <si>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</si>
  <si>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</si>
  <si>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</si>
  <si>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</si>
  <si>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</si>
  <si>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</si>
  <si>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</si>
  <si>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</si>
  <si>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</si>
  <si>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</si>
  <si>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</si>
  <si>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</si>
  <si>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</si>
  <si>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</si>
  <si>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</si>
  <si>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</si>
  <si>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</si>
  <si>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</si>
  <si>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</si>
  <si>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</si>
  <si>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</si>
  <si>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</si>
  <si>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</si>
  <si>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</si>
  <si>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</si>
  <si>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</si>
  <si>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</si>
  <si>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</si>
  <si>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</si>
  <si>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</si>
  <si>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</si>
  <si>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</si>
  <si>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</si>
  <si>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</si>
  <si>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</si>
  <si>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</si>
  <si>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</si>
  <si>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</si>
  <si>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</si>
  <si>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</si>
  <si>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</si>
  <si>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</si>
  <si>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</si>
  <si>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</si>
  <si>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</si>
  <si>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</si>
  <si>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</si>
  <si>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</si>
  <si>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</si>
  <si>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</si>
  <si>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</si>
  <si>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</si>
  <si>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</si>
  <si>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</si>
  <si>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</si>
  <si>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</si>
  <si>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</si>
  <si>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</si>
  <si>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</si>
  <si>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</si>
  <si>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</si>
  <si>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</si>
  <si>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</si>
  <si>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</si>
  <si>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</si>
  <si>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</si>
  <si>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</si>
  <si>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</si>
  <si>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</si>
  <si>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</si>
  <si>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</si>
  <si>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</si>
  <si>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</si>
  <si>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</si>
  <si>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</si>
  <si>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</si>
  <si>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</si>
  <si>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</si>
  <si>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</si>
  <si>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</si>
  <si>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</si>
  <si>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</si>
  <si>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</si>
  <si>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</si>
  <si>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</si>
  <si>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</si>
  <si>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</si>
  <si>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</si>
  <si>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</si>
  <si>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</si>
  <si>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</si>
  <si>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</si>
  <si>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</si>
  <si>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</si>
  <si>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</si>
  <si>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</si>
  <si>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</si>
  <si>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</si>
  <si>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</si>
  <si>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</si>
  <si>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</si>
  <si>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</si>
  <si>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</si>
  <si>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</si>
  <si>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</si>
  <si>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</si>
  <si>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</si>
  <si>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</si>
  <si>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</si>
  <si>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</si>
  <si>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</si>
  <si>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</si>
  <si>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</si>
  <si>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</si>
  <si>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</si>
  <si>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</si>
  <si>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</si>
  <si>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</si>
  <si>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</si>
  <si>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</si>
  <si>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</si>
  <si>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</si>
  <si>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</si>
  <si>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</si>
  <si>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</si>
  <si>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</si>
  <si>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</si>
  <si>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</si>
  <si>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</si>
  <si>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</si>
  <si>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</si>
  <si>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</si>
  <si>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</si>
  <si>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</si>
  <si>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</si>
  <si>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</si>
  <si>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</si>
  <si>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</si>
  <si>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</si>
  <si>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</si>
  <si>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</si>
  <si>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</si>
  <si>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</si>
  <si>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</si>
  <si>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</si>
  <si>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</si>
  <si>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</si>
  <si>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</si>
  <si>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</si>
  <si>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</si>
  <si>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</si>
  <si>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</si>
  <si>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</si>
  <si>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</si>
  <si>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</si>
  <si>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</si>
  <si>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</si>
  <si>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</si>
  <si>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</si>
  <si>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</si>
  <si>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</si>
  <si>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</si>
  <si>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</si>
  <si>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</si>
  <si>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</si>
  <si>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</si>
  <si>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</si>
  <si>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</si>
  <si>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</si>
  <si>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</si>
  <si>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</si>
  <si>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</si>
  <si>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</si>
  <si>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</si>
  <si>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</si>
  <si>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</si>
  <si>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</si>
  <si>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</si>
  <si>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</si>
  <si>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</si>
  <si>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</si>
  <si>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</si>
  <si>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</si>
  <si>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</si>
  <si>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</si>
  <si>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</si>
  <si>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</si>
  <si>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</si>
  <si>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</si>
  <si>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</si>
  <si>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</si>
  <si>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</si>
  <si>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</si>
  <si>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</si>
  <si>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</si>
  <si>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</si>
  <si>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</si>
  <si>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</si>
  <si>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</si>
  <si>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</si>
  <si>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</si>
  <si>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</si>
  <si>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</si>
  <si>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</si>
  <si>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</si>
  <si>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</si>
  <si>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</si>
  <si>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</si>
  <si>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</si>
  <si>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</si>
  <si>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</si>
  <si>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</si>
  <si>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</si>
  <si>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</si>
  <si>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</si>
  <si>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</si>
  <si>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</si>
  <si>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</si>
  <si>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</si>
  <si>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</si>
  <si>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</si>
  <si>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</si>
  <si>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</si>
  <si>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</si>
  <si>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</si>
  <si>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</si>
  <si>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</si>
  <si>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</si>
  <si>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</si>
  <si>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</si>
  <si>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</si>
  <si>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</si>
  <si>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</si>
  <si>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</si>
  <si>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</si>
  <si>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</si>
  <si>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</si>
  <si>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</si>
  <si>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</si>
  <si>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</si>
  <si>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</si>
  <si>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</si>
  <si>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</si>
  <si>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</si>
  <si>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</si>
  <si>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</si>
  <si>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</si>
  <si>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</si>
  <si>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</si>
  <si>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</si>
  <si>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</si>
  <si>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</si>
  <si>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</si>
  <si>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</si>
  <si>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</si>
  <si>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</si>
  <si>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</si>
  <si>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</si>
  <si>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</si>
  <si>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</si>
  <si>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</si>
  <si>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</si>
  <si>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</si>
  <si>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</si>
  <si>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</si>
  <si>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</si>
  <si>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</si>
  <si>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</si>
  <si>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</si>
  <si>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</si>
  <si>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</si>
  <si>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</si>
  <si>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</si>
  <si>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</si>
  <si>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</si>
  <si>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</si>
  <si>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</si>
  <si>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</si>
  <si>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</si>
  <si>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</si>
  <si>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</si>
  <si>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</si>
  <si>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</si>
  <si>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</si>
  <si>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</si>
  <si>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</si>
  <si>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</si>
  <si>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</si>
  <si>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</si>
  <si>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</si>
  <si>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</si>
  <si>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</si>
  <si>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</si>
  <si>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</si>
  <si>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</si>
  <si>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</si>
  <si>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</si>
  <si>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</si>
  <si>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</si>
  <si>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</si>
  <si>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</si>
  <si>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</si>
  <si>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</si>
  <si>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</si>
  <si>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</si>
  <si>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</si>
  <si>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</si>
  <si>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</si>
  <si>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</si>
  <si>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</si>
  <si>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</si>
  <si>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</si>
  <si>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</si>
  <si>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</si>
  <si>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</si>
  <si>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</si>
  <si>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</si>
  <si>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</si>
  <si>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</si>
  <si>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</si>
  <si>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</si>
  <si>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</si>
  <si>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</si>
  <si>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</si>
  <si>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</si>
  <si>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</si>
  <si>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</si>
  <si>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</si>
  <si>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</si>
  <si>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</si>
  <si>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</si>
  <si>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</si>
  <si>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</si>
  <si>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</si>
  <si>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</si>
  <si>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</si>
  <si>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</si>
  <si>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</si>
  <si>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</si>
  <si>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</si>
  <si>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</si>
  <si>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</si>
  <si>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</si>
  <si>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</si>
  <si>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</si>
  <si>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</si>
  <si>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</si>
  <si>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</si>
  <si>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</si>
  <si>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</si>
  <si>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</si>
  <si>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</si>
  <si>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</si>
  <si>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</si>
  <si>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</si>
  <si>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</si>
  <si>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</si>
  <si>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</si>
  <si>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</si>
  <si>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</si>
  <si>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</si>
  <si>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</si>
  <si>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</si>
  <si>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</si>
  <si>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</si>
  <si>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</si>
  <si>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</si>
  <si>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</si>
  <si>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</si>
  <si>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</si>
  <si>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</si>
  <si>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</si>
  <si>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</si>
  <si>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</si>
  <si>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</si>
  <si>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</si>
  <si>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</si>
  <si>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</si>
  <si>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</si>
  <si>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</si>
  <si>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</si>
  <si>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</si>
  <si>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</si>
  <si>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</si>
  <si>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</si>
  <si>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</si>
  <si>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</si>
  <si>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</si>
  <si>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</si>
  <si>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</si>
  <si>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</si>
  <si>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</si>
  <si>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</si>
  <si>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</si>
  <si>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</si>
  <si>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</si>
  <si>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</si>
  <si>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</si>
  <si>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</si>
  <si>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</si>
  <si>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</si>
  <si>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</si>
  <si>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</si>
  <si>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</si>
  <si>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</si>
  <si>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</si>
  <si>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</si>
  <si>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</si>
  <si>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</si>
  <si>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</si>
  <si>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</si>
  <si>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</si>
  <si>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</si>
  <si>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</si>
  <si>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</si>
  <si>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</si>
  <si>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</si>
  <si>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</si>
  <si>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</si>
  <si>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</si>
  <si>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</si>
  <si>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</si>
  <si>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</si>
  <si>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</si>
  <si>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</si>
  <si>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</si>
  <si>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</si>
  <si>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</si>
  <si>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</si>
  <si>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</si>
  <si>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</si>
  <si>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</si>
  <si>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</si>
  <si>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</si>
  <si>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</si>
  <si>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</si>
  <si>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</si>
  <si>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</si>
  <si>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</si>
  <si>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</si>
  <si>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</si>
  <si>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</si>
  <si>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</si>
  <si>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</si>
  <si>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</si>
  <si>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</si>
  <si>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</si>
  <si>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</si>
  <si>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</si>
  <si>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</si>
  <si>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</si>
  <si>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</si>
  <si>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</si>
  <si>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</si>
  <si>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</si>
  <si>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</si>
  <si>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</si>
  <si>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</si>
  <si>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</si>
  <si>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</si>
  <si>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</si>
  <si>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</si>
  <si>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</si>
  <si>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</si>
  <si>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</si>
  <si>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</si>
  <si>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</si>
  <si>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</si>
  <si>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</si>
  <si>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</si>
  <si>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</si>
  <si>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</si>
  <si>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</si>
  <si>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</si>
  <si>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</si>
  <si>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</si>
  <si>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</si>
  <si>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</si>
  <si>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</si>
  <si>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</si>
  <si>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</si>
  <si>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</si>
  <si>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</si>
  <si>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</si>
  <si>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</si>
  <si>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</si>
  <si>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</si>
  <si>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</si>
  <si>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</si>
  <si>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</si>
  <si>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</si>
  <si>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</si>
  <si>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</si>
  <si>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</si>
  <si>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</si>
  <si>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</si>
  <si>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</si>
  <si>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</si>
  <si>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</si>
  <si>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</si>
  <si>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</si>
  <si>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</si>
  <si>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</si>
  <si>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</si>
  <si>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</si>
  <si>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</si>
  <si>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</si>
  <si>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</si>
  <si>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</si>
  <si>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</si>
  <si>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</si>
  <si>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</si>
  <si>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</si>
  <si>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</si>
  <si>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</si>
  <si>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</si>
  <si>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</si>
  <si>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</si>
  <si>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</si>
  <si>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</si>
  <si>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</si>
  <si>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</si>
  <si>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</si>
  <si>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</si>
  <si>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</si>
  <si>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</si>
  <si>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</si>
  <si>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</si>
  <si>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</si>
  <si>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</si>
  <si>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</si>
  <si>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</si>
  <si>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</si>
  <si>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</si>
  <si>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</si>
  <si>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</si>
  <si>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</si>
  <si>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</si>
  <si>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</si>
  <si>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</si>
  <si>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</si>
  <si>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</si>
  <si>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</si>
  <si>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</si>
  <si>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</si>
  <si>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</si>
  <si>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</si>
  <si>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</si>
  <si>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</si>
  <si>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</si>
  <si>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</si>
  <si>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</si>
  <si>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</si>
  <si>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</si>
  <si>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</si>
  <si>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</si>
  <si>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</si>
  <si>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</si>
  <si>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</si>
  <si>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</si>
  <si>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</si>
  <si>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</si>
  <si>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</si>
  <si>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</si>
  <si>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</si>
  <si>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</si>
  <si>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</si>
  <si>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</si>
  <si>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</si>
  <si>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</si>
  <si>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</si>
  <si>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</si>
  <si>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</si>
  <si>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</si>
  <si>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</si>
  <si>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</si>
  <si>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</si>
  <si>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</si>
  <si>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</si>
  <si>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</si>
  <si>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</si>
  <si>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</si>
  <si>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</si>
  <si>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</si>
  <si>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</si>
  <si>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</si>
  <si>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</si>
  <si>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</si>
  <si>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</si>
  <si>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</si>
  <si>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</si>
  <si>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</si>
  <si>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</si>
  <si>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</si>
  <si>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</si>
  <si>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</si>
  <si>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</si>
  <si>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</si>
  <si>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</si>
  <si>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</si>
  <si>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</si>
  <si>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</si>
  <si>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</si>
  <si>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</si>
  <si>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</si>
  <si>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</si>
  <si>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</si>
  <si>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</si>
  <si>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</si>
  <si>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</si>
  <si>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</si>
  <si>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</si>
  <si>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</si>
  <si>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</si>
  <si>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</si>
  <si>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</si>
  <si>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</si>
  <si>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</si>
  <si>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</si>
  <si>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</si>
  <si>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</si>
  <si>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</si>
  <si>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</si>
  <si>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</si>
  <si>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</si>
  <si>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</si>
  <si>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</si>
  <si>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</si>
  <si>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</si>
  <si>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</si>
  <si>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</si>
  <si>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</si>
  <si>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</si>
  <si>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</si>
  <si>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</si>
  <si>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</si>
  <si>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</si>
  <si>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</si>
  <si>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</si>
  <si>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</si>
  <si>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</si>
  <si>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</si>
  <si>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</si>
  <si>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</si>
  <si>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</si>
  <si>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</si>
  <si>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</si>
  <si>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</si>
  <si>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</si>
  <si>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</si>
  <si>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</si>
  <si>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</si>
  <si>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</si>
  <si>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</si>
  <si>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</si>
  <si>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</si>
  <si>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</si>
  <si>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</si>
  <si>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</si>
  <si>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</si>
  <si>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</si>
  <si>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</si>
  <si>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</si>
  <si>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</si>
  <si>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</si>
  <si>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</si>
  <si>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</si>
  <si>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</si>
  <si>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</si>
  <si>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</si>
  <si>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</si>
  <si>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</si>
  <si>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</si>
  <si>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</si>
  <si>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</si>
  <si>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</si>
  <si>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</si>
  <si>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</si>
  <si>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</si>
  <si>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</si>
  <si>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</si>
  <si>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</si>
  <si>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</si>
  <si>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</si>
  <si>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</si>
  <si>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</si>
  <si>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</si>
  <si>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</si>
  <si>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</si>
  <si>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</si>
  <si>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</si>
  <si>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</si>
  <si>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</si>
  <si>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</si>
  <si>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</si>
  <si>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</si>
  <si>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</si>
  <si>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</si>
  <si>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</si>
  <si>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</si>
  <si>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</si>
  <si>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</si>
  <si>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</si>
  <si>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</si>
  <si>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</si>
  <si>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</si>
  <si>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</si>
  <si>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</si>
  <si>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</si>
  <si>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</si>
  <si>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</si>
  <si>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</si>
  <si>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</si>
  <si>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</si>
  <si>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</si>
  <si>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</si>
  <si>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</si>
  <si>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</si>
  <si>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</si>
  <si>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</si>
  <si>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</si>
  <si>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</si>
  <si>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</si>
  <si>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</si>
  <si>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</si>
  <si>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</si>
  <si>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</si>
  <si>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</si>
  <si>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</si>
  <si>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</si>
  <si>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</si>
  <si>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</si>
  <si>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</si>
  <si>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</si>
  <si>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</si>
  <si>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</si>
  <si>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</si>
  <si>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</si>
  <si>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</si>
  <si>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</si>
  <si>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</si>
  <si>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</si>
  <si>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</si>
  <si>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</si>
  <si>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</si>
  <si>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</si>
  <si>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</si>
  <si>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</si>
  <si>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</si>
  <si>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</si>
  <si>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</si>
  <si>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</si>
  <si>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</si>
  <si>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</si>
  <si>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</si>
  <si>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</si>
  <si>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</si>
  <si>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</si>
  <si>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</si>
  <si>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</si>
  <si>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</si>
  <si>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</si>
  <si>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</si>
  <si>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</si>
  <si>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</si>
  <si>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</si>
  <si>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</si>
  <si>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</si>
  <si>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</si>
  <si>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</si>
  <si>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</si>
  <si>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</si>
  <si>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</si>
  <si>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</si>
  <si>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</si>
  <si>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</si>
  <si>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</si>
  <si>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</si>
  <si>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</si>
  <si>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</si>
  <si>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</si>
  <si>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</si>
  <si>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</si>
  <si>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</si>
  <si>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</si>
  <si>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</si>
  <si>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</si>
  <si>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</si>
  <si>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</si>
  <si>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</si>
  <si>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</si>
  <si>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</si>
  <si>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</si>
  <si>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</si>
  <si>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</si>
  <si>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</si>
  <si>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</si>
  <si>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</si>
  <si>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</si>
  <si>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</si>
  <si>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</si>
  <si>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</si>
  <si>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</si>
  <si>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</si>
  <si>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</si>
  <si>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</si>
  <si>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</si>
  <si>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</si>
  <si>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</si>
  <si>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</si>
  <si>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</si>
  <si>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</si>
  <si>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</si>
  <si>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</si>
  <si>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</si>
  <si>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</si>
  <si>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</si>
  <si>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</si>
  <si>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</si>
  <si>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</si>
  <si>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</si>
  <si>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</si>
  <si>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</si>
  <si>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</si>
  <si>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</si>
  <si>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</si>
  <si>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</si>
  <si>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</si>
  <si>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</si>
  <si>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</si>
  <si>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</si>
  <si>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</si>
  <si>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</si>
  <si>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</si>
  <si>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</si>
  <si>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</si>
  <si>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</si>
  <si>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</si>
  <si>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</si>
  <si>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</si>
  <si>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</si>
  <si>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</si>
  <si>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</si>
  <si>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</si>
  <si>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</si>
  <si>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</si>
  <si>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</si>
  <si>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</si>
  <si>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</si>
  <si>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</si>
  <si>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</si>
  <si>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</si>
  <si>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</si>
  <si>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</si>
  <si>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</si>
  <si>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</si>
  <si>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</si>
  <si>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</si>
  <si>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</si>
  <si>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</si>
  <si>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</si>
  <si>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</si>
  <si>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</si>
  <si>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</si>
  <si>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</si>
  <si>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</si>
  <si>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</si>
  <si>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</si>
  <si>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</si>
  <si>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</si>
  <si>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</si>
  <si>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</si>
  <si>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</si>
  <si>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</si>
  <si>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</si>
  <si>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</si>
  <si>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</si>
  <si>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</si>
  <si>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</si>
  <si>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</si>
  <si>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</si>
  <si>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</si>
  <si>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</si>
  <si>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</si>
  <si>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</si>
  <si>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</si>
  <si>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</si>
  <si>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</si>
  <si>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</si>
  <si>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</si>
  <si>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</si>
  <si>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</si>
  <si>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</si>
  <si>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</si>
  <si>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</si>
  <si>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</si>
  <si>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</si>
  <si>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</si>
  <si>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</si>
  <si>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</si>
  <si>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</si>
  <si>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</si>
  <si>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</si>
  <si>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</si>
  <si>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</si>
  <si>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</si>
  <si>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</si>
  <si>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</si>
  <si>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</si>
  <si>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</si>
  <si>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</si>
  <si>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</si>
  <si>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</si>
  <si>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</si>
  <si>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</si>
  <si>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</si>
  <si>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</si>
  <si>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</si>
  <si>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</si>
  <si>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</si>
  <si>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</si>
  <si>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</si>
  <si>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</si>
  <si>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</si>
  <si>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</si>
  <si>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</si>
  <si>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</si>
  <si>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</si>
  <si>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</si>
  <si>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</si>
  <si>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</si>
  <si>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</si>
  <si>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</si>
  <si>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</si>
  <si>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</si>
  <si>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</si>
  <si>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</si>
  <si>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</si>
  <si>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</si>
  <si>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</si>
  <si>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</si>
  <si>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</si>
  <si>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</si>
  <si>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</si>
  <si>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</si>
  <si>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</si>
  <si>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</si>
  <si>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</si>
  <si>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</si>
  <si>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</si>
  <si>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</si>
  <si>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</si>
  <si>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</si>
  <si>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</si>
  <si>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</si>
  <si>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</si>
  <si>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</si>
  <si>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</si>
  <si>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</si>
  <si>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</si>
  <si>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</si>
  <si>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</si>
  <si>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</si>
  <si>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</si>
  <si>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</si>
  <si>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</si>
  <si>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</si>
  <si>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</si>
  <si>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</si>
  <si>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</si>
  <si>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</si>
  <si>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</si>
  <si>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</si>
  <si>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</si>
  <si>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</si>
  <si>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</si>
  <si>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</si>
  <si>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</si>
  <si>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</si>
  <si>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</si>
  <si>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</si>
  <si>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</si>
  <si>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</si>
  <si>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</si>
  <si>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</si>
  <si>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</si>
  <si>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</si>
  <si>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</si>
  <si>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</si>
  <si>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</si>
  <si>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</si>
  <si>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</si>
  <si>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</si>
  <si>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</si>
  <si>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</si>
  <si>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</si>
  <si>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</si>
  <si>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</si>
  <si>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</si>
  <si>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</si>
  <si>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</si>
  <si>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</si>
  <si>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</si>
  <si>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</si>
  <si>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</si>
  <si>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</si>
  <si>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</si>
  <si>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</si>
  <si>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</si>
  <si>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</si>
  <si>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</si>
  <si>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</si>
  <si>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</si>
  <si>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</si>
  <si>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</si>
  <si>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</si>
  <si>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</si>
  <si>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</si>
  <si>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</si>
  <si>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</si>
  <si>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</si>
  <si>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</si>
  <si>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</si>
  <si>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</si>
  <si>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</si>
  <si>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</si>
  <si>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</si>
  <si>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</si>
  <si>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</si>
  <si>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</si>
  <si>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</si>
  <si>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</si>
  <si>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</si>
  <si>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</si>
  <si>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</si>
  <si>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</si>
  <si>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</si>
  <si>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</si>
  <si>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</si>
  <si>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</si>
  <si>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</si>
  <si>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</si>
  <si>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</si>
  <si>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</si>
  <si>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</si>
  <si>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</si>
  <si>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</si>
  <si>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</si>
  <si>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</si>
  <si>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</si>
  <si>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</si>
  <si>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</si>
  <si>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</si>
  <si>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</si>
  <si>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</si>
  <si>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</si>
  <si>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</si>
  <si>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</si>
  <si>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</si>
  <si>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</si>
  <si>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</si>
  <si>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</si>
  <si>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</si>
  <si>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</si>
  <si>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</si>
  <si>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</si>
  <si>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</si>
  <si>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</si>
  <si>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</si>
  <si>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</si>
  <si>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</si>
  <si>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</si>
  <si>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</si>
  <si>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</si>
  <si>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</si>
  <si>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</si>
  <si>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</si>
  <si>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</si>
  <si>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</si>
  <si>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</si>
  <si>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</si>
  <si>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</si>
  <si>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</si>
  <si>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</si>
  <si>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</si>
  <si>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</si>
  <si>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</si>
  <si>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</si>
  <si>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</si>
  <si>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</si>
  <si>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</si>
  <si>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</si>
  <si>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</si>
  <si>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</si>
  <si>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</si>
  <si>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</si>
  <si>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</si>
  <si>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</si>
  <si>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</si>
  <si>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</si>
  <si>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</si>
  <si>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</si>
  <si>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</si>
  <si>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</si>
  <si>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</si>
  <si>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</si>
  <si>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</si>
  <si>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</si>
  <si>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</si>
  <si>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</si>
  <si>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</si>
  <si>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</si>
  <si>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</si>
  <si>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</si>
  <si>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</si>
  <si>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</si>
  <si>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</si>
  <si>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</si>
  <si>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</si>
  <si>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</si>
  <si>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</si>
  <si>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</si>
  <si>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</si>
  <si>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</si>
  <si>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</si>
  <si>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</si>
  <si>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</si>
  <si>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</si>
  <si>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</si>
  <si>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</si>
  <si>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</si>
  <si>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</si>
  <si>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</si>
  <si>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</si>
  <si>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</si>
  <si>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</si>
  <si>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</si>
  <si>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</si>
  <si>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</si>
  <si>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</si>
  <si>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</si>
  <si>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</si>
  <si>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</si>
  <si>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</si>
  <si>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</si>
  <si>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</si>
  <si>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</si>
  <si>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</si>
  <si>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</si>
  <si>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</si>
  <si>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</si>
  <si>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</si>
  <si>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</si>
  <si>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</si>
  <si>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</si>
  <si>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</si>
  <si>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</si>
  <si>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</si>
  <si>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</si>
  <si>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</si>
  <si>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</si>
  <si>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</si>
  <si>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</si>
  <si>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</si>
  <si>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</si>
  <si>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</si>
  <si>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</si>
  <si>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</si>
  <si>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</si>
  <si>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</si>
  <si>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</si>
  <si>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</si>
  <si>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</si>
  <si>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</si>
  <si>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</si>
  <si>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</si>
  <si>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</si>
  <si>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</si>
  <si>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</si>
  <si>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</si>
  <si>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</si>
  <si>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</si>
  <si>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</si>
  <si>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</si>
  <si>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</si>
  <si>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</si>
  <si>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</si>
  <si>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</si>
  <si>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</si>
  <si>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</si>
  <si>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</si>
  <si>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</si>
  <si>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</si>
  <si>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</si>
  <si>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</si>
  <si>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</si>
  <si>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</si>
  <si>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</si>
  <si>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</si>
  <si>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</si>
  <si>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</si>
  <si>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</si>
  <si>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</si>
  <si>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</si>
  <si>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</si>
  <si>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</si>
  <si>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</si>
  <si>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</si>
  <si>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</si>
  <si>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</si>
  <si>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</si>
  <si>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</si>
  <si>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</si>
  <si>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</si>
  <si>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</si>
  <si>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</si>
  <si>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</si>
  <si>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</si>
  <si>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</si>
  <si>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</si>
  <si>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</si>
  <si>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</si>
  <si>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</si>
  <si>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</si>
  <si>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</si>
  <si>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</si>
  <si>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</si>
  <si>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</si>
  <si>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</si>
  <si>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</si>
  <si>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</si>
  <si>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</si>
  <si>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</si>
  <si>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</si>
  <si>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</si>
  <si>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</si>
  <si>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</si>
  <si>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</si>
  <si>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</si>
  <si>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</si>
  <si>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</si>
  <si>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</si>
  <si>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</si>
  <si>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</si>
  <si>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</si>
  <si>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</si>
  <si>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</si>
  <si>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</si>
  <si>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</si>
  <si>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</si>
  <si>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</si>
  <si>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</si>
  <si>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</si>
  <si>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</si>
  <si>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</si>
  <si>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</si>
  <si>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</si>
  <si>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</si>
  <si>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</si>
  <si>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</si>
  <si>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</si>
  <si>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</si>
  <si>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</si>
  <si>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</si>
  <si>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</si>
  <si>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</si>
  <si>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</si>
  <si>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</si>
  <si>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</si>
  <si>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</si>
  <si>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</si>
  <si>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</si>
  <si>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</si>
  <si>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</si>
  <si>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</si>
  <si>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</si>
  <si>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</si>
  <si>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</si>
  <si>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</si>
  <si>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</si>
  <si>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</si>
  <si>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</si>
  <si>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</si>
  <si>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</si>
  <si>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</si>
  <si>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</si>
  <si>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</si>
  <si>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</si>
  <si>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</si>
  <si>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</si>
  <si>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</si>
  <si>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</si>
  <si>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</si>
  <si>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</si>
  <si>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</si>
  <si>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</si>
  <si>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</si>
  <si>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</si>
  <si>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</si>
  <si>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</si>
  <si>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</si>
  <si>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</si>
  <si>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</si>
  <si>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</si>
  <si>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</si>
  <si>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</si>
  <si>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</si>
  <si>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</si>
  <si>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</si>
  <si>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</si>
  <si>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</si>
  <si>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</si>
  <si>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</si>
  <si>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</si>
  <si>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</si>
  <si>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</si>
  <si>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</si>
  <si>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</si>
  <si>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</si>
  <si>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</si>
  <si>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</si>
  <si>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</si>
  <si>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</si>
  <si>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</si>
  <si>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</si>
  <si>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</si>
  <si>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</si>
  <si>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</si>
  <si>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</si>
  <si>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</si>
  <si>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</si>
  <si>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</si>
  <si>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</si>
  <si>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</si>
  <si>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</si>
  <si>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</si>
  <si>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</si>
  <si>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</si>
  <si>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</si>
  <si>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</si>
  <si>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</si>
  <si>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</si>
  <si>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</si>
  <si>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</si>
  <si>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</si>
  <si>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</si>
  <si>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</si>
  <si>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</si>
  <si>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</si>
  <si>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</si>
  <si>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</si>
  <si>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</si>
  <si>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</si>
  <si>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</si>
  <si>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</si>
  <si>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</si>
  <si>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</si>
  <si>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</si>
  <si>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</si>
  <si>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</si>
  <si>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</si>
  <si>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</si>
  <si>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</si>
  <si>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</si>
  <si>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</si>
  <si>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</si>
  <si>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</si>
  <si>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</si>
  <si>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</si>
  <si>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</si>
  <si>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</si>
  <si>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</si>
  <si>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</si>
  <si>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</si>
  <si>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</si>
  <si>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</si>
  <si>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</si>
  <si>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</si>
  <si>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</si>
  <si>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</si>
  <si>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</si>
  <si>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</si>
  <si>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</si>
  <si>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</si>
  <si>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</si>
  <si>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</si>
  <si>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</si>
  <si>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</si>
  <si>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</si>
  <si>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</si>
  <si>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</si>
  <si>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</si>
  <si>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</si>
  <si>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</si>
  <si>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</si>
  <si>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</si>
  <si>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</si>
  <si>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</si>
  <si>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</si>
  <si>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</si>
  <si>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</si>
  <si>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</si>
  <si>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</si>
  <si>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</si>
  <si>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</si>
  <si>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</si>
  <si>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</si>
  <si>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</si>
  <si>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</si>
  <si>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</si>
  <si>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</si>
  <si>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</si>
  <si>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</si>
  <si>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</si>
  <si>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</si>
  <si>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</si>
  <si>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</si>
  <si>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</si>
  <si>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</si>
  <si>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</si>
  <si>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</si>
  <si>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</si>
  <si>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</si>
  <si>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</si>
  <si>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</si>
  <si>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</si>
  <si>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</si>
  <si>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</si>
  <si>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</si>
  <si>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</si>
  <si>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</si>
  <si>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</si>
  <si>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</si>
  <si>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</si>
  <si>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</si>
  <si>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</si>
  <si>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</si>
  <si>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</si>
  <si>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</si>
  <si>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</si>
  <si>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</si>
  <si>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</si>
  <si>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</si>
  <si>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</si>
  <si>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</si>
  <si>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</si>
  <si>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</si>
  <si>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</si>
  <si>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</si>
  <si>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</si>
  <si>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</si>
  <si>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</si>
  <si>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</si>
  <si>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</si>
  <si>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</si>
  <si>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</si>
  <si>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</si>
  <si>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</si>
  <si>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</si>
  <si>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</si>
  <si>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</si>
  <si>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</si>
  <si>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</si>
  <si>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</si>
  <si>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</si>
  <si>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</si>
  <si>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</si>
  <si>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</si>
  <si>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</si>
  <si>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</si>
  <si>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</si>
  <si>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</si>
  <si>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</si>
  <si>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</si>
  <si>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</si>
  <si>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</si>
  <si>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</si>
  <si>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</si>
  <si>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</si>
  <si>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</si>
  <si>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</si>
  <si>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</si>
  <si>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</si>
  <si>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</si>
  <si>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</si>
  <si>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</si>
  <si>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</si>
  <si>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</si>
  <si>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</si>
  <si>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</si>
  <si>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</si>
  <si>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</si>
  <si>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</si>
  <si>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</si>
  <si>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</si>
  <si>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</si>
  <si>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</si>
  <si>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</si>
  <si>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</si>
  <si>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</si>
  <si>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</si>
  <si>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</si>
  <si>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</si>
  <si>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</si>
  <si>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</si>
  <si>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</si>
  <si>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</si>
  <si>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</si>
  <si>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</si>
  <si>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</si>
  <si>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</si>
  <si>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</si>
  <si>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</si>
  <si>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</si>
  <si>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</si>
  <si>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</si>
  <si>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</si>
  <si>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</si>
  <si>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</si>
  <si>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</si>
  <si>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</si>
  <si>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</si>
  <si>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</si>
  <si>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</si>
  <si>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</si>
  <si>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</si>
  <si>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</si>
  <si>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</si>
  <si>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</si>
  <si>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</si>
  <si>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</si>
  <si>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</si>
  <si>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</si>
  <si>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</si>
  <si>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</si>
  <si>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</si>
  <si>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</si>
  <si>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</si>
  <si>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</si>
  <si>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</si>
  <si>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</si>
  <si>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</si>
  <si>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</si>
  <si>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</si>
  <si>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</si>
  <si>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</si>
  <si>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</si>
  <si>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</si>
  <si>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</si>
  <si>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</si>
  <si>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</si>
  <si>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</si>
  <si>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</si>
  <si>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</si>
  <si>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</si>
  <si>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</si>
  <si>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</si>
  <si>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</si>
  <si>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</si>
  <si>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</si>
  <si>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</si>
  <si>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</si>
  <si>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</si>
  <si>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</si>
  <si>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</si>
  <si>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</si>
  <si>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</si>
  <si>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</si>
  <si>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</si>
  <si>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</si>
  <si>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</si>
  <si>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</si>
  <si>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</si>
  <si>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</si>
  <si>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</si>
  <si>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</si>
  <si>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</si>
  <si>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</si>
  <si>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</si>
  <si>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</si>
  <si>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</si>
  <si>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</si>
  <si>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</si>
  <si>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</si>
  <si>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</si>
  <si>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</si>
  <si>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</si>
  <si>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</si>
  <si>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</si>
  <si>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</si>
  <si>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</si>
  <si>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</si>
  <si>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</si>
  <si>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</si>
  <si>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</si>
  <si>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</si>
  <si>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</si>
  <si>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</si>
  <si>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</si>
  <si>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</si>
  <si>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</si>
  <si>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</si>
  <si>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</si>
  <si>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</si>
  <si>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</si>
  <si>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</si>
  <si>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</si>
  <si>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</si>
  <si>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</si>
  <si>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</si>
  <si>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</si>
  <si>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</si>
  <si>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</si>
  <si>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</si>
  <si>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</si>
  <si>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</si>
  <si>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</si>
  <si>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</si>
  <si>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</si>
  <si>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</si>
  <si>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</si>
  <si>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</si>
  <si>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</si>
  <si>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</si>
  <si>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</si>
  <si>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</si>
  <si>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</si>
  <si>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</si>
  <si>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</si>
  <si>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</si>
  <si>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</si>
  <si>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</si>
  <si>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</si>
  <si>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</si>
  <si>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</si>
  <si>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</si>
  <si>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</si>
  <si>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</si>
  <si>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</si>
  <si>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</si>
  <si>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</si>
  <si>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</si>
  <si>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</si>
  <si>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</si>
  <si>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</si>
  <si>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</si>
  <si>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</si>
  <si>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</si>
  <si>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</si>
  <si>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</si>
  <si>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</si>
  <si>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</si>
  <si>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</si>
  <si>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</si>
  <si>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</si>
  <si>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</si>
  <si>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</si>
  <si>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</si>
  <si>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</si>
  <si>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</si>
  <si>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</si>
  <si>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</si>
  <si>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</si>
  <si>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</si>
  <si>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</si>
  <si>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</si>
  <si>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</si>
  <si>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</si>
  <si>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</si>
  <si>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</si>
  <si>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</si>
  <si>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</si>
  <si>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</si>
  <si>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</si>
  <si>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</si>
  <si>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</si>
  <si>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</si>
  <si>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</si>
  <si>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</si>
  <si>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</si>
  <si>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</si>
  <si>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</si>
  <si>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</si>
  <si>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</si>
  <si>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</si>
  <si>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</si>
  <si>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</si>
  <si>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</si>
  <si>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</si>
  <si>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</si>
  <si>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</si>
  <si>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</si>
  <si>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</si>
  <si>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</si>
  <si>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</si>
  <si>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</si>
  <si>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</si>
  <si>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</si>
  <si>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</si>
  <si>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</si>
  <si>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</si>
  <si>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</si>
  <si>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</si>
  <si>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</si>
  <si>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</si>
  <si>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</si>
  <si>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</si>
  <si>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</si>
  <si>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</si>
  <si>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</si>
  <si>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</si>
  <si>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</si>
  <si>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</si>
  <si>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</si>
  <si>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</si>
  <si>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</si>
  <si>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</si>
  <si>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</si>
  <si>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</si>
  <si>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</si>
  <si>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</si>
  <si>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</si>
  <si>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</si>
  <si>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</si>
  <si>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</si>
  <si>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</si>
  <si>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</si>
  <si>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</si>
  <si>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</si>
  <si>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</si>
  <si>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</si>
  <si>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</si>
  <si>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</si>
  <si>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</si>
  <si>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</si>
  <si>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</si>
  <si>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</si>
  <si>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</si>
  <si>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</si>
  <si>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</si>
  <si>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</si>
  <si>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</si>
  <si>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</si>
  <si>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</si>
  <si>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</si>
  <si>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</si>
  <si>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</si>
  <si>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</si>
  <si>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</si>
  <si>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</si>
  <si>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</si>
  <si>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</si>
  <si>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</si>
  <si>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</si>
  <si>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</si>
  <si>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</si>
  <si>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</si>
  <si>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</si>
  <si>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</si>
  <si>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</si>
  <si>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</si>
  <si>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</si>
  <si>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</si>
  <si>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</si>
  <si>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</si>
  <si>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</si>
  <si>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</si>
  <si>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</si>
  <si>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</si>
  <si>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</si>
  <si>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</si>
  <si>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</si>
  <si>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</si>
  <si>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</si>
  <si>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</si>
  <si>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</si>
  <si>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</si>
  <si>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</si>
  <si>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</si>
  <si>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</si>
  <si>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</si>
  <si>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</si>
  <si>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</si>
  <si>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</si>
  <si>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</si>
  <si>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</si>
  <si>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</si>
  <si>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</si>
  <si>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</si>
  <si>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</si>
  <si>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</si>
  <si>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</si>
  <si>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</si>
  <si>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</si>
  <si>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</si>
  <si>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</si>
  <si>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</si>
  <si>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</si>
  <si>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</si>
  <si>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</si>
  <si>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</si>
  <si>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</si>
  <si>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</si>
  <si>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</si>
  <si>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</si>
  <si>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</si>
  <si>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</si>
  <si>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</si>
  <si>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</si>
  <si>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</si>
  <si>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</si>
  <si>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</si>
  <si>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</si>
  <si>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</si>
  <si>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</si>
  <si>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</si>
  <si>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</si>
  <si>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</si>
  <si>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</si>
  <si>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</si>
  <si>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</si>
  <si>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</si>
  <si>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</si>
  <si>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</si>
  <si>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</si>
  <si>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</si>
  <si>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</si>
  <si>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</si>
  <si>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</si>
  <si>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</si>
  <si>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</si>
  <si>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</si>
  <si>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</si>
  <si>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</si>
  <si>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</si>
  <si>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</si>
  <si>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</si>
  <si>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</si>
  <si>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</si>
  <si>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</si>
  <si>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</si>
  <si>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</si>
  <si>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</si>
  <si>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</si>
  <si>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</si>
  <si>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</si>
  <si>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</si>
  <si>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</si>
  <si>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</si>
  <si>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</si>
  <si>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</si>
  <si>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</si>
  <si>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</si>
  <si>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</si>
  <si>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</si>
  <si>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</si>
  <si>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</si>
  <si>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</si>
  <si>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</si>
  <si>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</si>
  <si>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</si>
  <si>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</si>
  <si>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</si>
  <si>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</si>
  <si>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</si>
  <si>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</si>
  <si>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</si>
  <si>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</si>
  <si>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</si>
  <si>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</si>
  <si>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</si>
  <si>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</si>
  <si>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</si>
  <si>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</si>
  <si>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</si>
  <si>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</si>
  <si>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</si>
  <si>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</si>
  <si>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</si>
  <si>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</si>
  <si>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</si>
  <si>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</si>
  <si>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</si>
  <si>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</si>
  <si>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</si>
  <si>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</si>
  <si>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</si>
  <si>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</si>
  <si>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</si>
  <si>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</si>
  <si>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</si>
  <si>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</si>
  <si>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</si>
  <si>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</si>
  <si>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</si>
  <si>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</si>
  <si>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</si>
  <si>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</si>
  <si>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</si>
  <si>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</si>
  <si>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</si>
  <si>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</si>
  <si>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</si>
  <si>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</si>
  <si>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</si>
  <si>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</si>
  <si>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</si>
  <si>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</si>
  <si>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</si>
  <si>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</si>
  <si>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</si>
  <si>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</si>
  <si>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</si>
  <si>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</si>
  <si>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</si>
  <si>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</si>
  <si>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</si>
  <si>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</si>
  <si>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</si>
  <si>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</si>
  <si>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</si>
  <si>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</si>
  <si>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</si>
  <si>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</si>
  <si>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</si>
  <si>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</si>
  <si>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</si>
  <si>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</si>
  <si>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</si>
  <si>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</si>
  <si>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</si>
  <si>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</si>
  <si>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</si>
  <si>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</si>
  <si>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</si>
  <si>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</si>
  <si>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</si>
  <si>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</si>
  <si>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</si>
  <si>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</si>
  <si>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</si>
  <si>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</si>
  <si>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</si>
  <si>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</si>
  <si>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</si>
  <si>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</si>
  <si>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</si>
  <si>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</si>
  <si>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</si>
  <si>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</si>
  <si>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</si>
  <si>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</si>
  <si>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</si>
  <si>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</si>
  <si>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</si>
  <si>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</si>
  <si>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</si>
  <si>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</si>
  <si>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</si>
  <si>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</si>
  <si>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</si>
  <si>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</si>
  <si>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</si>
  <si>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</si>
  <si>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</si>
  <si>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</si>
  <si>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</si>
  <si>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</si>
  <si>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</si>
  <si>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</si>
  <si>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</si>
  <si>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</si>
  <si>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</si>
  <si>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</si>
  <si>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</si>
  <si>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</si>
  <si>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</si>
  <si>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</si>
  <si>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</si>
  <si>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</si>
  <si>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</si>
  <si>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</si>
  <si>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</si>
  <si>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</si>
  <si>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</si>
  <si>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</si>
  <si>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</si>
  <si>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</si>
  <si>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</si>
  <si>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</si>
  <si>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</si>
  <si>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</si>
  <si>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</si>
  <si>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</si>
  <si>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</si>
  <si>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</si>
  <si>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</si>
  <si>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</si>
  <si>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</si>
  <si>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</si>
  <si>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</si>
  <si>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</si>
  <si>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</si>
  <si>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</si>
  <si>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</si>
  <si>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</si>
  <si>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</si>
  <si>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</si>
  <si>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</si>
  <si>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</si>
  <si>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</si>
  <si>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</si>
  <si>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</si>
  <si>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</si>
  <si>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</si>
  <si>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</si>
  <si>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</si>
  <si>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</si>
  <si>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</si>
  <si>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</si>
  <si>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</si>
  <si>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</si>
  <si>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</si>
  <si>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</si>
  <si>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</si>
  <si>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</si>
  <si>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</si>
  <si>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</si>
  <si>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</si>
  <si>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</si>
  <si>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</si>
  <si>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</si>
  <si>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</si>
  <si>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</si>
  <si>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</si>
  <si>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</si>
  <si>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</si>
  <si>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</si>
  <si>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</si>
  <si>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</si>
  <si>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</si>
  <si>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</si>
  <si>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</si>
  <si>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</si>
  <si>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</si>
  <si>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</si>
  <si>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</si>
  <si>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</si>
  <si>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</si>
  <si>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</si>
  <si>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</si>
  <si>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</si>
  <si>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</si>
  <si>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</si>
  <si>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</si>
  <si>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</si>
  <si>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</si>
  <si>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</si>
  <si>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</si>
  <si>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</si>
  <si>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</si>
  <si>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</si>
  <si>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</si>
  <si>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</si>
  <si>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</si>
  <si>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</si>
  <si>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</si>
  <si>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</si>
  <si>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</si>
  <si>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</si>
  <si>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</si>
  <si>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</si>
  <si>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</si>
  <si>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</si>
  <si>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</si>
  <si>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</si>
  <si>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</si>
  <si>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</si>
  <si>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</si>
  <si>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</si>
  <si>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</si>
  <si>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</si>
  <si>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</si>
  <si>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</si>
  <si>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</si>
  <si>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</si>
  <si>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</si>
  <si>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</si>
  <si>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</si>
  <si>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</si>
  <si>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</si>
  <si>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</si>
  <si>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</si>
  <si>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</si>
  <si>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</si>
  <si>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</si>
  <si>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</si>
  <si>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</si>
  <si>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</si>
  <si>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</si>
  <si>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</si>
  <si>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</si>
  <si>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</si>
  <si>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</si>
  <si>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</si>
  <si>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</si>
  <si>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</si>
  <si>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</si>
  <si>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</si>
  <si>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</si>
  <si>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</si>
  <si>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</si>
  <si>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</si>
  <si>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</si>
  <si>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</si>
  <si>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</si>
  <si>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</si>
  <si>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</si>
  <si>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</si>
  <si>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</si>
  <si>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</si>
  <si>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</si>
  <si>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</si>
  <si>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</si>
  <si>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</si>
  <si>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</si>
  <si>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</si>
  <si>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</si>
  <si>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</si>
  <si>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</si>
  <si>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</si>
  <si>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</si>
  <si>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</si>
  <si>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</si>
  <si>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</si>
  <si>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</si>
  <si>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</si>
  <si>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</si>
  <si>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</si>
  <si>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</si>
  <si>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</si>
  <si>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</si>
  <si>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</si>
  <si>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</si>
  <si>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</si>
  <si>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</si>
  <si>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</si>
  <si>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</si>
  <si>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</si>
  <si>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</si>
  <si>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</si>
  <si>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</si>
  <si>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</si>
  <si>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</si>
  <si>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</si>
  <si>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</si>
  <si>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</si>
  <si>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</si>
  <si>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</si>
  <si>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</si>
  <si>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</si>
  <si>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</si>
  <si>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</si>
  <si>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</si>
  <si>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</si>
  <si>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</si>
  <si>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</si>
  <si>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</si>
  <si>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</si>
  <si>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</si>
  <si>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</si>
  <si>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</si>
  <si>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</si>
  <si>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</si>
  <si>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</si>
  <si>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</si>
  <si>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</si>
  <si>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</si>
  <si>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</si>
  <si>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</si>
  <si>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</si>
  <si>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</si>
  <si>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</si>
  <si>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</si>
  <si>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</si>
  <si>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</si>
  <si>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</si>
  <si>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</si>
  <si>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</si>
  <si>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</si>
  <si>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</si>
  <si>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</si>
  <si>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</si>
  <si>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</si>
  <si>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</si>
  <si>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</si>
  <si>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</si>
  <si>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</si>
  <si>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</si>
  <si>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</si>
  <si>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</si>
  <si>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</si>
  <si>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</si>
  <si>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</si>
  <si>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</si>
  <si>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</si>
  <si>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</si>
  <si>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</si>
  <si>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</si>
  <si>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</si>
  <si>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</si>
  <si>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</si>
  <si>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</si>
  <si>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</si>
  <si>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</si>
  <si>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</si>
  <si>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</si>
  <si>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</si>
  <si>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</si>
  <si>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</si>
  <si>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</si>
  <si>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</si>
  <si>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</si>
  <si>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</si>
  <si>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</si>
  <si>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</si>
  <si>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</si>
  <si>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</si>
  <si>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</si>
  <si>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</si>
  <si>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</si>
  <si>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</si>
  <si>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</si>
  <si>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</si>
  <si>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</si>
  <si>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</si>
  <si>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</si>
  <si>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</si>
  <si>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</si>
  <si>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</si>
  <si>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</si>
  <si>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</si>
  <si>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</si>
  <si>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</si>
  <si>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</si>
  <si>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</si>
  <si>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</si>
  <si>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</si>
  <si>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</si>
  <si>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</si>
  <si>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</si>
  <si>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</si>
  <si>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</si>
  <si>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</si>
  <si>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</si>
  <si>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</si>
  <si>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</si>
  <si>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</si>
  <si>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</si>
  <si>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</si>
  <si>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</si>
  <si>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</si>
  <si>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</si>
  <si>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</si>
  <si>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</si>
  <si>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</si>
  <si>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</si>
  <si>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</si>
  <si>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</si>
  <si>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</si>
  <si>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</si>
  <si>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</si>
  <si>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</si>
  <si>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</si>
  <si>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</si>
  <si>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</si>
  <si>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</si>
  <si>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</si>
  <si>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</si>
  <si>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</si>
  <si>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</si>
  <si>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</si>
  <si>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</si>
  <si>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</si>
  <si>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</si>
  <si>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</si>
  <si>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</si>
  <si>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</si>
  <si>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</si>
  <si>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</si>
  <si>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</si>
  <si>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</si>
  <si>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</si>
  <si>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</si>
  <si>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</si>
  <si>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</si>
  <si>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</si>
  <si>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</si>
  <si>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</si>
  <si>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</si>
  <si>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</si>
  <si>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</si>
  <si>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</si>
  <si>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</si>
  <si>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</si>
  <si>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</si>
  <si>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</si>
  <si>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</si>
  <si>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</si>
  <si>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</si>
  <si>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</si>
  <si>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</si>
  <si>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</si>
  <si>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</si>
  <si>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</si>
  <si>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</si>
  <si>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</si>
  <si>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</si>
  <si>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</si>
  <si>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</si>
  <si>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</si>
  <si>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</si>
  <si>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</si>
  <si>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</si>
  <si>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</si>
  <si>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</si>
  <si>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</si>
  <si>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</si>
  <si>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</si>
  <si>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</si>
  <si>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</si>
  <si>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</si>
  <si>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</si>
  <si>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</si>
  <si>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</si>
  <si>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</si>
  <si>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</si>
  <si>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</si>
  <si>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</si>
  <si>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</si>
  <si>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</si>
  <si>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</si>
  <si>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</si>
  <si>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</si>
  <si>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</si>
  <si>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</si>
  <si>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</si>
  <si>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</si>
  <si>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</si>
  <si>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</si>
  <si>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</si>
  <si>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</si>
  <si>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</si>
  <si>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</si>
  <si>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</si>
  <si>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</si>
  <si>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</si>
  <si>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</si>
  <si>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</si>
  <si>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</si>
  <si>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</si>
  <si>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</si>
  <si>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</si>
  <si>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</si>
  <si>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</si>
  <si>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</si>
  <si>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</si>
  <si>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</si>
  <si>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</si>
  <si>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</si>
  <si>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</si>
  <si>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</si>
  <si>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</si>
  <si>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</si>
  <si>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</si>
  <si>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</si>
  <si>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</si>
  <si>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</si>
  <si>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</si>
  <si>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</si>
  <si>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</si>
  <si>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</si>
  <si>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</si>
  <si>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</si>
  <si>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</si>
  <si>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</si>
  <si>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</si>
  <si>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</si>
  <si>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</si>
  <si>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</si>
  <si>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</si>
  <si>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</si>
  <si>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</si>
  <si>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</si>
  <si>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</si>
  <si>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</si>
  <si>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</si>
  <si>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</si>
  <si>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</si>
  <si>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</si>
  <si>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</si>
  <si>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</si>
  <si>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</si>
  <si>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</si>
  <si>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</si>
  <si>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</si>
  <si>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</si>
  <si>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</si>
  <si>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</si>
  <si>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</si>
  <si>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</si>
  <si>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</si>
  <si>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</si>
  <si>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</si>
  <si>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</si>
  <si>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</si>
  <si>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</si>
  <si>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</si>
  <si>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</si>
  <si>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</si>
  <si>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</si>
  <si>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</si>
  <si>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</si>
  <si>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</si>
  <si>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</si>
  <si>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</si>
  <si>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</si>
  <si>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</si>
  <si>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</si>
  <si>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</si>
  <si>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</si>
  <si>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</si>
  <si>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</si>
  <si>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</si>
  <si>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</si>
  <si>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</si>
  <si>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</si>
  <si>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</si>
  <si>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</si>
  <si>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</si>
  <si>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</si>
  <si>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</si>
  <si>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</si>
  <si>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</si>
  <si>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</si>
  <si>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</si>
  <si>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</si>
  <si>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</si>
  <si>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</si>
  <si>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</si>
  <si>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</si>
  <si>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</si>
  <si>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</si>
  <si>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</si>
  <si>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</si>
  <si>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</si>
  <si>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</si>
  <si>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</si>
  <si>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</si>
  <si>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</si>
  <si>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</si>
  <si>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</si>
  <si>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</si>
  <si>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</si>
  <si>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</si>
  <si>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</si>
  <si>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</si>
  <si>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</si>
  <si>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</si>
  <si>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</si>
  <si>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</si>
  <si>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</si>
  <si>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</si>
  <si>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</si>
  <si>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</si>
  <si>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</si>
  <si>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</si>
  <si>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</si>
  <si>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</si>
  <si>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</si>
  <si>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</si>
  <si>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</si>
  <si>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</si>
  <si>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</si>
  <si>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</si>
  <si>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</si>
  <si>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</si>
  <si>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</si>
  <si>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</si>
  <si>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</si>
  <si>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</si>
  <si>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</si>
  <si>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</si>
  <si>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</si>
  <si>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</si>
  <si>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</si>
  <si>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</si>
  <si>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</si>
  <si>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</si>
  <si>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</si>
  <si>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</si>
  <si>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</si>
  <si>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</si>
  <si>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</si>
  <si>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</si>
  <si>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</si>
  <si>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</si>
  <si>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</si>
  <si>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</si>
  <si>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</si>
  <si>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</si>
  <si>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</si>
  <si>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</si>
  <si>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</si>
  <si>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</si>
  <si>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</si>
  <si>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</si>
  <si>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</si>
  <si>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</si>
  <si>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</si>
  <si>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</si>
  <si>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</si>
  <si>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</si>
  <si>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</si>
  <si>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</si>
  <si>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</si>
  <si>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</si>
  <si>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</si>
  <si>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</si>
  <si>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</si>
  <si>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</si>
  <si>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</si>
  <si>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</si>
  <si>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</si>
  <si>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</si>
  <si>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</si>
  <si>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</si>
  <si>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</si>
  <si>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</si>
  <si>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</si>
  <si>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</si>
  <si>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</si>
  <si>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</si>
  <si>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</si>
  <si>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</si>
  <si>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</si>
  <si>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</si>
  <si>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</si>
  <si>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</si>
  <si>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</si>
  <si>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</si>
  <si>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</si>
  <si>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</si>
  <si>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</si>
  <si>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</si>
  <si>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</si>
  <si>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</si>
  <si>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</si>
  <si>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</si>
  <si>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</si>
  <si>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</si>
  <si>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</si>
  <si>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</si>
  <si>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</si>
  <si>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</si>
  <si>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</si>
  <si>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</si>
  <si>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</si>
  <si>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</si>
  <si>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</si>
  <si>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</si>
  <si>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</si>
  <si>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</si>
  <si>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</si>
  <si>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</si>
  <si>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</si>
  <si>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</si>
  <si>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</si>
  <si>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</si>
  <si>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</si>
  <si>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</si>
  <si>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</si>
  <si>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</si>
  <si>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</si>
  <si>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</si>
  <si>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</si>
  <si>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</si>
  <si>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</si>
  <si>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</si>
  <si>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</si>
  <si>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</si>
  <si>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</si>
  <si>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</si>
  <si>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</si>
  <si>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</si>
  <si>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</si>
  <si>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</si>
  <si>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</si>
  <si>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</si>
  <si>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</si>
  <si>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</si>
  <si>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</si>
  <si>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</si>
  <si>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</si>
  <si>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</si>
  <si>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</si>
  <si>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</si>
  <si>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</si>
  <si>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</si>
  <si>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</si>
  <si>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</si>
  <si>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</si>
  <si>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</si>
  <si>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</si>
  <si>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</si>
  <si>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</si>
  <si>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</si>
  <si>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</si>
  <si>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</si>
  <si>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</si>
  <si>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</si>
  <si>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</si>
  <si>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</si>
  <si>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</si>
  <si>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</si>
  <si>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</si>
  <si>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</si>
  <si>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</si>
  <si>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</si>
  <si>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</si>
  <si>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</si>
  <si>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</si>
  <si>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</si>
  <si>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</si>
  <si>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</si>
  <si>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</si>
  <si>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</si>
  <si>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</si>
  <si>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</si>
  <si>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</si>
  <si>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</si>
  <si>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</si>
  <si>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</si>
  <si>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</si>
  <si>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</si>
  <si>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</si>
  <si>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</si>
  <si>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</si>
  <si>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</si>
  <si>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</si>
  <si>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</si>
  <si>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</si>
  <si>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</si>
  <si>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</si>
  <si>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</si>
  <si>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</si>
  <si>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</si>
  <si>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</si>
  <si>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</si>
  <si>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</si>
  <si>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</si>
  <si>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</si>
  <si>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</si>
  <si>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</si>
  <si>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</si>
  <si>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</si>
  <si>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</si>
  <si>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</si>
  <si>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</si>
  <si>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</si>
  <si>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</si>
  <si>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</si>
  <si>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</si>
  <si>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</si>
  <si>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</si>
  <si>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</si>
  <si>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</si>
  <si>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</si>
  <si>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</si>
  <si>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</si>
  <si>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</si>
  <si>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</si>
  <si>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</si>
  <si>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</si>
  <si>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</si>
  <si>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</si>
  <si>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</si>
  <si>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</si>
  <si>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</si>
  <si>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</si>
  <si>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</si>
  <si>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</si>
  <si>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</si>
  <si>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</si>
  <si>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</si>
  <si>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</si>
  <si>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</si>
  <si>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</si>
  <si>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</si>
  <si>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</si>
  <si>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</si>
  <si>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</si>
  <si>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</si>
  <si>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</si>
  <si>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</si>
  <si>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</si>
  <si>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</si>
  <si>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</si>
  <si>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</si>
  <si>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</si>
  <si>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</si>
  <si>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</si>
  <si>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</si>
  <si>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</si>
  <si>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</si>
  <si>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</si>
  <si>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</si>
  <si>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</si>
  <si>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</si>
  <si>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</si>
  <si>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</si>
  <si>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</si>
  <si>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</si>
  <si>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</si>
  <si>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</si>
  <si>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</si>
  <si>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</si>
  <si>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</si>
  <si>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</si>
  <si>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</si>
  <si>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</si>
  <si>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</si>
  <si>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</si>
  <si>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</si>
  <si>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</si>
  <si>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</si>
  <si>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</si>
  <si>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</si>
  <si>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</si>
  <si>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</si>
  <si>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</si>
  <si>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</si>
  <si>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</si>
  <si>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</si>
  <si>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</si>
  <si>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</si>
  <si>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</si>
  <si>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</si>
  <si>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</si>
  <si>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</si>
  <si>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</si>
  <si>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</si>
  <si>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</si>
  <si>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</si>
  <si>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</si>
  <si>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</si>
  <si>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</si>
  <si>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</si>
  <si>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</si>
  <si>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</si>
  <si>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</si>
  <si>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</si>
  <si>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</si>
  <si>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</si>
  <si>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</si>
  <si>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</si>
  <si>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</si>
  <si>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</si>
  <si>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</si>
  <si>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</si>
  <si>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</si>
  <si>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</si>
  <si>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</si>
  <si>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</si>
  <si>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</si>
  <si>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</si>
  <si>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</si>
  <si>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</si>
  <si>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</si>
  <si>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</si>
  <si>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</si>
  <si>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</si>
  <si>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</si>
  <si>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</si>
  <si>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</si>
  <si>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</si>
  <si>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</si>
  <si>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</si>
  <si>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</si>
  <si>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</si>
  <si>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</si>
  <si>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</si>
  <si>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</si>
  <si>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</si>
  <si>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</si>
  <si>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</si>
  <si>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</si>
  <si>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</si>
  <si>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</si>
  <si>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</si>
  <si>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</si>
  <si>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</si>
  <si>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</si>
  <si>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</si>
  <si>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</si>
  <si>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</si>
  <si>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</si>
  <si>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</si>
  <si>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</si>
  <si>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</si>
  <si>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</si>
  <si>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</si>
  <si>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</si>
  <si>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</si>
  <si>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</si>
  <si>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</si>
  <si>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</si>
  <si>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</si>
  <si>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</si>
  <si>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</si>
  <si>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</si>
  <si>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</si>
  <si>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</si>
  <si>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</si>
  <si>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</si>
  <si>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</si>
  <si>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</si>
  <si>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</si>
  <si>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</si>
  <si>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</si>
  <si>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</si>
  <si>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</si>
  <si>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</si>
  <si>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</si>
  <si>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</si>
  <si>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</si>
  <si>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</si>
  <si>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</si>
  <si>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</si>
  <si>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</si>
  <si>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</si>
  <si>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</si>
  <si>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</si>
  <si>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</si>
  <si>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</si>
  <si>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</si>
  <si>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</si>
  <si>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</si>
  <si>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</si>
  <si>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</si>
  <si>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</si>
  <si>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</si>
  <si>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</si>
  <si>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</si>
  <si>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</si>
  <si>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</si>
  <si>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</si>
  <si>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</si>
  <si>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</si>
  <si>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</si>
  <si>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</si>
  <si>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</si>
  <si>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</si>
  <si>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</si>
  <si>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</si>
  <si>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</si>
  <si>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</si>
  <si>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</si>
  <si>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</si>
  <si>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</si>
  <si>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</si>
  <si>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</si>
  <si>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</si>
  <si>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</si>
  <si>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</si>
  <si>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</si>
  <si>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</si>
  <si>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</si>
  <si>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</si>
  <si>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</si>
  <si>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</si>
  <si>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</si>
  <si>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</si>
  <si>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</si>
  <si>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</si>
  <si>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</si>
  <si>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</si>
  <si>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</si>
  <si>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</si>
  <si>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</si>
  <si>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</si>
  <si>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</si>
  <si>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</si>
  <si>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</si>
  <si>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</si>
  <si>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</si>
  <si>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</si>
  <si>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</si>
  <si>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</si>
  <si>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</si>
  <si>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</si>
  <si>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</si>
  <si>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</si>
  <si>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</si>
  <si>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</si>
  <si>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</si>
  <si>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</si>
  <si>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</si>
  <si>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</si>
  <si>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</si>
  <si>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</si>
  <si>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</si>
  <si>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</si>
  <si>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</si>
  <si>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</si>
  <si>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</si>
  <si>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</si>
  <si>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</si>
  <si>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</si>
  <si>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</si>
  <si>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</si>
  <si>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</si>
  <si>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</si>
  <si>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</si>
  <si>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</si>
  <si>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</si>
  <si>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</si>
  <si>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</si>
  <si>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</si>
  <si>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</si>
  <si>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</si>
  <si>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</si>
  <si>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</si>
  <si>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</si>
  <si>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</si>
  <si>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</si>
  <si>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</si>
  <si>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</si>
  <si>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</si>
  <si>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</si>
  <si>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</si>
  <si>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</si>
  <si>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</si>
  <si>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</si>
  <si>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</si>
  <si>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</si>
  <si>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</si>
  <si>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</si>
  <si>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</si>
  <si>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</si>
  <si>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</si>
  <si>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</si>
  <si>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</si>
  <si>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</si>
  <si>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</si>
  <si>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</si>
  <si>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</si>
  <si>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</si>
  <si>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</si>
  <si>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</si>
  <si>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</si>
  <si>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</si>
  <si>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</si>
  <si>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</si>
  <si>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</si>
  <si>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</si>
  <si>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</si>
  <si>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</si>
  <si>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</si>
  <si>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</si>
  <si>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</si>
  <si>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</si>
  <si>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</si>
  <si>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</si>
  <si>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</si>
  <si>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</si>
  <si>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</si>
  <si>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</si>
  <si>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</si>
  <si>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</si>
  <si>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</si>
  <si>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</si>
  <si>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</si>
  <si>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</si>
  <si>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</si>
  <si>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</si>
  <si>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</si>
  <si>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</si>
  <si>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</si>
  <si>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</si>
  <si>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</si>
  <si>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</si>
  <si>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</si>
  <si>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</si>
  <si>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</si>
  <si>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</si>
  <si>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</si>
  <si>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</si>
  <si>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</si>
  <si>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</si>
  <si>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</si>
  <si>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</si>
  <si>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</si>
  <si>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</si>
  <si>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</si>
  <si>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</si>
  <si>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</si>
  <si>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</si>
  <si>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</si>
  <si>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</si>
  <si>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</si>
  <si>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</si>
  <si>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</si>
  <si>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</si>
  <si>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</si>
  <si>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</si>
  <si>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</si>
  <si>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</si>
  <si>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</si>
  <si>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</si>
  <si>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</si>
  <si>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</si>
  <si>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</si>
  <si>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</si>
  <si>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</si>
  <si>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</si>
  <si>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</si>
  <si>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</si>
  <si>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</si>
  <si>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</si>
  <si>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</si>
  <si>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</si>
  <si>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</si>
  <si>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</si>
  <si>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</si>
  <si>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</si>
  <si>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</si>
  <si>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</si>
  <si>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</si>
  <si>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</si>
  <si>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</si>
  <si>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</si>
  <si>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</si>
  <si>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</si>
  <si>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</si>
  <si>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</si>
  <si>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</si>
  <si>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</si>
  <si>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</si>
  <si>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</si>
  <si>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</si>
  <si>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</si>
  <si>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</si>
  <si>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</si>
  <si>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</si>
  <si>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</si>
  <si>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</si>
  <si>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</si>
  <si>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</si>
  <si>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</si>
  <si>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</si>
  <si>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</si>
  <si>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</si>
  <si>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</si>
  <si>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</si>
  <si>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</si>
  <si>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</si>
  <si>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</si>
  <si>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</si>
  <si>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</si>
  <si>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</si>
  <si>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</si>
  <si>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</si>
  <si>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</si>
  <si>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</si>
  <si>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</si>
  <si>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</si>
  <si>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</si>
  <si>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</si>
  <si>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</si>
  <si>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</si>
  <si>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</si>
  <si>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</si>
  <si>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</si>
  <si>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</si>
  <si>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</si>
  <si>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</si>
  <si>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</si>
  <si>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</si>
  <si>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</si>
  <si>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</si>
  <si>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</si>
  <si>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</si>
  <si>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</si>
  <si>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</si>
  <si>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</si>
  <si>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</si>
  <si>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</si>
  <si>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</si>
  <si>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</si>
  <si>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</si>
  <si>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</si>
  <si>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</si>
  <si>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</si>
  <si>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</si>
  <si>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</si>
  <si>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</si>
  <si>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</si>
  <si>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</si>
  <si>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</si>
  <si>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</si>
  <si>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</si>
  <si>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</si>
  <si>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</si>
  <si>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</si>
  <si>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</si>
  <si>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</si>
  <si>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</si>
  <si>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</si>
  <si>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</si>
  <si>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</si>
  <si>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</si>
  <si>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</si>
  <si>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</si>
  <si>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</si>
  <si>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</si>
  <si>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</si>
  <si>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</si>
  <si>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</si>
  <si>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</si>
  <si>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</si>
  <si>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</si>
  <si>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</si>
  <si>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</si>
  <si>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</si>
  <si>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</si>
  <si>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</si>
  <si>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</si>
  <si>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</si>
  <si>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</si>
  <si>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</si>
  <si>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</si>
  <si>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</si>
  <si>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</si>
  <si>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</si>
  <si>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</si>
  <si>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</si>
  <si>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</si>
  <si>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</si>
  <si>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</si>
  <si>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</si>
  <si>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</si>
  <si>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</si>
  <si>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</si>
  <si>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</si>
  <si>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</si>
  <si>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</si>
  <si>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</si>
  <si>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</si>
  <si>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</si>
  <si>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</si>
  <si>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</si>
  <si>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</si>
  <si>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</si>
  <si>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</si>
  <si>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</si>
  <si>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</si>
  <si>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</si>
  <si>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</si>
  <si>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</si>
  <si>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</si>
  <si>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</si>
  <si>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</si>
  <si>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</si>
  <si>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</si>
  <si>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</si>
  <si>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</si>
  <si>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</si>
  <si>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</si>
  <si>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</si>
  <si>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</si>
  <si>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</si>
  <si>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</si>
  <si>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</si>
  <si>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</si>
  <si>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</si>
  <si>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</si>
  <si>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</si>
  <si>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</si>
  <si>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</si>
  <si>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</si>
  <si>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</si>
  <si>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</si>
  <si>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</si>
  <si>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</si>
  <si>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</si>
  <si>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</si>
  <si>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</si>
  <si>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</si>
  <si>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</si>
  <si>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</si>
  <si>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</si>
  <si>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</si>
  <si>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</si>
  <si>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</si>
  <si>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</si>
  <si>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</si>
  <si>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</si>
  <si>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</si>
  <si>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</si>
  <si>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</si>
  <si>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</si>
  <si>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</si>
  <si>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</si>
  <si>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</si>
  <si>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</si>
  <si>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</si>
  <si>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</si>
  <si>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</si>
  <si>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</si>
  <si>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</si>
  <si>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</si>
  <si>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</si>
  <si>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</si>
  <si>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</si>
  <si>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</si>
  <si>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</si>
  <si>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</si>
  <si>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</si>
  <si>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</si>
  <si>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</si>
  <si>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</si>
  <si>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</si>
  <si>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</si>
  <si>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</si>
  <si>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</si>
  <si>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</si>
  <si>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</si>
  <si>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</si>
  <si>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</si>
  <si>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</si>
  <si>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</si>
  <si>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</si>
  <si>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</si>
  <si>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</si>
  <si>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</si>
  <si>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</si>
  <si>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</si>
  <si>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</si>
  <si>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</si>
  <si>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</si>
  <si>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</si>
  <si>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</si>
  <si>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</si>
  <si>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</si>
  <si>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</si>
  <si>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</si>
  <si>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</si>
  <si>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</si>
  <si>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</si>
  <si>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</si>
  <si>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</si>
  <si>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</si>
  <si>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</si>
  <si>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</si>
  <si>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</si>
  <si>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</si>
  <si>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</si>
  <si>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</si>
  <si>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</si>
  <si>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</si>
  <si>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</si>
  <si>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</si>
  <si>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</si>
  <si>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</si>
  <si>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</si>
  <si>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</si>
  <si>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</si>
  <si>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</si>
  <si>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</si>
  <si>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</si>
  <si>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</si>
  <si>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</si>
  <si>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</si>
  <si>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</si>
  <si>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</si>
  <si>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</si>
  <si>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</si>
  <si>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</si>
  <si>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</si>
  <si>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</si>
  <si>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</si>
  <si>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</si>
  <si>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</si>
  <si>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</si>
  <si>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</si>
  <si>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</si>
  <si>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</si>
  <si>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</si>
  <si>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</si>
  <si>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</si>
  <si>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</si>
  <si>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</si>
  <si>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</si>
  <si>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</si>
  <si>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</si>
  <si>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</si>
  <si>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</si>
  <si>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</si>
  <si>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</si>
  <si>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</si>
  <si>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</si>
  <si>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</si>
  <si>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</si>
  <si>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</si>
  <si>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</si>
  <si>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</si>
  <si>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</si>
  <si>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</si>
  <si>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</si>
  <si>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</si>
  <si>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</si>
  <si>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</si>
  <si>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</si>
  <si>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</si>
  <si>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</si>
  <si>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</si>
  <si>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</si>
  <si>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</si>
  <si>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</si>
  <si>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</si>
  <si>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</si>
  <si>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</si>
  <si>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</si>
  <si>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</si>
  <si>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</si>
  <si>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</si>
  <si>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</si>
  <si>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</si>
  <si>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</si>
  <si>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</si>
  <si>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</si>
  <si>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</si>
  <si>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</si>
  <si>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</si>
  <si>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</si>
  <si>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</si>
  <si>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</si>
  <si>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</si>
  <si>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</si>
  <si>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</si>
  <si>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</si>
  <si>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</si>
  <si>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</si>
  <si>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</si>
  <si>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</si>
  <si>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</si>
  <si>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</si>
  <si>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</si>
  <si>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</si>
  <si>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</si>
  <si>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</si>
  <si>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</si>
  <si>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</si>
  <si>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</si>
  <si>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</si>
  <si>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</si>
  <si>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</si>
  <si>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</si>
  <si>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</si>
  <si>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</si>
  <si>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</si>
  <si>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</si>
  <si>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</si>
  <si>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</si>
  <si>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</si>
  <si>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</si>
  <si>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</si>
  <si>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</si>
  <si>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</si>
  <si>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</si>
  <si>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</si>
  <si>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</si>
  <si>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</si>
  <si>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</si>
  <si>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</si>
  <si>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</si>
  <si>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</si>
  <si>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</si>
  <si>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</si>
  <si>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</si>
  <si>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</si>
  <si>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</si>
  <si>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</si>
  <si>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</si>
  <si>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</si>
  <si>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</si>
  <si>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</si>
  <si>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</si>
  <si>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</si>
  <si>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</si>
  <si>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</si>
  <si>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</si>
  <si>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</si>
  <si>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</si>
  <si>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</si>
  <si>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</si>
  <si>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</si>
  <si>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</si>
  <si>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</si>
  <si>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</si>
  <si>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</si>
  <si>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</si>
  <si>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</si>
  <si>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</si>
  <si>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</si>
  <si>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</si>
  <si>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</si>
  <si>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</si>
  <si>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</si>
  <si>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</si>
  <si>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</si>
  <si>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</si>
  <si>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</si>
  <si>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</si>
  <si>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</si>
  <si>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</si>
  <si>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</si>
  <si>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</si>
  <si>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</si>
  <si>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</si>
  <si>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</si>
  <si>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</si>
  <si>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</si>
  <si>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</si>
  <si>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</si>
  <si>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</si>
  <si>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</si>
  <si>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</si>
  <si>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</si>
  <si>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</si>
  <si>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</si>
  <si>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</si>
  <si>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</si>
  <si>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</si>
  <si>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</si>
  <si>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</si>
  <si>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</si>
  <si>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</si>
  <si>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</si>
  <si>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</si>
  <si>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</si>
  <si>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</si>
  <si>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</si>
  <si>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</si>
  <si>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</si>
  <si>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</si>
  <si>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</si>
  <si>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</si>
  <si>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</si>
  <si>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</si>
  <si>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</si>
  <si>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</si>
  <si>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</si>
  <si>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</si>
  <si>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</si>
  <si>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</si>
  <si>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</si>
  <si>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</si>
  <si>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</si>
  <si>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</si>
  <si>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</si>
  <si>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</si>
  <si>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</si>
  <si>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</si>
  <si>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</si>
  <si>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</si>
  <si>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</si>
  <si>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</si>
  <si>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</si>
  <si>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</si>
  <si>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</si>
  <si>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</si>
  <si>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</si>
  <si>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</si>
  <si>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</si>
  <si>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</si>
  <si>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</si>
  <si>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</si>
  <si>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</si>
  <si>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</si>
  <si>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</si>
  <si>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</si>
  <si>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</si>
  <si>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</si>
  <si>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</si>
  <si>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</si>
  <si>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</si>
  <si>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</si>
  <si>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</si>
  <si>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</si>
  <si>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</si>
  <si>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</si>
  <si>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</si>
  <si>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</si>
  <si>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</si>
  <si>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</si>
  <si>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</si>
  <si>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</si>
  <si>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</si>
  <si>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</si>
  <si>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</si>
  <si>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</si>
  <si>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</si>
  <si>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</si>
  <si>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</si>
  <si>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</si>
  <si>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</si>
  <si>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</si>
  <si>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</si>
  <si>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</si>
  <si>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</si>
  <si>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</si>
  <si>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</si>
  <si>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</si>
  <si>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</si>
  <si>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</si>
  <si>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</si>
  <si>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</si>
  <si>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</si>
  <si>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</si>
  <si>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</si>
  <si>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</si>
  <si>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</si>
  <si>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</si>
  <si>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</si>
  <si>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</si>
  <si>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</si>
  <si>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</si>
  <si>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</si>
  <si>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</si>
  <si>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</si>
  <si>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</si>
  <si>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</si>
  <si>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</si>
  <si>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</si>
  <si>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</si>
  <si>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</si>
  <si>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</si>
  <si>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</si>
  <si>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</si>
  <si>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</si>
  <si>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</si>
  <si>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</si>
  <si>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</si>
  <si>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</si>
  <si>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</si>
  <si>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</si>
  <si>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</si>
  <si>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</si>
  <si>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</si>
  <si>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</si>
  <si>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</si>
  <si>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</si>
  <si>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</si>
  <si>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</si>
  <si>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</si>
  <si>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</si>
  <si>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</si>
  <si>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</si>
  <si>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</si>
  <si>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</si>
  <si>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</si>
  <si>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</si>
  <si>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</si>
  <si>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</si>
  <si>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</si>
  <si>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</si>
  <si>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</si>
  <si>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</si>
  <si>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</si>
  <si>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</si>
  <si>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</si>
  <si>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</si>
  <si>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</si>
  <si>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</si>
  <si>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</si>
  <si>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</si>
  <si>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</si>
  <si>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</si>
  <si>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</si>
  <si>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</si>
  <si>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</si>
  <si>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</si>
  <si>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</si>
  <si>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</si>
  <si>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</si>
  <si>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</si>
  <si>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</si>
  <si>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</si>
  <si>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</si>
  <si>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</si>
  <si>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</si>
  <si>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</si>
  <si>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</si>
  <si>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</si>
  <si>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</si>
  <si>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</si>
  <si>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</si>
  <si>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</si>
  <si>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</si>
  <si>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</si>
  <si>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</si>
  <si>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</si>
  <si>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</si>
  <si>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</si>
  <si>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</si>
  <si>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</si>
  <si>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</si>
  <si>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</si>
  <si>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</si>
  <si>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</si>
  <si>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</si>
  <si>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</si>
  <si>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</si>
  <si>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</si>
  <si>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</si>
  <si>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</si>
  <si>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</si>
  <si>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</si>
  <si>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</si>
  <si>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</si>
  <si>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</si>
  <si>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</si>
  <si>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</si>
  <si>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</si>
  <si>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</si>
  <si>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</si>
  <si>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</si>
  <si>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</si>
  <si>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</si>
  <si>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</si>
  <si>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</si>
  <si>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</si>
  <si>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</si>
  <si>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</si>
  <si>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</si>
  <si>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</si>
  <si>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</si>
  <si>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</si>
  <si>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</si>
  <si>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</si>
  <si>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</si>
  <si>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</si>
  <si>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</si>
  <si>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</si>
  <si>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</si>
  <si>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</si>
  <si>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</si>
  <si>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</si>
  <si>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</si>
  <si>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</si>
  <si>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</si>
  <si>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</si>
  <si>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</si>
  <si>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</si>
  <si>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</si>
  <si>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</si>
  <si>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</si>
  <si>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</si>
  <si>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</si>
  <si>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</si>
  <si>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</si>
  <si>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</si>
  <si>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</si>
  <si>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</si>
  <si>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</si>
  <si>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</si>
  <si>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</si>
  <si>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</si>
  <si>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</si>
  <si>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</si>
  <si>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</si>
  <si>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</si>
  <si>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</si>
  <si>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</si>
  <si>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</si>
  <si>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</si>
  <si>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</si>
  <si>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</si>
  <si>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</si>
  <si>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</si>
  <si>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</si>
  <si>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</si>
  <si>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</si>
  <si>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</si>
  <si>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</si>
  <si>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</si>
  <si>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</si>
  <si>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</si>
  <si>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</si>
  <si>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</si>
  <si>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</si>
  <si>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</si>
  <si>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</si>
  <si>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</si>
  <si>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</si>
  <si>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</si>
  <si>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</si>
  <si>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</si>
  <si>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</si>
  <si>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</si>
  <si>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</si>
  <si>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</si>
  <si>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</si>
  <si>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</si>
  <si>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</si>
  <si>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</si>
  <si>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</si>
  <si>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</si>
  <si>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</si>
  <si>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</si>
  <si>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</si>
  <si>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</si>
  <si>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</si>
  <si>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</si>
  <si>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</si>
  <si>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</si>
  <si>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</si>
  <si>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</si>
  <si>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</si>
  <si>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</si>
  <si>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</si>
  <si>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</si>
  <si>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</si>
  <si>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</si>
  <si>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</si>
  <si>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</si>
  <si>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</si>
  <si>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</si>
  <si>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</si>
  <si>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</si>
  <si>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</si>
  <si>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</si>
  <si>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</si>
  <si>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</si>
  <si>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</si>
  <si>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</si>
  <si>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</si>
  <si>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</si>
  <si>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</si>
  <si>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</si>
  <si>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</si>
  <si>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</si>
  <si>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</si>
  <si>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</si>
  <si>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</si>
  <si>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</si>
  <si>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</si>
  <si>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</si>
  <si>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</si>
  <si>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</si>
  <si>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</si>
  <si>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</si>
  <si>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</si>
  <si>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</si>
  <si>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</si>
  <si>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</si>
  <si>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</si>
  <si>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</si>
  <si>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</si>
  <si>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</si>
  <si>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</si>
  <si>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</si>
  <si>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</si>
  <si>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</si>
  <si>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</si>
  <si>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</si>
  <si>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</si>
  <si>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</si>
  <si>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</si>
  <si>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</si>
  <si>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</si>
  <si>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</si>
  <si>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</si>
  <si>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</si>
  <si>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</si>
  <si>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</si>
  <si>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</si>
  <si>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</si>
  <si>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</si>
  <si>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</si>
  <si>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</si>
  <si>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</si>
  <si>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</si>
  <si>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</si>
  <si>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</si>
  <si>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</si>
  <si>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</si>
  <si>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</si>
  <si>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</si>
  <si>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</si>
  <si>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</si>
  <si>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</si>
  <si>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</si>
  <si>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</si>
  <si>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</si>
  <si>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</si>
  <si>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</si>
  <si>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</si>
  <si>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</si>
  <si>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</si>
  <si>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</si>
  <si>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</si>
  <si>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</si>
  <si>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</si>
  <si>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</si>
  <si>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</si>
  <si>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</si>
  <si>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</si>
  <si>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</si>
  <si>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</si>
  <si>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</si>
  <si>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</si>
  <si>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</si>
  <si>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</si>
  <si>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</si>
  <si>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</si>
  <si>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</si>
  <si>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</si>
  <si>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</si>
  <si>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</si>
  <si>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</si>
  <si>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</si>
  <si>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</si>
  <si>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</si>
  <si>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</si>
  <si>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</si>
  <si>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</si>
  <si>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</si>
  <si>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</si>
  <si>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</si>
  <si>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</si>
  <si>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</si>
  <si>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</si>
  <si>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</si>
  <si>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</si>
  <si>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</si>
  <si>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</si>
  <si>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</si>
  <si>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</si>
  <si>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</si>
  <si>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</si>
  <si>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</si>
  <si>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</si>
  <si>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</si>
  <si>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</si>
  <si>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</si>
  <si>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</si>
  <si>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</si>
  <si>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</si>
  <si>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</si>
  <si>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</si>
  <si>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</si>
  <si>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</si>
  <si>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</si>
  <si>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</si>
  <si>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</si>
  <si>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</si>
  <si>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</si>
  <si>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</si>
  <si>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</si>
  <si>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</si>
  <si>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</si>
  <si>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</si>
  <si>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</si>
  <si>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</si>
  <si>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</si>
  <si>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</si>
  <si>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</si>
  <si>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</si>
  <si>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</si>
  <si>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</si>
  <si>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</si>
  <si>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</si>
  <si>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</si>
  <si>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</si>
  <si>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</si>
  <si>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</si>
  <si>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</si>
  <si>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</si>
  <si>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</si>
  <si>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</si>
  <si>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</si>
  <si>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</si>
  <si>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</si>
  <si>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</si>
  <si>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</si>
  <si>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</si>
  <si>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</si>
  <si>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</si>
  <si>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</si>
  <si>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</si>
  <si>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</si>
  <si>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</si>
  <si>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</si>
  <si>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</si>
  <si>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</si>
  <si>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</si>
  <si>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</si>
  <si>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</si>
  <si>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</si>
  <si>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</si>
  <si>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</si>
  <si>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</si>
  <si>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</si>
  <si>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</si>
  <si>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</si>
  <si>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</si>
  <si>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</si>
  <si>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</si>
  <si>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</si>
  <si>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</si>
  <si>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</si>
  <si>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</si>
  <si>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</si>
  <si>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</si>
  <si>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</si>
  <si>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</si>
  <si>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</si>
  <si>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</si>
  <si>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</si>
  <si>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</si>
  <si>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</si>
  <si>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</si>
  <si>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</si>
  <si>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</si>
  <si>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</si>
  <si>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</si>
  <si>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</si>
  <si>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</si>
  <si>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</si>
  <si>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</si>
  <si>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</si>
  <si>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</si>
  <si>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</si>
  <si>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</si>
  <si>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</si>
  <si>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</si>
  <si>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</si>
  <si>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</si>
  <si>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</si>
  <si>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</si>
  <si>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</si>
  <si>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</si>
  <si>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</si>
  <si>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</si>
  <si>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</si>
  <si>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</si>
  <si>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</si>
  <si>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</si>
  <si>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</si>
  <si>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</si>
  <si>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</si>
  <si>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</si>
  <si>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</si>
  <si>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</si>
  <si>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</si>
  <si>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</si>
  <si>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</si>
  <si>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</si>
  <si>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</si>
  <si>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</si>
  <si>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</si>
  <si>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</si>
  <si>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</si>
  <si>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</si>
  <si>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</si>
  <si>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</si>
  <si>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</si>
  <si>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</si>
  <si>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</si>
  <si>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</si>
  <si>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</si>
  <si>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</si>
  <si>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</si>
  <si>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</si>
  <si>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</si>
  <si>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</si>
  <si>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</si>
  <si>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</si>
  <si>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</si>
  <si>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</si>
  <si>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</si>
  <si>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</si>
  <si>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</si>
  <si>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</si>
  <si>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</si>
  <si>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</si>
  <si>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</si>
  <si>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</si>
  <si>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</si>
  <si>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</si>
  <si>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</si>
  <si>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</si>
  <si>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</si>
  <si>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</si>
  <si>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</si>
  <si>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</si>
  <si>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</si>
  <si>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</si>
  <si>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</si>
  <si>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</si>
  <si>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</si>
  <si>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</si>
  <si>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</si>
  <si>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</si>
  <si>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</si>
  <si>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</si>
  <si>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</si>
  <si>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</si>
  <si>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</si>
  <si>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</si>
  <si>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</si>
  <si>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</si>
  <si>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</si>
  <si>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</si>
  <si>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</si>
  <si>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</si>
  <si>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</si>
  <si>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</si>
  <si>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</si>
  <si>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</si>
  <si>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</si>
  <si>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</si>
  <si>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</si>
  <si>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</si>
  <si>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</si>
  <si>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</si>
  <si>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</si>
  <si>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</si>
  <si>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</si>
  <si>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</si>
  <si>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</si>
  <si>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</si>
  <si>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</si>
  <si>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</si>
  <si>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</si>
  <si>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</si>
  <si>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</si>
  <si>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</si>
  <si>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</si>
  <si>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</si>
  <si>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</si>
  <si>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</si>
  <si>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</si>
  <si>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</si>
  <si>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</si>
  <si>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</si>
  <si>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</si>
  <si>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</si>
  <si>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</si>
  <si>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</si>
  <si>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</si>
  <si>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</si>
  <si>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</si>
  <si>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</si>
  <si>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</si>
  <si>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</si>
  <si>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</si>
  <si>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</si>
  <si>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</si>
  <si>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</si>
  <si>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</si>
  <si>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</si>
  <si>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</si>
  <si>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</si>
  <si>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</si>
  <si>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</si>
  <si>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</si>
  <si>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</si>
  <si>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</si>
  <si>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</si>
  <si>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</si>
  <si>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</si>
  <si>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</si>
  <si>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</si>
  <si>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</si>
  <si>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</si>
  <si>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</si>
  <si>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</si>
  <si>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</si>
  <si>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</si>
  <si>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</si>
  <si>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</si>
  <si>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</si>
  <si>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</si>
  <si>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</si>
  <si>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</si>
  <si>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</si>
  <si>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</si>
  <si>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</si>
  <si>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</si>
  <si>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</si>
  <si>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</si>
  <si>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</si>
  <si>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</si>
  <si>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</si>
  <si>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</si>
  <si>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</si>
  <si>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</si>
  <si>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</si>
  <si>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</si>
  <si>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</si>
  <si>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</si>
  <si>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</si>
  <si>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</si>
  <si>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</si>
  <si>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</si>
  <si>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</si>
  <si>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</si>
  <si>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</si>
  <si>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</si>
  <si>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</si>
  <si>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</si>
  <si>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</si>
  <si>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</si>
  <si>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</si>
  <si>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</si>
  <si>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</si>
  <si>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</si>
  <si>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</si>
  <si>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</si>
  <si>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</si>
  <si>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</si>
  <si>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</si>
  <si>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</si>
  <si>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</si>
  <si>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</si>
  <si>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</si>
  <si>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</si>
  <si>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</si>
  <si>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</si>
  <si>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</si>
  <si>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</si>
  <si>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</si>
  <si>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</si>
  <si>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</si>
  <si>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</si>
  <si>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</si>
  <si>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</si>
  <si>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</si>
  <si>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</si>
  <si>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</si>
  <si>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</si>
  <si>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</si>
  <si>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</si>
  <si>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</si>
  <si>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</si>
  <si>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</si>
  <si>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</si>
  <si>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</si>
  <si>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</si>
  <si>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</si>
  <si>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</si>
  <si>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</si>
  <si>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</si>
  <si>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</si>
  <si>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</si>
  <si>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</si>
  <si>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</si>
  <si>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</si>
  <si>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</si>
  <si>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</si>
  <si>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</si>
  <si>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</si>
  <si>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</si>
  <si>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</si>
  <si>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</si>
  <si>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</si>
  <si>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</si>
  <si>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</si>
  <si>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</si>
  <si>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</si>
  <si>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</si>
  <si>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</si>
  <si>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</si>
  <si>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</si>
  <si>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</si>
  <si>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</si>
  <si>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</si>
  <si>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</si>
  <si>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</si>
  <si>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</si>
  <si>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</si>
  <si>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</si>
  <si>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</si>
  <si>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</si>
  <si>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</si>
  <si>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</si>
  <si>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</si>
  <si>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</si>
  <si>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</si>
  <si>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</si>
  <si>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</si>
  <si>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</si>
  <si>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</si>
  <si>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</si>
  <si>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</si>
  <si>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</si>
  <si>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</si>
  <si>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</si>
  <si>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</si>
  <si>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</si>
  <si>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</si>
  <si>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</si>
  <si>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</si>
  <si>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</si>
  <si>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</si>
  <si>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</si>
  <si>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</si>
  <si>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</si>
  <si>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</si>
  <si>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</si>
  <si>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</si>
  <si>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</si>
  <si>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</si>
  <si>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</si>
  <si>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</si>
  <si>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</si>
  <si>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</si>
  <si>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</si>
  <si>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</si>
  <si>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</si>
  <si>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</si>
  <si>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</si>
  <si>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</si>
  <si>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</si>
  <si>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</si>
  <si>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</si>
  <si>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</si>
  <si>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</si>
  <si>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</si>
  <si>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</si>
  <si>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</si>
  <si>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</si>
  <si>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</si>
  <si>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</si>
  <si>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</si>
  <si>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</si>
  <si>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</si>
  <si>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</si>
  <si>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</si>
  <si>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</si>
  <si>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</si>
  <si>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</si>
  <si>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</si>
  <si>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</si>
  <si>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</si>
  <si>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</si>
  <si>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</si>
  <si>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</si>
  <si>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</si>
  <si>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</si>
  <si>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</si>
  <si>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</si>
  <si>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</si>
  <si>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</si>
  <si>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</si>
  <si>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</si>
  <si>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</si>
  <si>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</si>
  <si>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</si>
  <si>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</si>
  <si>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</si>
  <si>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</si>
  <si>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</si>
  <si>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</si>
  <si>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</si>
  <si>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</si>
  <si>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</si>
  <si>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</si>
  <si>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</si>
  <si>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</si>
  <si>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</si>
  <si>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</si>
  <si>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</si>
  <si>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</si>
  <si>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</si>
  <si>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</si>
  <si>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</si>
  <si>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</si>
  <si>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</si>
  <si>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</si>
  <si>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</si>
  <si>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</si>
  <si>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</si>
  <si>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</si>
  <si>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</si>
  <si>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</si>
  <si>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</si>
  <si>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</si>
  <si>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</si>
  <si>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</si>
  <si>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</si>
  <si>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</si>
  <si>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</si>
  <si>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</si>
  <si>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</si>
  <si>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</si>
  <si>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</si>
  <si>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</si>
  <si>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</si>
  <si>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</si>
  <si>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</si>
  <si>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</si>
  <si>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</si>
  <si>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</si>
  <si>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</si>
  <si>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</si>
  <si>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</si>
  <si>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</si>
  <si>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</si>
  <si>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</si>
  <si>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</si>
  <si>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</si>
  <si>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</si>
  <si>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</si>
  <si>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</si>
  <si>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</si>
  <si>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</si>
  <si>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</si>
  <si>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</si>
  <si>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</si>
  <si>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</si>
  <si>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</si>
  <si>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</si>
  <si>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</si>
  <si>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</si>
  <si>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</si>
  <si>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</si>
  <si>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</si>
  <si>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</si>
  <si>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</si>
  <si>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</si>
  <si>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</si>
  <si>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</si>
  <si>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</si>
  <si>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</si>
  <si>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</si>
  <si>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</si>
  <si>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</si>
  <si>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</si>
  <si>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</si>
  <si>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</si>
  <si>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</si>
  <si>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</si>
  <si>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</si>
  <si>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</si>
  <si>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</si>
  <si>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</si>
  <si>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</si>
  <si>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</si>
  <si>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</si>
  <si>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</si>
  <si>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</si>
  <si>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</si>
  <si>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</si>
  <si>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</si>
  <si>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</si>
  <si>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</si>
  <si>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</si>
  <si>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</si>
  <si>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</si>
  <si>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</si>
  <si>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</si>
  <si>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</si>
  <si>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</si>
  <si>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</si>
  <si>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</si>
  <si>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</si>
  <si>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</si>
  <si>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</si>
  <si>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</si>
  <si>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</si>
  <si>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</si>
  <si>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</si>
  <si>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</si>
  <si>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</si>
  <si>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</si>
  <si>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</si>
  <si>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</si>
  <si>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</si>
  <si>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</si>
  <si>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</si>
  <si>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</si>
  <si>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</si>
  <si>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</si>
  <si>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</si>
  <si>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</si>
  <si>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</si>
  <si>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</si>
  <si>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</si>
  <si>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</si>
  <si>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</si>
  <si>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</si>
  <si>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</si>
  <si>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</si>
  <si>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</si>
  <si>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</si>
  <si>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</si>
  <si>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</si>
  <si>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</si>
  <si>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</si>
  <si>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</si>
  <si>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</si>
  <si>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</si>
  <si>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</si>
  <si>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</si>
  <si>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</si>
  <si>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</si>
  <si>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</si>
  <si>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</si>
  <si>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</si>
  <si>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</si>
  <si>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</si>
  <si>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</si>
  <si>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</si>
  <si>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</si>
  <si>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</si>
  <si>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</si>
  <si>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</si>
  <si>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</si>
  <si>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</si>
  <si>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</si>
  <si>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</si>
  <si>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</si>
  <si>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</si>
  <si>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</si>
  <si>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</si>
  <si>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</si>
  <si>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</si>
  <si>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</si>
  <si>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</si>
  <si>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</si>
  <si>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</si>
  <si>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</si>
  <si>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</si>
  <si>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</si>
  <si>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</si>
  <si>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</si>
  <si>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</si>
  <si>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</si>
  <si>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</si>
  <si>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</si>
  <si>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</si>
  <si>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</si>
  <si>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</si>
  <si>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</si>
  <si>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</si>
  <si>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</si>
  <si>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</si>
  <si>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</si>
  <si>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</si>
  <si>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</si>
  <si>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</si>
  <si>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</si>
  <si>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</si>
  <si>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</si>
  <si>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</si>
  <si>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</si>
  <si>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</si>
  <si>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</si>
  <si>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</si>
  <si>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</si>
  <si>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</si>
  <si>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</si>
  <si>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</si>
  <si>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</si>
  <si>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</si>
  <si>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</si>
  <si>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</si>
  <si>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</si>
  <si>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</si>
  <si>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</si>
  <si>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</si>
  <si>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</si>
  <si>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</si>
  <si>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</si>
  <si>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</si>
  <si>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</si>
  <si>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</si>
  <si>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</si>
  <si>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</si>
  <si>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</si>
  <si>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</si>
  <si>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</si>
  <si>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</si>
  <si>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</si>
  <si>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</si>
  <si>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</si>
  <si>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</si>
  <si>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</si>
  <si>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</si>
  <si>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</si>
  <si>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</si>
  <si>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</si>
  <si>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</si>
  <si>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</si>
  <si>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</si>
  <si>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</si>
  <si>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</si>
  <si>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</si>
  <si>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</si>
  <si>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</si>
  <si>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</si>
  <si>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</si>
  <si>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</si>
  <si>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</si>
  <si>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</si>
  <si>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</si>
  <si>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</si>
  <si>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</si>
  <si>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</si>
  <si>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</si>
  <si>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</si>
  <si>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</si>
  <si>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</si>
  <si>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</si>
  <si>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</si>
  <si>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</si>
  <si>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</si>
  <si>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</si>
  <si>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</si>
  <si>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</si>
  <si>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</si>
  <si>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</si>
  <si>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</si>
  <si>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</si>
  <si>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</si>
  <si>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</si>
  <si>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</si>
  <si>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</si>
  <si>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</si>
  <si>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</si>
  <si>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</si>
  <si>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</si>
  <si>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</si>
  <si>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</si>
  <si>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</si>
  <si>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</si>
  <si>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</si>
  <si>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</si>
  <si>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</si>
  <si>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</si>
  <si>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</si>
  <si>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</si>
  <si>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</si>
  <si>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</si>
  <si>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</si>
  <si>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</si>
  <si>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</si>
  <si>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</si>
  <si>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</si>
  <si>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</si>
  <si>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</si>
  <si>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</si>
  <si>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</si>
  <si>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</si>
  <si>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</si>
  <si>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</si>
  <si>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</si>
  <si>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</si>
  <si>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</si>
  <si>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</si>
  <si>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</si>
  <si>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</si>
  <si>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</si>
  <si>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</si>
  <si>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</si>
  <si>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</si>
  <si>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</si>
  <si>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</si>
  <si>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</si>
  <si>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</si>
  <si>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</si>
  <si>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</si>
  <si>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</si>
  <si>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</si>
  <si>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</si>
  <si>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</si>
  <si>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</si>
  <si>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</si>
  <si>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</si>
  <si>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</si>
  <si>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</si>
  <si>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</si>
  <si>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</si>
  <si>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</si>
  <si>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</si>
  <si>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</si>
  <si>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</si>
  <si>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</si>
  <si>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</si>
  <si>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</si>
  <si>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</si>
  <si>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</si>
  <si>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</si>
  <si>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</si>
  <si>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</si>
  <si>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</si>
  <si>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</si>
  <si>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</si>
  <si>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</si>
  <si>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</si>
  <si>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</si>
  <si>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</si>
  <si>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</si>
  <si>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</si>
  <si>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</si>
  <si>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</si>
  <si>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</si>
  <si>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</si>
  <si>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</si>
  <si>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</si>
  <si>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</si>
  <si>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</si>
  <si>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</si>
  <si>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</si>
  <si>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</si>
  <si>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</si>
  <si>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</si>
  <si>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</si>
  <si>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</si>
  <si>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</si>
  <si>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</si>
  <si>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</si>
  <si>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</si>
  <si>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</si>
  <si>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</si>
  <si>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</si>
  <si>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</si>
  <si>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</si>
  <si>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</si>
  <si>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</si>
  <si>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</si>
  <si>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</si>
  <si>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</si>
  <si>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</si>
  <si>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</si>
  <si>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</si>
  <si>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</si>
  <si>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</si>
  <si>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</si>
  <si>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</si>
  <si>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</si>
  <si>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</si>
  <si>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</si>
  <si>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</si>
  <si>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</si>
  <si>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</si>
  <si>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</si>
  <si>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</si>
  <si>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</si>
  <si>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</si>
  <si>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</si>
  <si>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</si>
  <si>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</si>
  <si>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</si>
  <si>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</si>
  <si>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</si>
  <si>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</si>
  <si>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</si>
  <si>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</si>
  <si>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</si>
  <si>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</si>
  <si>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</si>
  <si>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</si>
  <si>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</si>
  <si>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</si>
  <si>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</si>
  <si>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</si>
  <si>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</si>
  <si>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</si>
  <si>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</si>
  <si>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</si>
  <si>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</si>
  <si>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</si>
  <si>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</si>
  <si>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</si>
  <si>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</si>
  <si>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</si>
  <si>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</si>
  <si>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</si>
  <si>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</si>
  <si>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</si>
  <si>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</si>
  <si>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</si>
  <si>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</si>
  <si>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</si>
  <si>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</si>
  <si>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</si>
  <si>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</si>
  <si>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</si>
  <si>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</si>
  <si>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</si>
  <si>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</si>
  <si>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</si>
  <si>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</si>
  <si>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</si>
  <si>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</si>
  <si>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</si>
  <si>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</si>
  <si>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</si>
  <si>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</si>
  <si>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</si>
  <si>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</si>
  <si>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</si>
  <si>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</si>
  <si>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</si>
  <si>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</si>
  <si>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</si>
  <si>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</si>
  <si>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</si>
  <si>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</si>
  <si>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</si>
  <si>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</si>
  <si>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</si>
  <si>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</si>
  <si>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</si>
  <si>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</si>
  <si>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</si>
  <si>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</si>
  <si>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</si>
  <si>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</si>
  <si>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</si>
  <si>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</si>
  <si>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</si>
  <si>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</si>
  <si>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</si>
  <si>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</si>
  <si>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</si>
  <si>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</si>
  <si>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</si>
  <si>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</si>
  <si>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</si>
  <si>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</si>
  <si>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</si>
  <si>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</si>
  <si>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</si>
  <si>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</si>
  <si>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</si>
  <si>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</si>
  <si>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</si>
  <si>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</si>
  <si>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</si>
  <si>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</si>
  <si>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</si>
  <si>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</si>
  <si>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</si>
  <si>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</si>
  <si>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</si>
  <si>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</si>
  <si>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</si>
  <si>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</si>
  <si>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</si>
  <si>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</si>
  <si>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</si>
  <si>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</si>
  <si>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</si>
  <si>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</si>
  <si>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</si>
  <si>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</si>
  <si>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</si>
  <si>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</si>
  <si>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</si>
  <si>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</si>
  <si>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</si>
  <si>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</si>
  <si>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</si>
  <si>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</si>
  <si>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</si>
  <si>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</si>
  <si>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</si>
  <si>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</si>
  <si>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</si>
  <si>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</si>
  <si>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</si>
  <si>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</si>
  <si>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</si>
  <si>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</si>
  <si>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</si>
  <si>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</si>
  <si>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</si>
  <si>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</si>
  <si>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</si>
  <si>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</si>
  <si>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</si>
  <si>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</si>
  <si>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</si>
  <si>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</si>
  <si>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</si>
  <si>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</si>
  <si>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</si>
  <si>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</si>
  <si>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</si>
  <si>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</si>
  <si>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</si>
  <si>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</si>
  <si>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</si>
  <si>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</si>
  <si>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</si>
  <si>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</si>
  <si>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</si>
  <si>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</si>
  <si>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</si>
  <si>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</si>
  <si>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</si>
  <si>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</si>
  <si>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</si>
  <si>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</si>
  <si>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</si>
  <si>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</si>
  <si>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</si>
  <si>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</si>
  <si>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</si>
  <si>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</si>
  <si>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</si>
  <si>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</si>
  <si>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</si>
  <si>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</si>
  <si>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</si>
  <si>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</si>
  <si>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</si>
  <si>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</si>
  <si>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</si>
  <si>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</si>
  <si>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</si>
  <si>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</si>
  <si>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</si>
  <si>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</si>
  <si>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</si>
  <si>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</si>
  <si>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</si>
  <si>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</si>
  <si>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</si>
  <si>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</si>
  <si>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</si>
  <si>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</si>
  <si>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</si>
  <si>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</si>
  <si>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</si>
  <si>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</si>
  <si>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</si>
  <si>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</si>
  <si>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</si>
  <si>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</si>
  <si>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</si>
  <si>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</si>
  <si>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</si>
  <si>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</si>
  <si>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</si>
  <si>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</si>
  <si>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</si>
  <si>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</si>
  <si>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</si>
  <si>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</si>
  <si>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</si>
  <si>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</si>
  <si>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</si>
  <si>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</si>
  <si>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</si>
  <si>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</si>
  <si>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</si>
  <si>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</si>
  <si>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</si>
  <si>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</si>
  <si>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</si>
  <si>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</si>
  <si>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</si>
  <si>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</si>
  <si>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</si>
  <si>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</si>
  <si>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</si>
  <si>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</si>
  <si>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</si>
  <si>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</si>
  <si>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</si>
  <si>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</si>
  <si>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</si>
  <si>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</si>
  <si>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</si>
  <si>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</si>
  <si>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</si>
  <si>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</si>
  <si>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</si>
  <si>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</si>
  <si>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</si>
  <si>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</si>
  <si>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</si>
  <si>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</si>
  <si>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</si>
  <si>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</si>
  <si>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</si>
  <si>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</si>
  <si>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</si>
  <si>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</si>
  <si>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</si>
  <si>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</si>
  <si>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</si>
  <si>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</si>
  <si>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</si>
  <si>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</si>
  <si>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</si>
  <si>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</si>
  <si>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</si>
  <si>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</si>
  <si>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</si>
  <si>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</si>
  <si>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</si>
  <si>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</si>
  <si>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</si>
  <si>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</si>
  <si>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</si>
  <si>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</si>
  <si>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</si>
  <si>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</si>
  <si>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</si>
  <si>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</si>
  <si>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</si>
  <si>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</si>
  <si>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</si>
  <si>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</si>
  <si>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</si>
  <si>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</si>
  <si>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</si>
  <si>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</si>
  <si>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</si>
  <si>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</si>
  <si>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</si>
  <si>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</si>
  <si>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</si>
  <si>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</si>
  <si>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</si>
  <si>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</si>
  <si>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</si>
  <si>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</si>
  <si>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</si>
  <si>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</si>
  <si>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</si>
  <si>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</si>
  <si>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</si>
  <si>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</si>
  <si>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</si>
  <si>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</si>
  <si>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</si>
  <si>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</si>
  <si>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</si>
  <si>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</si>
  <si>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</si>
  <si>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</si>
  <si>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</si>
  <si>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</si>
  <si>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</si>
  <si>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</si>
  <si>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</si>
  <si>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</si>
  <si>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</si>
  <si>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</si>
  <si>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</si>
  <si>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</si>
  <si>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</si>
  <si>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</si>
  <si>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</si>
  <si>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</si>
  <si>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</si>
  <si>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</si>
  <si>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</si>
  <si>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</si>
  <si>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</si>
  <si>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</si>
  <si>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</si>
  <si>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</si>
  <si>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</si>
  <si>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</si>
  <si>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</si>
  <si>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</si>
  <si>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</si>
  <si>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</si>
  <si>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</si>
  <si>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</si>
  <si>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</si>
  <si>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</si>
  <si>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</si>
  <si>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</si>
  <si>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</si>
  <si>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</si>
  <si>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</si>
  <si>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</si>
  <si>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</si>
  <si>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</si>
  <si>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</si>
  <si>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</si>
  <si>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</si>
  <si>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</si>
  <si>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</si>
  <si>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</si>
  <si>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</si>
  <si>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</si>
  <si>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</si>
  <si>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</si>
  <si>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</si>
  <si>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</si>
  <si>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</si>
  <si>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</si>
  <si>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</si>
  <si>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</si>
  <si>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</si>
  <si>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</si>
  <si>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</si>
  <si>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</si>
  <si>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</si>
  <si>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</si>
  <si>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</si>
  <si>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</si>
  <si>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</si>
  <si>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</si>
  <si>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</si>
  <si>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</si>
  <si>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</si>
  <si>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</si>
  <si>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</si>
  <si>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</si>
  <si>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</si>
  <si>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</si>
  <si>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</si>
  <si>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</si>
  <si>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</si>
  <si>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</si>
  <si>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</si>
  <si>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</si>
  <si>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</si>
  <si>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</si>
  <si>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</si>
  <si>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</si>
  <si>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</si>
  <si>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</si>
  <si>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</si>
  <si>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</si>
  <si>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</si>
  <si>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</si>
  <si>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</si>
  <si>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</si>
  <si>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</si>
  <si>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</si>
  <si>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</si>
  <si>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</si>
  <si>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</si>
  <si>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</si>
  <si>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</si>
  <si>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</si>
  <si>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</si>
  <si>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</si>
  <si>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</si>
  <si>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</si>
  <si>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</si>
  <si>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</si>
  <si>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</si>
  <si>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</si>
  <si>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</si>
  <si>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</si>
  <si>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</si>
  <si>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</si>
  <si>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</si>
  <si>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</si>
  <si>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</si>
  <si>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</si>
  <si>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</si>
  <si>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</si>
  <si>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</si>
  <si>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</si>
  <si>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</si>
  <si>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</si>
  <si>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</si>
  <si>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</si>
  <si>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</si>
  <si>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</si>
  <si>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</si>
  <si>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</si>
  <si>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</si>
  <si>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</si>
  <si>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</si>
  <si>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</si>
  <si>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</si>
  <si>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</si>
  <si>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</si>
  <si>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</si>
  <si>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</si>
  <si>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</si>
  <si>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</si>
  <si>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</si>
  <si>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</si>
  <si>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</si>
  <si>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</si>
  <si>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</si>
  <si>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</si>
  <si>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</si>
  <si>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</si>
  <si>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</si>
  <si>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</si>
  <si>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</si>
  <si>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</si>
  <si>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</si>
  <si>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</si>
  <si>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</si>
  <si>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</si>
  <si>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</si>
  <si>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</si>
  <si>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</si>
  <si>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</si>
  <si>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</si>
  <si>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</si>
  <si>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</si>
  <si>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</si>
  <si>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</si>
  <si>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</si>
  <si>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</si>
  <si>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</si>
  <si>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</si>
  <si>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</si>
  <si>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</si>
  <si>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</si>
  <si>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</si>
  <si>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</si>
  <si>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</si>
  <si>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</si>
  <si>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</si>
  <si>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</si>
  <si>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</si>
  <si>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</si>
  <si>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</si>
  <si>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</si>
  <si>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</si>
  <si>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</si>
  <si>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</si>
  <si>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</si>
  <si>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</si>
  <si>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</si>
  <si>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</si>
  <si>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</si>
  <si>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</si>
  <si>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</si>
  <si>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</si>
  <si>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</si>
  <si>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</si>
  <si>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</si>
  <si>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</si>
  <si>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</si>
  <si>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</si>
  <si>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</si>
  <si>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</si>
  <si>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</si>
  <si>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</si>
  <si>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</si>
  <si>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</si>
  <si>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</si>
  <si>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</si>
  <si>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</si>
  <si>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</si>
  <si>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</si>
  <si>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</si>
  <si>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</si>
  <si>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</si>
  <si>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</si>
  <si>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</si>
  <si>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</si>
  <si>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</si>
  <si>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</si>
  <si>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</si>
  <si>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</si>
  <si>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</si>
  <si>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</si>
  <si>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</si>
  <si>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</si>
  <si>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</si>
  <si>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</si>
  <si>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</si>
  <si>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</si>
  <si>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</si>
  <si>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</si>
  <si>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</si>
  <si>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</si>
  <si>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</si>
  <si>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</si>
  <si>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</si>
  <si>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</si>
  <si>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</si>
  <si>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</si>
  <si>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</si>
  <si>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</si>
  <si>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</si>
  <si>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</si>
  <si>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</si>
  <si>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</si>
  <si>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</si>
  <si>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</si>
  <si>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</si>
  <si>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</si>
  <si>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</si>
  <si>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</si>
  <si>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</si>
  <si>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</si>
  <si>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</si>
  <si>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</si>
  <si>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</si>
  <si>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</si>
  <si>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</si>
  <si>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</si>
  <si>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</si>
  <si>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</si>
  <si>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</si>
  <si>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</si>
  <si>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</si>
  <si>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</si>
  <si>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</si>
  <si>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</si>
  <si>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</si>
  <si>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</si>
  <si>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</si>
  <si>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</si>
  <si>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</si>
  <si>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</si>
  <si>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</si>
  <si>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</si>
  <si>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</si>
  <si>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</si>
  <si>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</si>
  <si>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</si>
  <si>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</si>
  <si>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</si>
  <si>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</si>
  <si>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</si>
  <si>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</si>
  <si>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</si>
  <si>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</si>
  <si>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</si>
  <si>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</si>
  <si>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</si>
  <si>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</si>
  <si>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</si>
  <si>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</si>
  <si>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</si>
  <si>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</si>
  <si>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</si>
  <si>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</si>
  <si>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</si>
  <si>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</si>
  <si>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</si>
  <si>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</si>
  <si>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</si>
  <si>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</si>
  <si>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</si>
  <si>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</si>
  <si>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</si>
  <si>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</si>
  <si>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</si>
  <si>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</si>
  <si>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</si>
  <si>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</si>
  <si>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</si>
  <si>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</si>
  <si>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</si>
  <si>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</si>
  <si>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</si>
  <si>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</si>
  <si>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</si>
  <si>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</si>
  <si>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</si>
  <si>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</si>
  <si>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</si>
  <si>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</si>
  <si>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</si>
  <si>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</si>
  <si>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</si>
  <si>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</si>
  <si>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</si>
  <si>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</si>
  <si>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</si>
  <si>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</si>
  <si>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</si>
  <si>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</si>
  <si>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</si>
  <si>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</si>
  <si>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</si>
  <si>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</si>
  <si>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</si>
  <si>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</si>
  <si>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</si>
  <si>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</si>
  <si>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</si>
  <si>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</si>
  <si>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</si>
  <si>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</si>
  <si>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</si>
  <si>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</si>
  <si>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</si>
  <si>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</si>
  <si>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</si>
  <si>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</si>
  <si>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</si>
  <si>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</si>
  <si>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</si>
  <si>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</si>
  <si>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</si>
  <si>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</si>
  <si>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</si>
  <si>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</si>
  <si>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</si>
  <si>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</si>
  <si>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</si>
  <si>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</si>
  <si>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</si>
  <si>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</si>
  <si>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</si>
  <si>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</si>
  <si>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</si>
  <si>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</si>
  <si>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</si>
  <si>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</si>
  <si>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</si>
  <si>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</si>
  <si>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</si>
  <si>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</si>
  <si>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</si>
  <si>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</si>
  <si>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</si>
  <si>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</si>
  <si>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</si>
  <si>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</si>
  <si>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</si>
  <si>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</si>
  <si>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</si>
  <si>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</si>
  <si>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</si>
  <si>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</si>
  <si>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</si>
  <si>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</si>
  <si>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</si>
  <si>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</si>
  <si>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</si>
  <si>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</si>
  <si>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</si>
  <si>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</si>
  <si>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</si>
  <si>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</si>
  <si>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</si>
  <si>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</si>
  <si>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</si>
  <si>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</si>
  <si>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</si>
  <si>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</si>
  <si>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</si>
  <si>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</si>
  <si>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</si>
  <si>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</si>
  <si>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</si>
  <si>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</si>
  <si>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</si>
  <si>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</si>
  <si>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</si>
  <si>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</si>
  <si>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</si>
  <si>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</si>
  <si>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</si>
  <si>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</si>
  <si>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</si>
  <si>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</si>
  <si>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</si>
  <si>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</si>
  <si>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</si>
  <si>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</si>
  <si>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</si>
  <si>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</si>
  <si>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</si>
  <si>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</si>
  <si>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</si>
  <si>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</si>
  <si>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</si>
  <si>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</si>
  <si>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</si>
  <si>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</si>
  <si>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</si>
  <si>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</si>
  <si>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</si>
  <si>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</si>
  <si>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</si>
  <si>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</si>
  <si>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</si>
  <si>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</si>
  <si>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</si>
  <si>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</si>
  <si>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</si>
  <si>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</si>
  <si>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</si>
  <si>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</si>
  <si>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</si>
  <si>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</si>
  <si>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</si>
  <si>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</si>
  <si>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</si>
  <si>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</si>
  <si>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</si>
  <si>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</si>
  <si>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</si>
  <si>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</si>
  <si>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</si>
  <si>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</si>
  <si>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</si>
  <si>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</si>
  <si>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</si>
  <si>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</si>
  <si>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</si>
  <si>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</si>
  <si>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</si>
  <si>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</si>
  <si>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</si>
  <si>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</si>
  <si>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</si>
  <si>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</si>
  <si>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</si>
  <si>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</si>
  <si>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</si>
  <si>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</si>
  <si>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</si>
  <si>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</si>
  <si>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</si>
  <si>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</si>
  <si>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</si>
  <si>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</si>
  <si>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</si>
  <si>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</si>
  <si>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</si>
  <si>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</si>
  <si>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</si>
  <si>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</si>
  <si>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</si>
  <si>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</si>
  <si>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</si>
  <si>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</si>
  <si>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</si>
  <si>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</si>
  <si>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</si>
  <si>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</si>
  <si>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</si>
  <si>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</si>
  <si>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</si>
  <si>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</si>
  <si>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</si>
  <si>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</si>
  <si>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</si>
  <si>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</si>
  <si>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</si>
  <si>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</si>
  <si>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</si>
  <si>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</si>
  <si>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</si>
  <si>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</si>
  <si>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</si>
  <si>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</si>
  <si>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</si>
  <si>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</si>
  <si>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</si>
  <si>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</si>
  <si>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</si>
  <si>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</si>
  <si>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</si>
  <si>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</si>
  <si>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</si>
  <si>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</si>
  <si>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</si>
  <si>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</si>
  <si>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</si>
  <si>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</si>
  <si>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</si>
  <si>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</si>
  <si>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</si>
  <si>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</si>
  <si>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</si>
  <si>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</si>
  <si>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</si>
  <si>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</si>
  <si>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</si>
  <si>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</si>
  <si>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</si>
  <si>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</si>
  <si>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</si>
  <si>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</si>
  <si>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</si>
  <si>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</si>
  <si>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</si>
  <si>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</si>
  <si>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</si>
  <si>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</si>
  <si>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</si>
  <si>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</si>
  <si>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</si>
  <si>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</si>
  <si>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</si>
  <si>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</si>
  <si>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</si>
  <si>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</si>
  <si>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</si>
  <si>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</si>
  <si>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</si>
  <si>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</si>
  <si>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</si>
  <si>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</si>
  <si>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</si>
  <si>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</si>
  <si>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</si>
  <si>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</si>
  <si>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</si>
  <si>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</si>
  <si>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</si>
  <si>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</si>
  <si>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</si>
  <si>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</si>
  <si>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</si>
  <si>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</si>
  <si>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</si>
  <si>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</si>
  <si>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</si>
  <si>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</si>
  <si>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</si>
  <si>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</si>
  <si>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</si>
  <si>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</si>
  <si>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</si>
  <si>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</si>
  <si>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</si>
  <si>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</si>
  <si>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</si>
  <si>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</si>
  <si>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</si>
  <si>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</si>
  <si>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</si>
  <si>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</si>
  <si>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</si>
  <si>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</si>
  <si>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</si>
  <si>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</si>
  <si>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</si>
  <si>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</si>
  <si>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</si>
  <si>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</si>
  <si>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</si>
  <si>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</si>
  <si>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</si>
  <si>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</si>
  <si>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</si>
  <si>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</si>
  <si>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</si>
  <si>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</si>
  <si>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</si>
  <si>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</si>
  <si>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</si>
  <si>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</si>
  <si>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</si>
  <si>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</si>
  <si>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</si>
  <si>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</si>
  <si>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</si>
  <si>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</si>
  <si>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</si>
  <si>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</si>
  <si>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</si>
  <si>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</si>
  <si>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</si>
  <si>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</si>
  <si>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</si>
  <si>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</si>
  <si>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</si>
  <si>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</si>
  <si>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</si>
  <si>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</si>
  <si>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</si>
  <si>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</si>
  <si>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</si>
  <si>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</si>
  <si>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</si>
  <si>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</si>
  <si>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</si>
  <si>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</si>
  <si>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</si>
  <si>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</si>
  <si>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</si>
  <si>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</si>
  <si>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</si>
  <si>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</si>
  <si>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</si>
  <si>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</si>
  <si>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</si>
  <si>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</si>
  <si>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</si>
  <si>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</si>
  <si>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</si>
  <si>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</si>
  <si>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</si>
  <si>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</si>
  <si>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</si>
  <si>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</si>
  <si>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</si>
  <si>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</si>
  <si>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</si>
  <si>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</si>
  <si>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</si>
  <si>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</si>
  <si>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</si>
  <si>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</si>
  <si>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</si>
  <si>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</si>
  <si>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</si>
  <si>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</si>
  <si>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</si>
  <si>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</si>
  <si>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</si>
  <si>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</si>
  <si>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</si>
  <si>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</si>
  <si>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</si>
  <si>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</si>
  <si>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</si>
  <si>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</si>
  <si>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</si>
  <si>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</si>
  <si>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</si>
  <si>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</si>
  <si>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</si>
  <si>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</si>
  <si>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</si>
  <si>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</si>
  <si>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</si>
  <si>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</si>
  <si>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</si>
  <si>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</si>
  <si>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</si>
  <si>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</si>
  <si>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</si>
  <si>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</si>
  <si>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</si>
  <si>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</si>
  <si>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</si>
  <si>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</si>
  <si>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</si>
  <si>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</si>
  <si>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</si>
  <si>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</si>
  <si>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</si>
  <si>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</si>
  <si>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</si>
  <si>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</si>
  <si>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</si>
  <si>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</si>
  <si>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</si>
  <si>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</si>
  <si>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</si>
  <si>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</si>
  <si>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</si>
  <si>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</si>
  <si>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</si>
  <si>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</si>
  <si>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</si>
  <si>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</si>
  <si>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</si>
  <si>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</si>
  <si>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</si>
  <si>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</si>
  <si>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</si>
  <si>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</si>
  <si>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</si>
  <si>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</si>
  <si>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</si>
  <si>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</si>
  <si>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</si>
  <si>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</si>
  <si>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</si>
  <si>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</si>
  <si>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</si>
  <si>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</si>
  <si>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</si>
  <si>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</si>
  <si>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</si>
  <si>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</si>
  <si>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</si>
  <si>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</si>
  <si>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</si>
  <si>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</si>
  <si>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</si>
  <si>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</si>
  <si>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</si>
  <si>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</si>
  <si>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</si>
  <si>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</si>
  <si>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</si>
  <si>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</si>
  <si>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</si>
  <si>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</si>
  <si>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</si>
  <si>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</si>
  <si>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</si>
  <si>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</si>
  <si>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</si>
  <si>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</si>
  <si>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</si>
  <si>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</si>
  <si>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</si>
  <si>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</si>
  <si>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</si>
  <si>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</si>
  <si>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</si>
  <si>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</si>
  <si>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</si>
  <si>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</si>
  <si>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</si>
  <si>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</si>
  <si>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</si>
  <si>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</si>
  <si>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</si>
  <si>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</si>
  <si>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</si>
  <si>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</si>
  <si>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</si>
  <si>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</si>
  <si>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</si>
  <si>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</si>
  <si>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</si>
  <si>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</si>
  <si>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</si>
  <si>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</si>
  <si>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</si>
  <si>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</si>
  <si>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</si>
  <si>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</si>
  <si>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</si>
  <si>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</si>
  <si>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</si>
  <si>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</si>
  <si>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</si>
  <si>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</si>
  <si>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</si>
  <si>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</si>
  <si>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</si>
  <si>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</si>
  <si>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</si>
  <si>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</si>
  <si>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</si>
  <si>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</si>
  <si>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</si>
  <si>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</si>
  <si>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</si>
  <si>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</si>
  <si>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</si>
  <si>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</si>
  <si>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</si>
  <si>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</si>
  <si>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</si>
  <si>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</si>
  <si>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</si>
  <si>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</si>
  <si>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</si>
  <si>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</si>
  <si>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</si>
  <si>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</si>
  <si>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</si>
  <si>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</si>
  <si>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</si>
  <si>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</si>
  <si>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</si>
  <si>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</si>
  <si>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</si>
  <si>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</si>
  <si>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</si>
  <si>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</si>
  <si>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</si>
  <si>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</si>
  <si>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</si>
  <si>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</si>
  <si>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</si>
  <si>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</si>
  <si>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</si>
  <si>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</si>
  <si>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</si>
  <si>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</si>
  <si>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</si>
  <si>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</si>
  <si>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</si>
  <si>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</si>
  <si>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</si>
  <si>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</si>
  <si>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</si>
  <si>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</si>
  <si>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</si>
  <si>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</si>
  <si>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</si>
  <si>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</si>
  <si>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</si>
  <si>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</si>
  <si>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</si>
  <si>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</si>
  <si>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</si>
  <si>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</si>
  <si>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</si>
  <si>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</si>
  <si>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</si>
  <si>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</si>
  <si>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</si>
  <si>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</si>
  <si>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</si>
  <si>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</si>
  <si>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</si>
  <si>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</si>
  <si>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</si>
  <si>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</si>
  <si>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</si>
  <si>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</si>
  <si>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</si>
  <si>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</si>
  <si>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</si>
  <si>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</si>
  <si>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</si>
  <si>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</si>
  <si>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</si>
  <si>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</si>
  <si>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</si>
  <si>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</si>
  <si>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</si>
  <si>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</si>
  <si>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</si>
  <si>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</si>
  <si>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</si>
  <si>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</si>
  <si>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</si>
  <si>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</si>
  <si>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</si>
  <si>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</si>
  <si>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</si>
  <si>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</si>
  <si>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</si>
  <si>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</si>
  <si>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</si>
  <si>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</si>
  <si>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</si>
  <si>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</si>
  <si>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</si>
  <si>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</si>
  <si>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</si>
  <si>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</si>
  <si>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</si>
  <si>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</si>
  <si>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</si>
  <si>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</si>
  <si>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</si>
  <si>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</si>
  <si>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</si>
  <si>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</si>
  <si>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</si>
  <si>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</si>
  <si>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</si>
  <si>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</si>
  <si>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</si>
  <si>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</si>
  <si>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</si>
  <si>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</si>
  <si>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</si>
  <si>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</si>
  <si>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</si>
  <si>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</si>
  <si>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</si>
  <si>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</si>
  <si>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</si>
  <si>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</si>
  <si>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</si>
  <si>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</si>
  <si>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</si>
  <si>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</si>
  <si>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</si>
  <si>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</si>
  <si>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</si>
  <si>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</si>
  <si>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</si>
  <si>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</si>
  <si>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</si>
  <si>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</si>
  <si>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</si>
  <si>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</si>
  <si>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</si>
  <si>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</si>
  <si>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</si>
  <si>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</si>
  <si>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</si>
  <si>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</si>
  <si>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</si>
  <si>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</si>
  <si>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</si>
  <si>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</si>
  <si>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</si>
  <si>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</si>
  <si>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</si>
  <si>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</si>
  <si>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</si>
  <si>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</si>
  <si>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</si>
  <si>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</si>
  <si>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</si>
  <si>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</si>
  <si>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</si>
  <si>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</si>
  <si>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</si>
  <si>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</si>
  <si>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</si>
  <si>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</si>
  <si>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</si>
  <si>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</si>
  <si>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</si>
  <si>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</si>
  <si>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</si>
  <si>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</si>
  <si>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</si>
  <si>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</si>
  <si>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</si>
  <si>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</si>
  <si>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</si>
  <si>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</si>
  <si>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</si>
  <si>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</si>
  <si>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</si>
  <si>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</si>
  <si>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</si>
  <si>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</si>
  <si>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</si>
  <si>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</si>
  <si>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</si>
  <si>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</si>
  <si>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</si>
  <si>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</si>
  <si>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</si>
  <si>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</si>
  <si>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</si>
  <si>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</si>
  <si>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</si>
  <si>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</si>
  <si>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</si>
  <si>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</si>
  <si>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</si>
  <si>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</si>
  <si>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</si>
  <si>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</si>
  <si>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</si>
  <si>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</si>
  <si>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</si>
  <si>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</si>
  <si>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</si>
  <si>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</si>
  <si>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</si>
  <si>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</si>
  <si>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</si>
  <si>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</si>
  <si>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</si>
  <si>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</si>
  <si>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</si>
  <si>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</si>
  <si>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</si>
  <si>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</si>
  <si>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</si>
  <si>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</si>
  <si>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</si>
  <si>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</si>
  <si>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</si>
  <si>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</si>
  <si>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</si>
  <si>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</si>
  <si>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</si>
  <si>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</si>
  <si>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</si>
  <si>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</si>
  <si>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</si>
  <si>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</si>
  <si>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</si>
  <si>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</si>
  <si>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</si>
  <si>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</si>
  <si>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</si>
  <si>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</si>
  <si>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</si>
  <si>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</si>
  <si>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</si>
  <si>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</si>
  <si>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</si>
  <si>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</si>
  <si>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</si>
  <si>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</si>
  <si>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</si>
  <si>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</si>
  <si>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</si>
  <si>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</si>
  <si>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</si>
  <si>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</si>
  <si>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</si>
  <si>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</si>
  <si>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</si>
  <si>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</si>
  <si>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</si>
  <si>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</si>
  <si>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</si>
  <si>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</si>
  <si>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</si>
  <si>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</si>
  <si>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</si>
  <si>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</si>
  <si>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</si>
  <si>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</si>
  <si>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</si>
  <si>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</si>
  <si>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</si>
  <si>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</si>
  <si>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</si>
  <si>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</si>
  <si>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</si>
  <si>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</si>
  <si>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</si>
  <si>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</si>
  <si>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</si>
  <si>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</si>
  <si>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</si>
  <si>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</si>
  <si>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</si>
  <si>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</si>
  <si>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</si>
  <si>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</si>
  <si>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</si>
  <si>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</si>
  <si>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</si>
  <si>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</si>
  <si>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</si>
  <si>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</si>
  <si>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</si>
  <si>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</si>
  <si>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</si>
  <si>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</si>
  <si>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</si>
  <si>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</si>
  <si>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</si>
  <si>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</si>
  <si>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</si>
  <si>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</si>
  <si>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</si>
  <si>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</si>
  <si>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</si>
  <si>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</si>
  <si>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</si>
  <si>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</si>
  <si>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</si>
  <si>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</si>
  <si>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</si>
  <si>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</si>
  <si>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</si>
  <si>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</si>
  <si>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</si>
  <si>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</si>
  <si>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</si>
  <si>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</si>
  <si>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</si>
  <si>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</si>
  <si>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</si>
  <si>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</si>
  <si>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</si>
  <si>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</si>
  <si>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</si>
  <si>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</si>
  <si>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</si>
  <si>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</si>
  <si>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</si>
  <si>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</si>
  <si>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</si>
  <si>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</si>
  <si>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</si>
  <si>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</si>
  <si>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</si>
  <si>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</si>
  <si>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</si>
  <si>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</si>
  <si>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</si>
  <si>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</si>
  <si>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</si>
  <si>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</si>
  <si>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</si>
  <si>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</si>
  <si>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</si>
  <si>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</si>
  <si>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</si>
  <si>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</si>
  <si>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</si>
  <si>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</si>
  <si>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</si>
  <si>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</si>
  <si>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</si>
  <si>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</si>
  <si>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</si>
  <si>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</si>
  <si>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</si>
  <si>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</si>
  <si>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</si>
  <si>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</si>
  <si>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</si>
  <si>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</si>
  <si>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</si>
  <si>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</si>
  <si>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</si>
  <si>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</si>
  <si>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</si>
  <si>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</si>
  <si>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</si>
  <si>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</si>
  <si>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</si>
  <si>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</si>
  <si>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</si>
  <si>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</si>
  <si>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</si>
  <si>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</si>
  <si>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</si>
  <si>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</si>
  <si>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</si>
  <si>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</si>
  <si>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</si>
  <si>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</si>
  <si>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</si>
  <si>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</si>
  <si>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</si>
  <si>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</si>
  <si>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</si>
  <si>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</si>
  <si>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</si>
  <si>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</si>
  <si>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</si>
  <si>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</si>
  <si>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</si>
  <si>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</si>
  <si>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</si>
  <si>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</si>
  <si>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</si>
  <si>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</si>
  <si>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</si>
  <si>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</si>
  <si>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</si>
  <si>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</si>
  <si>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</si>
  <si>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</si>
  <si>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</si>
  <si>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</si>
  <si>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</si>
  <si>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</si>
  <si>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</si>
  <si>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</si>
  <si>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</si>
  <si>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</si>
  <si>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</si>
  <si>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</si>
  <si>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</si>
  <si>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</si>
  <si>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</si>
  <si>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</si>
  <si>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</si>
  <si>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</si>
  <si>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</si>
  <si>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</si>
  <si>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</si>
  <si>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</si>
  <si>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</si>
  <si>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</si>
  <si>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</si>
  <si>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</si>
  <si>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</si>
  <si>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</si>
  <si>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</si>
  <si>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</si>
  <si>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</si>
  <si>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</si>
  <si>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</si>
  <si>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</si>
  <si>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</si>
  <si>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</si>
  <si>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</si>
  <si>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</si>
  <si>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</si>
  <si>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</si>
  <si>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</si>
  <si>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</si>
  <si>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</si>
  <si>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</si>
  <si>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</si>
  <si>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</si>
  <si>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</si>
  <si>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</si>
  <si>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</si>
  <si>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</si>
  <si>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</si>
  <si>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</si>
  <si>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</si>
  <si>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</si>
  <si>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</si>
  <si>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</si>
  <si>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</si>
  <si>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</si>
  <si>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</si>
  <si>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</si>
  <si>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</si>
  <si>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</si>
  <si>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</si>
  <si>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</si>
  <si>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</si>
  <si>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</si>
  <si>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</si>
  <si>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</si>
  <si>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</si>
  <si>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</si>
  <si>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</si>
  <si>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</si>
  <si>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</si>
  <si>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</si>
  <si>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</si>
  <si>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</si>
  <si>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</si>
  <si>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</si>
  <si>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</si>
  <si>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</si>
  <si>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</si>
  <si>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</si>
  <si>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</si>
  <si>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</si>
  <si>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</si>
  <si>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</si>
  <si>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</si>
  <si>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</si>
  <si>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</si>
  <si>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</si>
  <si>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</si>
  <si>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</si>
  <si>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</si>
  <si>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</si>
  <si>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</si>
  <si>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</si>
  <si>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</si>
  <si>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</si>
  <si>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</si>
  <si>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</si>
  <si>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</si>
  <si>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</si>
  <si>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</si>
  <si>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</si>
  <si>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</si>
  <si>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</si>
  <si>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</si>
  <si>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</si>
  <si>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</si>
  <si>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</si>
  <si>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</si>
  <si>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</si>
  <si>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</si>
  <si>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</si>
  <si>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</si>
  <si>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</si>
  <si>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</si>
  <si>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</si>
  <si>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</si>
  <si>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</si>
  <si>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</si>
  <si>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</si>
  <si>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</si>
  <si>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</si>
  <si>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</si>
  <si>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</si>
  <si>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</si>
  <si>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</si>
  <si>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</si>
  <si>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</si>
  <si>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</si>
  <si>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</si>
  <si>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</si>
  <si>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</si>
  <si>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</si>
  <si>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</si>
  <si>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</si>
  <si>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</si>
  <si>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</si>
  <si>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</si>
  <si>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</si>
  <si>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</si>
  <si>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</si>
  <si>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</si>
  <si>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</si>
  <si>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</si>
  <si>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</si>
  <si>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</si>
  <si>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</si>
  <si>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</si>
  <si>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</si>
  <si>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</si>
  <si>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</si>
  <si>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</si>
  <si>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</si>
  <si>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</si>
  <si>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</si>
  <si>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</si>
  <si>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</si>
  <si>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</si>
  <si>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</si>
  <si>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</si>
  <si>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</si>
  <si>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</si>
  <si>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</si>
  <si>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</si>
  <si>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</si>
  <si>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</si>
  <si>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</si>
  <si>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</si>
  <si>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</si>
  <si>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</si>
  <si>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</si>
  <si>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</si>
  <si>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</si>
  <si>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</si>
  <si>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</si>
  <si>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</si>
  <si>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</si>
  <si>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</si>
  <si>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</si>
  <si>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</si>
  <si>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</si>
  <si>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</si>
  <si>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</si>
  <si>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</si>
  <si>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</si>
  <si>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</si>
  <si>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</si>
  <si>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</si>
  <si>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</si>
  <si>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</si>
  <si>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</si>
  <si>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</si>
  <si>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</si>
  <si>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</si>
  <si>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</si>
  <si>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</si>
  <si>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</si>
  <si>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</si>
  <si>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</si>
  <si>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</si>
  <si>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</si>
  <si>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</si>
  <si>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</si>
  <si>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</si>
  <si>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</si>
  <si>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</si>
  <si>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</si>
  <si>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</si>
  <si>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</si>
  <si>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</si>
  <si>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</si>
  <si>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</si>
  <si>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</si>
  <si>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</si>
  <si>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</si>
  <si>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</si>
  <si>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</si>
  <si>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</si>
  <si>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</si>
  <si>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</si>
  <si>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</si>
  <si>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</si>
  <si>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</si>
  <si>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</si>
  <si>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</si>
  <si>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</si>
  <si>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</si>
  <si>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</si>
  <si>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</si>
  <si>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</si>
  <si>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</si>
  <si>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</si>
  <si>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</si>
  <si>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</si>
  <si>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</si>
  <si>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</si>
  <si>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</si>
  <si>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</si>
  <si>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</si>
  <si>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</si>
  <si>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</si>
  <si>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</si>
  <si>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</si>
  <si>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</si>
  <si>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</si>
  <si>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</si>
  <si>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</si>
  <si>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</si>
  <si>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</si>
  <si>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</si>
  <si>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</si>
  <si>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</si>
  <si>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</si>
  <si>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</si>
  <si>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</si>
  <si>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</si>
  <si>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</si>
  <si>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</si>
  <si>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</si>
  <si>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</si>
  <si>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</si>
  <si>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</si>
  <si>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</si>
  <si>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</si>
  <si>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</si>
  <si>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</si>
  <si>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</si>
  <si>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</si>
  <si>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</si>
  <si>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</si>
  <si>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</si>
  <si>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</si>
  <si>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</si>
  <si>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</si>
  <si>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</si>
  <si>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</si>
  <si>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</si>
  <si>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</si>
  <si>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</si>
  <si>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</si>
  <si>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</si>
  <si>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</si>
  <si>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</si>
  <si>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</si>
  <si>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</si>
  <si>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</si>
  <si>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</si>
  <si>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</si>
  <si>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</si>
  <si>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</si>
  <si>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</si>
  <si>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</si>
  <si>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</si>
  <si>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</si>
  <si>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</si>
  <si>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</si>
  <si>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</si>
  <si>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</si>
  <si>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</si>
  <si>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</si>
  <si>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</si>
  <si>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</si>
  <si>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</si>
  <si>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</si>
  <si>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</si>
  <si>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</si>
  <si>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</si>
  <si>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</si>
  <si>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</si>
  <si>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</si>
  <si>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</si>
  <si>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</si>
  <si>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</si>
  <si>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</si>
  <si>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</si>
  <si>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</si>
  <si>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</si>
  <si>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</si>
  <si>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</si>
  <si>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</si>
  <si>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</si>
  <si>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</si>
  <si>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</si>
  <si>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</si>
  <si>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</si>
  <si>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</si>
  <si>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</si>
  <si>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</si>
  <si>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</si>
  <si>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</si>
  <si>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</si>
  <si>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</si>
  <si>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</si>
  <si>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</si>
  <si>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</si>
  <si>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</si>
  <si>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</si>
  <si>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</si>
  <si>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</si>
  <si>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</si>
  <si>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</si>
  <si>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</si>
  <si>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</si>
  <si>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</si>
  <si>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</si>
  <si>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</si>
  <si>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</si>
  <si>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</si>
  <si>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</si>
  <si>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</si>
  <si>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</si>
  <si>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</si>
  <si>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</si>
  <si>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</si>
  <si>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</si>
  <si>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</si>
  <si>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</si>
  <si>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</si>
  <si>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</si>
  <si>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</si>
  <si>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</si>
  <si>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</si>
  <si>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</si>
  <si>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</si>
  <si>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</si>
  <si>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</si>
  <si>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</si>
  <si>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</si>
  <si>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</si>
  <si>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</si>
  <si>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</si>
  <si>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</si>
  <si>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</si>
  <si>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</si>
  <si>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</si>
  <si>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</si>
  <si>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</si>
  <si>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</si>
  <si>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</si>
  <si>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</si>
  <si>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</si>
  <si>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</si>
  <si>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</si>
  <si>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</si>
  <si>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</si>
  <si>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</si>
  <si>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</si>
  <si>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</si>
  <si>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</si>
  <si>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</si>
  <si>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</si>
  <si>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</si>
  <si>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</si>
  <si>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</si>
  <si>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</si>
  <si>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</si>
  <si>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</si>
  <si>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</si>
  <si>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</si>
  <si>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</si>
  <si>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</si>
  <si>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</si>
  <si>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</si>
  <si>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</si>
  <si>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</si>
  <si>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</si>
  <si>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</si>
  <si>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</si>
  <si>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</si>
  <si>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</si>
  <si>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</si>
  <si>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</si>
  <si>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</si>
  <si>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</si>
  <si>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</si>
  <si>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</si>
  <si>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</si>
  <si>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</si>
  <si>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</si>
  <si>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</si>
  <si>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</si>
  <si>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</si>
  <si>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</si>
  <si>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</si>
  <si>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</si>
  <si>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</si>
  <si>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</si>
  <si>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</si>
  <si>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</si>
  <si>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</si>
  <si>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</si>
  <si>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</si>
  <si>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</si>
  <si>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</si>
  <si>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</si>
  <si>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</si>
  <si>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</si>
  <si>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</si>
  <si>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</si>
  <si>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</si>
  <si>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</si>
  <si>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</si>
  <si>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</si>
  <si>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</si>
  <si>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</si>
  <si>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</si>
  <si>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</si>
  <si>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</si>
  <si>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</si>
  <si>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</si>
  <si>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</si>
  <si>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</si>
  <si>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</si>
  <si>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</si>
  <si>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</si>
  <si>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</si>
  <si>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</si>
  <si>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</si>
  <si>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</si>
  <si>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</si>
  <si>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</si>
  <si>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</si>
  <si>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</si>
  <si>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</si>
  <si>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</si>
  <si>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</si>
  <si>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</si>
  <si>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</si>
  <si>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</si>
  <si>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</si>
  <si>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</si>
  <si>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</si>
  <si>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</si>
  <si>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</si>
  <si>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</si>
  <si>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</si>
  <si>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</si>
  <si>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</si>
  <si>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</si>
  <si>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</si>
  <si>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</si>
  <si>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</si>
  <si>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</si>
  <si>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</si>
  <si>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</si>
  <si>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</si>
  <si>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</si>
  <si>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</si>
  <si>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</si>
  <si>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</si>
  <si>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</si>
  <si>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Row Labels</t>
  </si>
  <si>
    <t>Grand Total</t>
  </si>
  <si>
    <t>(All)</t>
  </si>
  <si>
    <t>Column Labels</t>
  </si>
  <si>
    <t>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</si>
  <si>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</si>
  <si>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</si>
  <si>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</si>
  <si>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</si>
  <si>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</si>
  <si>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</si>
  <si>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</si>
  <si>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</si>
  <si>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</si>
  <si>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</si>
  <si>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</si>
  <si>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</si>
  <si>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</si>
  <si>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</si>
  <si>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</si>
  <si>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</si>
  <si>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</si>
  <si>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</si>
  <si>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</si>
  <si>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</si>
  <si>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</si>
  <si>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</si>
  <si>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</si>
  <si>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</si>
  <si>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</si>
  <si>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</si>
  <si>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</si>
  <si>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</si>
  <si>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</si>
  <si>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</si>
  <si>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</si>
  <si>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</si>
  <si>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</si>
  <si>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</si>
  <si>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</si>
  <si>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</si>
  <si>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</si>
  <si>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</si>
  <si>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</si>
  <si>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</si>
  <si>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</si>
  <si>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</si>
  <si>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</si>
  <si>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</si>
  <si>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</si>
  <si>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</si>
  <si>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</si>
  <si>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</si>
  <si>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</si>
  <si>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Count of Average Donation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</si>
  <si>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</si>
  <si>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</si>
  <si>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</si>
  <si>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</si>
  <si>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</si>
  <si>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</si>
  <si>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</si>
  <si>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</si>
  <si>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</si>
  <si>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</si>
  <si>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</si>
  <si>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</si>
  <si>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</si>
  <si>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</si>
  <si>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</si>
  <si>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</si>
  <si>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Date Created Conversion</t>
  </si>
  <si>
    <t xml:space="preserve">Goal </t>
  </si>
  <si>
    <t xml:space="preserve">Number Successful </t>
  </si>
  <si>
    <t>Number Failed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</si>
  <si>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</si>
  <si>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</si>
  <si>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</si>
  <si>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</si>
  <si>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</si>
  <si>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</si>
  <si>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</si>
  <si>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</si>
  <si>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</si>
  <si>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</si>
  <si>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</si>
  <si>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</si>
  <si>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</si>
  <si>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</si>
  <si>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</si>
  <si>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Greater than 50000</t>
  </si>
  <si>
    <t>Less Than 1000</t>
  </si>
  <si>
    <t>idz</t>
  </si>
  <si>
    <t>Successful Campaings</t>
  </si>
  <si>
    <t>Unsuccessful Campaings</t>
  </si>
  <si>
    <t>Mean number of backers</t>
  </si>
  <si>
    <t>Median number of backers</t>
  </si>
  <si>
    <t>Minimum number of backers</t>
  </si>
  <si>
    <t>Maximum number of backers</t>
  </si>
  <si>
    <t xml:space="preserve">Variance </t>
  </si>
  <si>
    <t>Standard Deviation</t>
  </si>
  <si>
    <t>Z-score Successful_backers_count</t>
  </si>
  <si>
    <t>Summary by Mean</t>
  </si>
  <si>
    <t>Mean +1SD</t>
  </si>
  <si>
    <t>Mean -1sd</t>
  </si>
  <si>
    <t>Successful Campaigns</t>
  </si>
  <si>
    <t>Unsuccessful Campaigns</t>
  </si>
  <si>
    <t>Z-score Unsuccessful_backers_count</t>
  </si>
  <si>
    <t xml:space="preserve">Probability of successful </t>
  </si>
  <si>
    <t>Probability of unsuccessful</t>
  </si>
  <si>
    <t>successful backers_count</t>
  </si>
  <si>
    <t>Unsuccessful backers_count</t>
  </si>
  <si>
    <t>First Quartile:</t>
  </si>
  <si>
    <t>Median:</t>
  </si>
  <si>
    <t>Second Quartile:</t>
  </si>
  <si>
    <t>Third Quartile:</t>
  </si>
  <si>
    <t>Interquartile Range:</t>
  </si>
  <si>
    <t>Mean, Median, Max, Min, Variance and Stdev</t>
  </si>
  <si>
    <t>Lower Boundary</t>
  </si>
  <si>
    <t>Upper Boundary</t>
  </si>
  <si>
    <t>Successful</t>
  </si>
  <si>
    <t>Unsuccessful</t>
  </si>
  <si>
    <t>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</si>
</sst>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/>
    <xf numFmtId="0" fontId="1" fillId="0" borderId="0" xfId="0" applyFont="1" applyFill="1"/>
    <xf numFmtId="0" fontId="0" fillId="0" borderId="0" xfId="0" applyFont="1" applyFill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" fillId="7" borderId="0" xfId="0" applyFont="1" applyFill="1" applyBorder="1"/>
    <xf numFmtId="0" fontId="1" fillId="7" borderId="0" xfId="0" applyFont="1" applyFill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3" fillId="6" borderId="1" xfId="0" applyFont="1" applyFill="1" applyBorder="1" applyAlignment="1"/>
    <xf numFmtId="0" fontId="3" fillId="8" borderId="1" xfId="0" applyFon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9" borderId="0" xfId="0" applyFont="1" applyFill="1" applyAlignment="1">
      <alignment horizontal="center"/>
    </xf>
    <xf numFmtId="0" fontId="3" fillId="9" borderId="0" xfId="0" applyFont="1" applyFill="1" applyBorder="1"/>
    <xf numFmtId="0" fontId="3" fillId="9" borderId="1" xfId="0" applyFont="1" applyFill="1" applyBorder="1"/>
  </cellXfs>
  <cellStyles count="2">
    <cellStyle name="Normal" xfId="0" builtinId="0"/>
    <cellStyle name="Percent" xfId="1" builtinId="5"/>
  </cellStyles>
  <dxfs count="29">
    <dxf>
      <font>
        <b/>
      </font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indent="0" justifyLastLine="0" shrinkToFit="0" readingOrder="0"/>
    </dxf>
    <dxf>
      <alignment horizontal="general" vertical="bottom" textRotation="0" wrapText="0" indent="0" justifyLastLine="0" shrinkToFit="0" readingOrder="0"/>
    </dxf>
    <dxf>
      <fill>
        <patternFill>
          <bgColor theme="9"/>
        </patternFill>
      </fill>
    </dxf>
    <dxf>
      <fill>
        <patternFill>
          <bgColor theme="7" tint="0.59996337778862885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 tint="0.59996337778862885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 tint="0.59996337778862885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 tint="0.59996337778862885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alibri"/>
        <scheme val="minor"/>
      </font>
      <fill>
        <patternFill patternType="solid">
          <fgColor indexed="64"/>
          <bgColor theme="7" tint="0.79998168889431442"/>
        </patternFill>
      </fill>
    </dxf>
    <dxf>
      <border>
        <bottom style="thin">
          <color indexed="64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8C82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[StarterBook-finished -ready to submit.xlsx]Parent Category!PivotTable2</c:name>
    <c:fmtId val="5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E-411B-9D87-C17DDDA65E58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E-411B-9D87-C17DDDA65E58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E-411B-9D87-C17DDDA65E58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3E-411B-9D87-C17DDDA65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3541215"/>
        <c:axId val="373540383"/>
      </c:barChart>
      <c:catAx>
        <c:axId val="37354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540383"/>
        <c:crosses val="autoZero"/>
        <c:auto val="1"/>
        <c:lblAlgn val="ctr"/>
        <c:lblOffset val="100"/>
        <c:noMultiLvlLbl val="0"/>
      </c:catAx>
      <c:valAx>
        <c:axId val="3735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54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[StarterBook-finished -ready to submit.xlsx]Sub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86C-4D9B-9E7B-7625E71E0782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86C-4D9B-9E7B-7625E71E0782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C-4D9B-9E7B-7625E71E0782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86C-4D9B-9E7B-7625E71E0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371583"/>
        <c:axId val="426359103"/>
      </c:barChart>
      <c:catAx>
        <c:axId val="42637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59103"/>
        <c:crosses val="autoZero"/>
        <c:auto val="1"/>
        <c:lblAlgn val="ctr"/>
        <c:lblOffset val="100"/>
        <c:noMultiLvlLbl val="0"/>
      </c:catAx>
      <c:valAx>
        <c:axId val="42635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71583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[StarterBook-finished -ready to submit.xlsx]Monthly trends!PivotTable5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trends'!$B$4:$B$5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'Monthly trends'!$A$6:$A$18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BF-420B-88FF-7B51068D9870}"/>
            </c:ext>
          </c:extLst>
        </c:ser>
        <c:ser>
          <c:idx val="1"/>
          <c:order val="1"/>
          <c:tx>
            <c:strRef>
              <c:f>'Monthly trends'!$C$4:$C$5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'Monthly trends'!$A$6:$A$18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BF-420B-88FF-7B51068D9870}"/>
            </c:ext>
          </c:extLst>
        </c:ser>
        <c:ser>
          <c:idx val="2"/>
          <c:order val="2"/>
          <c:tx>
            <c:strRef>
              <c:f>'Monthly trends'!$D$4:$D$5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'Monthly trends'!$A$6:$A$18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BF-420B-88FF-7B51068D9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781471"/>
        <c:axId val="1356782719"/>
      </c:lineChart>
      <c:catAx>
        <c:axId val="135678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782719"/>
        <c:crosses val="autoZero"/>
        <c:auto val="1"/>
        <c:lblAlgn val="ctr"/>
        <c:lblOffset val="100"/>
        <c:noMultiLvlLbl val="0"/>
      </c:catAx>
      <c:valAx>
        <c:axId val="135678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78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work'!$F$1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work'!$F$2:$F$13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0.37575757575757573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F8-4E62-9120-12455136144D}"/>
            </c:ext>
          </c:extLst>
        </c:ser>
        <c:ser>
          <c:idx val="5"/>
          <c:order val="5"/>
          <c:tx>
            <c:strRef>
              <c:f>'Bonus work'!$G$1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work'!$G$2:$G$13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0.43636363636363634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F8-4E62-9120-12455136144D}"/>
            </c:ext>
          </c:extLst>
        </c:ser>
        <c:ser>
          <c:idx val="6"/>
          <c:order val="6"/>
          <c:tx>
            <c:strRef>
              <c:f>'Bonus work'!$H$1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work'!$H$2:$H$13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0.18787878787878787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F8-4E62-9120-124551361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817296"/>
        <c:axId val="773823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work'!$B$1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work'!$B$2:$B$13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F8-4E62-9120-12455136144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F8-4E62-9120-12455136144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31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FF8-4E62-9120-12455136144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165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FF8-4E62-9120-12455136144D}"/>
                  </c:ext>
                </c:extLst>
              </c15:ser>
            </c15:filteredLineSeries>
          </c:ext>
        </c:extLst>
      </c:lineChart>
      <c:catAx>
        <c:axId val="77381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23952"/>
        <c:crosses val="autoZero"/>
        <c:auto val="1"/>
        <c:lblAlgn val="ctr"/>
        <c:lblOffset val="100"/>
        <c:noMultiLvlLbl val="0"/>
      </c:catAx>
      <c:valAx>
        <c:axId val="773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1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_xlchart.4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>
                <a:solidFill>
                  <a:srgbClr val="FF0000"/>
                </a:solidFill>
              </a:rPr>
              <a:t>Successful backer count </a:t>
            </a:r>
          </a:p>
        </cx:rich>
      </cx:tx>
    </cx:title>
    <cx:plotArea>
      <cx:plotAreaRegion>
        <cx:series layoutId="clusteredColumn" uniqueId="{4A4420C8-BF47-4D1D-94D3-999CCF144B5D}"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tle/>
        <cx:tickLabels/>
      </cx:axis>
      <cx:axis id="1">
        <cx:valScaling/>
        <cx:title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_xlchart.5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>
                <a:solidFill>
                  <a:srgbClr val="FF0000"/>
                </a:solidFill>
              </a:rPr>
              <a:t>Z-score distribution for successful backers</a:t>
            </a:r>
          </a:p>
          <a:p>
            <a:pPr algn="ctr">
              <a:defRPr/>
            </a:pPr>
            <a:r>
              <a:rPr lang="en-US"/>
              <a:t> </a:t>
            </a:r>
          </a:p>
        </cx:rich>
      </cx:tx>
    </cx:title>
    <cx:plotArea>
      <cx:plotAreaRegion>
        <cx:series layoutId="clusteredColumn" uniqueId="{A6839593-47B9-4381-BA22-6C811E684F14}"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_xlchart.2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>
                <a:solidFill>
                  <a:schemeClr val="accent6"/>
                </a:solidFill>
              </a:rPr>
              <a:t>Unsuccessful backer count</a:t>
            </a:r>
          </a:p>
          <a:p>
            <a:pPr algn="ctr">
              <a:defRPr/>
            </a:pPr>
            <a:endParaRPr lang="en-US"/>
          </a:p>
        </cx:rich>
      </cx:tx>
    </cx:title>
    <cx:plotArea>
      <cx:plotAreaRegion>
        <cx:series layoutId="clusteredColumn" uniqueId="{C248A5F2-1857-46D5-AC93-CCEAEA17CC20}"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>
                <a:solidFill>
                  <a:schemeClr val="accent6"/>
                </a:solidFill>
              </a:rPr>
              <a:t>Z-score of Unssuccessful backers</a:t>
            </a:r>
          </a:p>
          <a:p>
            <a:pPr algn="ctr">
              <a:defRPr/>
            </a:pPr>
            <a:endParaRPr lang="en-US"/>
          </a:p>
        </cx:rich>
      </cx:tx>
    </cx:title>
    <cx:plotArea>
      <cx:plotAreaRegion>
        <cx:series layoutId="clusteredColumn" uniqueId="{0C681263-15F6-4ED0-BB6F-A7181FFCBE85}">
          <cx:dataId val="0"/>
          <cx:layoutPr>
            <cx:binning intervalClosed="r">
              <cx:binSize val="2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>
                <a:solidFill>
                  <a:srgbClr val="FF0000"/>
                </a:solidFill>
              </a:rPr>
              <a:t>Successful backers count</a:t>
            </a:r>
          </a:p>
          <a:p>
            <a:pPr algn="ctr">
              <a:defRPr/>
            </a:pPr>
            <a:r>
              <a:rPr lang="en-US"/>
              <a:t> </a:t>
            </a:r>
          </a:p>
        </cx:rich>
      </cx:tx>
    </cx:title>
    <cx:plotArea>
      <cx:plotAreaRegion>
        <cx:series layoutId="boxWhisker" uniqueId="{AB827E50-4713-4ACA-8CF4-34D59B03B9C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_xlchart.0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>
                <a:solidFill>
                  <a:schemeClr val="accent6"/>
                </a:solidFill>
              </a:rPr>
              <a:t>Unsuccessful backers - count</a:t>
            </a:r>
          </a:p>
        </cx:rich>
      </cx:tx>
    </cx:title>
    <cx:plotArea>
      <cx:plotAreaRegion>
        <cx:series layoutId="boxWhisker" uniqueId="{E9DDBCE6-A7BD-4EE4-A573-D0E827FA4D1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19050</xdr:rowOff>
    </xdr:from>
    <xdr:to>
      <xdr:col>13</xdr:col>
      <xdr:colOff>647700</xdr:colOff>
      <xdr:row>34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0</xdr:row>
      <xdr:rowOff>142873</xdr:rowOff>
    </xdr:from>
    <xdr:to>
      <xdr:col>27</xdr:col>
      <xdr:colOff>750454</xdr:colOff>
      <xdr:row>49</xdr:row>
      <xdr:rowOff>8246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590549</xdr:colOff>
      <xdr:row>3</xdr:row>
      <xdr:rowOff>161924</xdr:rowOff>
    </xdr:from>
    <xdr:to>
      <xdr:col>8</xdr:col>
      <xdr:colOff>1619249</xdr:colOff>
      <xdr:row>28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14</xdr:row>
      <xdr:rowOff>9526</xdr:rowOff>
    </xdr:from>
    <xdr:to>
      <xdr:col>7</xdr:col>
      <xdr:colOff>276225</xdr:colOff>
      <xdr:row>37</xdr:row>
      <xdr:rowOff>9526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16</xdr:row>
      <xdr:rowOff>31750</xdr:rowOff>
    </xdr:from>
    <xdr:to>
      <xdr:col>10</xdr:col>
      <xdr:colOff>501650</xdr:colOff>
      <xdr:row>34</xdr:row>
      <xdr:rowOff>133350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4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33</xdr:row>
      <xdr:rowOff>0</xdr:rowOff>
    </xdr:from>
    <xdr:to>
      <xdr:col>10</xdr:col>
      <xdr:colOff>222250</xdr:colOff>
      <xdr:row>47</xdr:row>
      <xdr:rowOff>165100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Char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49</xdr:row>
      <xdr:rowOff>0</xdr:rowOff>
    </xdr:from>
    <xdr:to>
      <xdr:col>10</xdr:col>
      <xdr:colOff>222250</xdr:colOff>
      <xdr:row>63</xdr:row>
      <xdr:rowOff>165100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2" name="Chart 1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65</xdr:row>
      <xdr:rowOff>0</xdr:rowOff>
    </xdr:from>
    <xdr:to>
      <xdr:col>10</xdr:col>
      <xdr:colOff>222250</xdr:colOff>
      <xdr:row>79</xdr:row>
      <xdr:rowOff>165100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5" name="Chart 1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711200</xdr:colOff>
      <xdr:row>16</xdr:row>
      <xdr:rowOff>19050</xdr:rowOff>
    </xdr:from>
    <xdr:to>
      <xdr:col>15</xdr:col>
      <xdr:colOff>25400</xdr:colOff>
      <xdr:row>31</xdr:row>
      <xdr:rowOff>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8" name="Chart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723900</xdr:colOff>
      <xdr:row>32</xdr:row>
      <xdr:rowOff>165100</xdr:rowOff>
    </xdr:from>
    <xdr:to>
      <xdr:col>15</xdr:col>
      <xdr:colOff>25400</xdr:colOff>
      <xdr:row>47</xdr:row>
      <xdr:rowOff>146050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9" name="Chart 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ithra" refreshedDate="44356.536572106481" createdVersion="6" refreshedVersion="6" minRefreshableVersion="3" recordCount="4114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 count="2720">
        <n v="63.919999999999995"/>
        <n v="185.48999999999998"/>
        <n v="15"/>
        <n v="69.27000000000001"/>
        <n v="190.56"/>
        <n v="93.410000000000011"/>
        <n v="146.88"/>
        <n v="159.82999999999998"/>
        <n v="291.8"/>
        <n v="31.5"/>
        <n v="158.69"/>
        <n v="80.34"/>
        <n v="59.97"/>
        <n v="109.79"/>
        <n v="147.70999999999998"/>
        <n v="21.76"/>
        <n v="171.85"/>
        <n v="41.949999999999996"/>
        <n v="93.27000000000001"/>
        <n v="56.14"/>
        <n v="80.16"/>
        <n v="199.91"/>
        <n v="51.25"/>
        <n v="103.05000000000001"/>
        <n v="66.350000000000009"/>
        <n v="57.15"/>
        <n v="102.11"/>
        <n v="148.97"/>
        <n v="169.60999999999999"/>
        <n v="31.630000000000003"/>
        <n v="76.460000000000008"/>
        <n v="13"/>
        <n v="320.45"/>
        <n v="83.75"/>
        <n v="49.89"/>
        <n v="59.47"/>
        <n v="193.85"/>
        <n v="159.51999999999998"/>
        <n v="41.69"/>
        <n v="150.89999999999998"/>
        <n v="126.69000000000001"/>
        <n v="105.27000000000001"/>
        <n v="117.52000000000001"/>
        <n v="117.37"/>
        <n v="133.34"/>
        <n v="98.37"/>
        <n v="194.45"/>
        <n v="76.87"/>
        <n v="56.82"/>
        <n v="137.94"/>
        <n v="27.28"/>
        <n v="118.34"/>
        <n v="223.48999999999998"/>
        <n v="28.12"/>
        <n v="194.23999999999998"/>
        <n v="128.95999999999998"/>
        <n v="49.32"/>
        <n v="221.53"/>
        <n v="137.22"/>
        <n v="606.83000000000004"/>
        <n v="43.05"/>
        <n v="322.39999999999998"/>
        <n v="96.710000000000008"/>
        <n v="35.479999999999997"/>
        <n v="86.67"/>
        <n v="132.06"/>
        <n v="91.240000000000009"/>
        <n v="116.25"/>
        <n v="21.200000000000003"/>
        <n v="62.33"/>
        <n v="37.419999999999995"/>
        <n v="69.72"/>
        <n v="58.18"/>
        <n v="50"/>
        <n v="19.48"/>
        <n v="85.960000000000008"/>
        <n v="30.67"/>
        <n v="60.39"/>
        <n v="38.6"/>
        <n v="40.269999999999996"/>
        <n v="273.83"/>
        <n v="53.04"/>
        <n v="40.01"/>
        <n v="15.77"/>
        <n v="71.430000000000007"/>
        <n v="71.72"/>
        <n v="375.77"/>
        <n v="104.6"/>
        <n v="60"/>
        <n v="123.29"/>
        <n v="31.380000000000003"/>
        <n v="78.27000000000001"/>
        <n v="122.33"/>
        <n v="73.740000000000009"/>
        <n v="21.67"/>
        <n v="21.91"/>
        <n v="50.589999999999996"/>
        <n v="53.129999999999995"/>
        <n v="56.669999999999995"/>
        <n v="40.78"/>
        <n v="192.31"/>
        <n v="100"/>
        <n v="117.93"/>
        <n v="27.900000000000002"/>
        <n v="39.39"/>
        <n v="186.12"/>
        <n v="111.38000000000001"/>
        <n v="78.73"/>
        <n v="46.71"/>
        <n v="65.39"/>
        <n v="102.08"/>
        <n v="64.2"/>
        <n v="90.39"/>
        <n v="88.58"/>
        <n v="28.73"/>
        <n v="69.790000000000006"/>
        <n v="167.48999999999998"/>
        <n v="144.91999999999999"/>
        <n v="91.850000000000009"/>
        <n v="10"/>
        <n v="1"/>
        <e v="#DIV/0!"/>
        <n v="25.17"/>
        <n v="11.67"/>
        <n v="106.7"/>
        <n v="47.5"/>
        <n v="311.17"/>
        <n v="94.51"/>
        <n v="80.599999999999994"/>
        <n v="81.25"/>
        <n v="500"/>
        <n v="46.18"/>
        <n v="55.949999999999996"/>
        <n v="37.559999999999995"/>
        <n v="38.339999999999996"/>
        <n v="20"/>
        <n v="15.34"/>
        <n v="449.44"/>
        <n v="28"/>
        <n v="35.9"/>
        <n v="13.34"/>
        <n v="20.25"/>
        <n v="119"/>
        <n v="4"/>
        <n v="5"/>
        <n v="43.5"/>
        <n v="91.43"/>
        <n v="3000"/>
        <n v="5.5"/>
        <n v="108.34"/>
        <n v="56"/>
        <n v="32.5"/>
        <n v="25.720000000000002"/>
        <n v="30.85"/>
        <n v="180.5"/>
        <n v="373.5"/>
        <n v="25.5"/>
        <n v="220"/>
        <n v="160"/>
        <n v="69"/>
        <n v="83.34"/>
        <n v="5.67"/>
        <n v="77.11"/>
        <n v="32.75"/>
        <n v="46.5"/>
        <n v="87.31"/>
        <n v="54.29"/>
        <n v="93.25"/>
        <n v="117.69000000000001"/>
        <n v="76.48"/>
        <n v="163.85"/>
        <n v="91.820000000000007"/>
        <n v="185.84"/>
        <n v="331.53999999999996"/>
        <n v="314.28999999999996"/>
        <n v="115.99000000000001"/>
        <n v="120"/>
        <n v="65"/>
        <n v="125"/>
        <n v="30"/>
        <n v="15.72"/>
        <n v="80.2"/>
        <n v="117.85000000000001"/>
        <n v="109.05000000000001"/>
        <n v="73.02000000000001"/>
        <n v="78.2"/>
        <n v="47.4"/>
        <n v="54.03"/>
        <n v="68.490000000000009"/>
        <n v="108.15"/>
        <n v="589.96"/>
        <n v="48.059999999999995"/>
        <n v="72.490000000000009"/>
        <n v="57.08"/>
        <n v="85.45"/>
        <n v="215.85999999999999"/>
        <n v="89.39"/>
        <n v="45.419999999999995"/>
        <n v="65.760000000000005"/>
        <n v="66.710000000000008"/>
        <n v="83.350000000000009"/>
        <n v="105.05000000000001"/>
        <n v="120.91000000000001"/>
        <n v="97.64"/>
        <n v="41.379999999999995"/>
        <n v="30.66"/>
        <n v="64.95"/>
        <n v="95.78"/>
        <n v="40.419999999999995"/>
        <n v="78.58"/>
        <n v="50.19"/>
        <n v="92.26"/>
        <n v="57.55"/>
        <n v="109.43"/>
        <n v="81.900000000000006"/>
        <n v="45.669999999999995"/>
        <n v="55.23"/>
        <n v="65.300000000000011"/>
        <n v="95.23"/>
        <n v="75.45"/>
        <n v="97.820000000000007"/>
        <n v="87.690000000000012"/>
        <n v="54.75"/>
        <n v="83.960000000000008"/>
        <n v="254.39"/>
        <n v="101.83"/>
        <n v="55.07"/>
        <n v="56.91"/>
        <n v="121.29"/>
        <n v="91.190000000000012"/>
        <n v="115.45"/>
        <n v="67.78"/>
        <n v="28.580000000000002"/>
        <n v="46.89"/>
        <n v="154.42999999999998"/>
        <n v="201.23"/>
        <n v="100.09"/>
        <n v="230.09"/>
        <n v="141.75"/>
        <n v="56.35"/>
        <n v="73.350000000000009"/>
        <n v="85.34"/>
        <n v="61.5"/>
        <n v="93.02000000000001"/>
        <n v="50.3"/>
        <n v="106.44000000000001"/>
        <n v="51.72"/>
        <n v="36.619999999999997"/>
        <n v="42.519999999999996"/>
        <n v="62.72"/>
        <n v="89.960000000000008"/>
        <n v="28.930000000000003"/>
        <n v="138.81"/>
        <n v="61.309999999999995"/>
        <n v="80.210000000000008"/>
        <n v="32.1"/>
        <n v="200.89"/>
        <n v="108.02000000000001"/>
        <n v="95.7"/>
        <n v="110.48"/>
        <n v="134.91999999999999"/>
        <n v="106.63000000000001"/>
        <n v="145.04999999999998"/>
        <n v="114.59"/>
        <n v="105.32000000000001"/>
        <n v="70.930000000000007"/>
        <n v="147.17999999999998"/>
        <n v="160.47999999999999"/>
        <n v="156.04999999999998"/>
        <n v="63.18"/>
        <n v="104.83"/>
        <n v="97.36"/>
        <n v="203.64"/>
        <n v="188.32"/>
        <n v="146.66"/>
        <n v="109.19000000000001"/>
        <n v="59.25"/>
        <n v="97.910000000000011"/>
        <n v="70.010000000000005"/>
        <n v="72.87"/>
        <n v="146.35"/>
        <n v="67.910000000000011"/>
        <n v="169.85999999999999"/>
        <n v="58.419999999999995"/>
        <n v="99.87"/>
        <n v="90.58"/>
        <n v="117.78"/>
        <n v="86.56"/>
        <n v="71.900000000000006"/>
        <n v="129.82"/>
        <n v="44.919999999999995"/>
        <n v="40.76"/>
        <n v="103.53"/>
        <n v="125.45"/>
        <n v="246.60999999999999"/>
        <n v="79.410000000000011"/>
        <n v="86.14"/>
        <n v="193.04999999999998"/>
        <n v="84.03"/>
        <n v="139.82999999999998"/>
        <n v="109.83"/>
        <n v="139.54"/>
        <n v="347.84999999999997"/>
        <n v="68.25"/>
        <n v="239.94"/>
        <n v="287.32"/>
        <n v="86.850000000000009"/>
        <n v="81.850000000000009"/>
        <n v="42.879999999999995"/>
        <n v="709.42"/>
        <n v="161.26"/>
        <n v="41.78"/>
        <n v="89.89"/>
        <n v="45.059999999999995"/>
        <n v="42.86"/>
        <n v="54.089999999999996"/>
        <n v="103.22"/>
        <n v="40.4"/>
        <n v="116.86"/>
        <n v="115.52000000000001"/>
        <n v="104.32000000000001"/>
        <n v="69.78"/>
        <n v="43.03"/>
        <n v="58.55"/>
        <n v="111.80000000000001"/>
        <n v="46.239999999999995"/>
        <n v="144.69999999999999"/>
        <n v="88.850000000000009"/>
        <n v="81.760000000000005"/>
        <n v="104.26"/>
        <n v="90.62"/>
        <n v="157.34"/>
        <n v="105.18"/>
        <n v="58.72"/>
        <n v="81.64"/>
        <n v="56.47"/>
        <n v="140.10999999999999"/>
        <n v="224.85999999999999"/>
        <n v="181.14"/>
        <n v="711.05"/>
        <n v="65.89"/>
        <n v="75.190000000000012"/>
        <n v="133.14999999999998"/>
        <n v="55.2"/>
        <n v="86.17"/>
        <n v="92.320000000000007"/>
        <n v="160.16999999999999"/>
        <n v="45.6"/>
        <n v="183.29"/>
        <n v="125.79"/>
        <n v="57.66"/>
        <n v="78.67"/>
        <n v="91.490000000000009"/>
        <n v="68.100000000000009"/>
        <n v="48.089999999999996"/>
        <n v="202.42999999999998"/>
        <n v="216.75"/>
        <n v="110.07000000000001"/>
        <n v="4.84"/>
        <n v="50.169999999999995"/>
        <n v="35.839999999999996"/>
        <n v="11.77"/>
        <n v="3"/>
        <n v="16.630000000000003"/>
        <n v="52"/>
        <n v="4.8"/>
        <n v="51.879999999999995"/>
        <n v="71.25"/>
        <n v="62.5"/>
        <n v="170.54999999999998"/>
        <n v="393.59"/>
        <n v="47.879999999999995"/>
        <n v="20.51"/>
        <n v="9"/>
        <n v="56.58"/>
        <n v="40"/>
        <n v="16.399999999999999"/>
        <n v="22.5"/>
        <n v="20.34"/>
        <n v="16.760000000000002"/>
        <n v="25"/>
        <n v="12.5"/>
        <n v="113.64"/>
        <n v="17.25"/>
        <n v="15.2"/>
        <n v="110.65"/>
        <n v="38.479999999999997"/>
        <n v="28.2"/>
        <n v="39.57"/>
        <n v="88.8"/>
        <n v="55.46"/>
        <n v="87.15"/>
        <n v="51.23"/>
        <n v="13.549999999999999"/>
        <n v="66.53"/>
        <n v="71.67"/>
        <n v="10.34"/>
        <n v="136.1"/>
        <n v="73.47"/>
        <n v="53.75"/>
        <n v="57.5"/>
        <n v="12.67"/>
        <n v="67"/>
        <n v="3.7199999999999998"/>
        <n v="250"/>
        <n v="64"/>
        <n v="102.39"/>
        <n v="16.670000000000002"/>
        <n v="725.03"/>
        <n v="68.34"/>
        <n v="39.229999999999997"/>
        <n v="150.14999999999998"/>
        <n v="93.43"/>
        <n v="110.97"/>
        <n v="71.790000000000006"/>
        <n v="29.26"/>
        <n v="1000"/>
        <n v="74.350000000000009"/>
        <n v="63.83"/>
        <n v="44.339999999999996"/>
        <n v="86.95"/>
        <n v="126.56"/>
        <n v="129.04"/>
        <n v="117.89"/>
        <n v="327.08999999999997"/>
        <n v="34.75"/>
        <n v="100.07000000000001"/>
        <n v="40.85"/>
        <n v="252.01999999999998"/>
        <n v="35"/>
        <n v="402.71"/>
        <n v="26"/>
        <n v="8.5"/>
        <n v="8.75"/>
        <n v="135.04"/>
        <n v="20.5"/>
        <n v="64.37"/>
        <n v="200"/>
        <n v="68.3"/>
        <n v="27.5"/>
        <n v="34"/>
        <n v="49"/>
        <n v="142"/>
        <n v="53"/>
        <n v="38.449999999999996"/>
        <n v="64.75"/>
        <n v="2"/>
        <n v="14"/>
        <n v="389.28999999999996"/>
        <n v="150.5"/>
        <n v="24.78"/>
        <n v="30.5"/>
        <n v="16.430000000000003"/>
        <n v="53.25"/>
        <n v="121.43"/>
        <n v="15.5"/>
        <n v="23.34"/>
        <n v="45.39"/>
        <n v="16.380000000000003"/>
        <n v="292.2"/>
        <n v="105.94000000000001"/>
        <n v="300"/>
        <n v="87"/>
        <n v="37.89"/>
        <n v="111.42"/>
        <n v="90"/>
        <n v="116.67"/>
        <n v="76.67"/>
        <n v="49.8"/>
        <n v="50.5"/>
        <n v="151.32"/>
        <n v="134.35999999999999"/>
        <n v="174.03"/>
        <n v="73.490000000000009"/>
        <n v="23.520000000000003"/>
        <n v="39.08"/>
        <n v="125.95"/>
        <n v="1644"/>
        <n v="42.68"/>
        <n v="35.129999999999995"/>
        <n v="239.35999999999999"/>
        <n v="107.65"/>
        <n v="95.84"/>
        <n v="31.67"/>
        <n v="42.89"/>
        <n v="122.74000000000001"/>
        <n v="190.45999999999998"/>
        <n v="109.34"/>
        <n v="143.66999999999999"/>
        <n v="84.95"/>
        <n v="10.56"/>
        <n v="39"/>
        <n v="31.180000000000003"/>
        <n v="155.34"/>
        <n v="178.92999999999998"/>
        <n v="27.36"/>
        <n v="1536.25"/>
        <n v="85"/>
        <n v="788.54"/>
        <n v="7.5"/>
        <n v="34.269999999999996"/>
        <n v="61.3"/>
        <n v="133.25"/>
        <n v="65.180000000000007"/>
        <n v="93.910000000000011"/>
        <n v="150.66"/>
        <n v="13.25"/>
        <n v="99.34"/>
        <n v="177.39999999999998"/>
        <n v="55.3"/>
        <n v="591.66999999999996"/>
        <n v="405.5"/>
        <n v="343.15"/>
        <n v="72.59"/>
        <n v="6.5"/>
        <n v="119.39"/>
        <n v="84.29"/>
        <n v="90.86"/>
        <n v="20.350000000000001"/>
        <n v="530.68999999999994"/>
        <n v="120.4"/>
        <n v="291.33999999999997"/>
        <n v="124.92"/>
        <n v="119.58"/>
        <n v="120.25"/>
        <n v="195.4"/>
        <n v="117.7"/>
        <n v="23.950000000000003"/>
        <n v="99.98"/>
        <n v="26.25"/>
        <n v="199"/>
        <n v="80.33"/>
        <n v="115.75"/>
        <n v="44.69"/>
        <n v="76.25"/>
        <n v="19.399999999999999"/>
        <n v="84.15"/>
        <n v="215.73"/>
        <n v="54.69"/>
        <n v="51.629999999999995"/>
        <n v="143.35999999999999"/>
        <n v="72.430000000000007"/>
        <n v="36.54"/>
        <n v="60.91"/>
        <n v="43.55"/>
        <n v="99.77000000000001"/>
        <n v="88.740000000000009"/>
        <n v="4.93"/>
        <n v="17.830000000000002"/>
        <n v="187.2"/>
        <n v="234.81"/>
        <n v="39.049999999999997"/>
        <n v="68.350000000000009"/>
        <n v="169.57999999999998"/>
        <n v="141.42999999999998"/>
        <n v="67.400000000000006"/>
        <n v="54.269999999999996"/>
        <n v="82.52000000000001"/>
        <n v="53.73"/>
        <n v="34.21"/>
        <n v="127.33"/>
        <n v="45.57"/>
        <n v="95.97"/>
        <n v="77.28"/>
        <n v="57.339999999999996"/>
        <n v="53.199999999999996"/>
        <n v="492.31"/>
        <n v="42.35"/>
        <n v="37.47"/>
        <n v="37.46"/>
        <n v="33.059999999999995"/>
        <n v="134.22"/>
        <n v="51.48"/>
        <n v="39.169999999999995"/>
        <n v="57.3"/>
        <n v="59"/>
        <n v="31.85"/>
        <n v="16"/>
        <n v="63.129999999999995"/>
        <n v="7"/>
        <n v="66.67"/>
        <n v="38.519999999999996"/>
        <n v="42.61"/>
        <n v="63.489999999999995"/>
        <n v="102.5"/>
        <n v="31.150000000000002"/>
        <n v="162.28"/>
        <n v="80.59"/>
        <n v="59.86"/>
        <n v="132.85999999999999"/>
        <n v="92.550000000000011"/>
        <n v="60.86"/>
        <n v="41.86"/>
        <n v="88.33"/>
        <n v="158.97"/>
        <n v="85.06"/>
        <n v="112.62"/>
        <n v="45.44"/>
        <n v="46.22"/>
        <n v="178.60999999999999"/>
        <n v="40.75"/>
        <n v="43.739999999999995"/>
        <n v="81.070000000000007"/>
        <n v="74.61"/>
        <n v="305.56"/>
        <n v="58.339999999999996"/>
        <n v="117.68"/>
        <n v="73.78"/>
        <n v="104.66000000000001"/>
        <n v="79.83"/>
        <n v="27.610000000000003"/>
        <n v="45.47"/>
        <n v="99.54"/>
        <n v="39.31"/>
        <n v="89.42"/>
        <n v="28.69"/>
        <n v="31.080000000000002"/>
        <n v="70.56"/>
        <n v="224.13"/>
        <n v="51.82"/>
        <n v="43.519999999999996"/>
        <n v="39.82"/>
        <n v="126.81"/>
        <n v="113.88000000000001"/>
        <n v="28.19"/>
        <n v="36.61"/>
        <n v="60.66"/>
        <n v="175"/>
        <n v="98"/>
        <n v="148.79"/>
        <n v="96.08"/>
        <n v="58.629999999999995"/>
        <n v="109.71000000000001"/>
        <n v="49.12"/>
        <n v="47.68"/>
        <n v="60.739999999999995"/>
        <n v="63.379999999999995"/>
        <n v="53.9"/>
        <n v="66.88000000000001"/>
        <n v="63.11"/>
        <n v="36.629999999999995"/>
        <n v="34.01"/>
        <n v="28.560000000000002"/>
        <n v="18.75"/>
        <n v="41.71"/>
        <n v="46.669999999999995"/>
        <n v="37.28"/>
        <n v="59.26"/>
        <n v="65.87"/>
        <n v="31.92"/>
        <n v="19.470000000000002"/>
        <n v="22.740000000000002"/>
        <n v="42.73"/>
        <n v="52.919999999999995"/>
        <n v="42.5"/>
        <n v="18"/>
        <n v="34.18"/>
        <n v="58.19"/>
        <n v="346.67"/>
        <n v="12.4"/>
        <n v="27.09"/>
        <n v="34.769999999999996"/>
        <n v="46.589999999999996"/>
        <n v="21.470000000000002"/>
        <n v="14.129999999999999"/>
        <n v="21.580000000000002"/>
        <n v="83.38000000000001"/>
        <n v="35.72"/>
        <n v="29.290000000000003"/>
        <n v="73.760000000000005"/>
        <n v="31.25"/>
        <n v="28.89"/>
        <n v="143.82999999999998"/>
        <n v="147.82"/>
        <n v="27.860000000000003"/>
        <n v="44.449999999999996"/>
        <n v="10.5"/>
        <n v="50.339999999999996"/>
        <n v="32.669999999999995"/>
        <n v="24.6"/>
        <n v="82.59"/>
        <n v="41.669999999999995"/>
        <n v="19.600000000000001"/>
        <n v="231.75"/>
        <n v="189.34"/>
        <n v="55"/>
        <n v="21.8"/>
        <n v="32"/>
        <n v="56.25"/>
        <n v="18.720000000000002"/>
        <n v="46.04"/>
        <n v="50.669999999999995"/>
        <n v="110.29"/>
        <n v="41.75"/>
        <n v="24.09"/>
        <n v="69.410000000000011"/>
        <n v="155.25"/>
        <n v="57.2"/>
        <n v="158.63999999999999"/>
        <n v="99.86"/>
        <n v="25.2"/>
        <n v="89.2"/>
        <n v="182.63"/>
        <n v="50.65"/>
        <n v="33.29"/>
        <n v="51.83"/>
        <n v="113.63000000000001"/>
        <n v="136.47"/>
        <n v="364.36"/>
        <n v="19.25"/>
        <n v="41.89"/>
        <n v="30.32"/>
        <n v="49.669999999999995"/>
        <n v="59.2"/>
        <n v="43.98"/>
        <n v="26.5"/>
        <n v="1272.73"/>
        <n v="164"/>
        <n v="45.2"/>
        <n v="153.88999999999999"/>
        <n v="51.379999999999995"/>
        <n v="93.34"/>
        <n v="108.63000000000001"/>
        <n v="160.5"/>
        <n v="75.75"/>
        <n v="790.84"/>
        <n v="301.94"/>
        <n v="47.94"/>
        <n v="2.75"/>
        <n v="171.79999999999998"/>
        <n v="35.339999999999996"/>
        <n v="82.09"/>
        <n v="110.87"/>
        <n v="161.22"/>
        <n v="52.41"/>
        <n v="30.290000000000003"/>
        <n v="116.75"/>
        <n v="89.600000000000009"/>
        <n v="424.46"/>
        <n v="80.67"/>
        <n v="8.129999999999999"/>
        <n v="153.42999999999998"/>
        <n v="292.08"/>
        <n v="3304"/>
        <n v="1300"/>
        <n v="134.54999999999998"/>
        <n v="214.07"/>
        <n v="216.34"/>
        <n v="932.31999999999994"/>
        <n v="29.25"/>
        <n v="174.95"/>
        <n v="75"/>
        <n v="1389.36"/>
        <n v="95.92"/>
        <n v="191.25"/>
        <n v="74.790000000000006"/>
        <n v="161.12"/>
        <n v="88.72"/>
        <n v="106.2"/>
        <n v="22.080000000000002"/>
        <n v="31.060000000000002"/>
        <n v="36.21"/>
        <n v="388.98"/>
        <n v="71.850000000000009"/>
        <n v="57.39"/>
        <n v="69.67"/>
        <n v="45.989999999999995"/>
        <n v="79.27000000000001"/>
        <n v="43.04"/>
        <n v="108.49000000000001"/>
        <n v="61.03"/>
        <n v="50.6"/>
        <n v="39.159999999999997"/>
        <n v="65.160000000000011"/>
        <n v="23.970000000000002"/>
        <n v="48.62"/>
        <n v="35.739999999999995"/>
        <n v="21.37"/>
        <n v="29.240000000000002"/>
        <n v="33.25"/>
        <n v="65.67"/>
        <n v="16.2"/>
        <n v="34.129999999999995"/>
        <n v="11.25"/>
        <n v="40.479999999999997"/>
        <n v="12.75"/>
        <n v="113.57000000000001"/>
        <n v="48.29"/>
        <n v="37.669999999999995"/>
        <n v="18.59"/>
        <n v="18.670000000000002"/>
        <n v="410"/>
        <n v="114"/>
        <n v="43.419999999999995"/>
        <n v="23.96"/>
        <n v="10.57"/>
        <n v="122.01"/>
        <n v="267.81"/>
        <n v="74.210000000000008"/>
        <n v="6.72"/>
        <n v="81.960000000000008"/>
        <n v="6.84"/>
        <n v="17.71"/>
        <n v="80.300000000000011"/>
        <n v="71.55"/>
        <n v="23.580000000000002"/>
        <n v="34.89"/>
        <n v="23.19"/>
        <n v="100.24000000000001"/>
        <n v="3.34"/>
        <n v="17.860000000000003"/>
        <n v="10.379999999999999"/>
        <n v="36.339999999999996"/>
        <n v="5.8"/>
        <n v="3.67"/>
        <n v="60.72"/>
        <n v="25.44"/>
        <n v="110.62"/>
        <n v="45"/>
        <n v="253.20999999999998"/>
        <n v="23.25"/>
        <n v="44.169999999999995"/>
        <n v="24.34"/>
        <n v="37.5"/>
        <n v="42"/>
        <n v="23.5"/>
        <n v="60.79"/>
        <n v="17.5"/>
        <n v="82.82"/>
        <n v="358.88"/>
        <n v="61.19"/>
        <n v="340"/>
        <n v="46.64"/>
        <n v="640"/>
        <n v="69.12"/>
        <n v="1.34"/>
        <n v="33.339999999999996"/>
        <n v="61.57"/>
        <n v="118.74000000000001"/>
        <n v="65.09"/>
        <n v="130.16"/>
        <n v="37.78"/>
        <n v="112.80000000000001"/>
        <n v="51.93"/>
        <n v="89.25"/>
        <n v="19.34"/>
        <n v="79.97"/>
        <n v="56.419999999999995"/>
        <n v="79.42"/>
        <n v="76.440000000000012"/>
        <n v="121"/>
        <n v="54.62"/>
        <n v="299.23"/>
        <n v="58.54"/>
        <n v="55.379999999999995"/>
        <n v="183.81"/>
        <n v="165.35"/>
        <n v="234.79"/>
        <n v="211.48999999999998"/>
        <n v="32.35"/>
        <n v="123.38000000000001"/>
        <n v="207.07"/>
        <n v="138.26999999999998"/>
        <n v="493.82"/>
        <n v="168.5"/>
        <n v="38.869999999999997"/>
        <n v="61.53"/>
        <n v="105.44"/>
        <n v="71.600000000000009"/>
        <n v="91.89"/>
        <n v="148.57999999999998"/>
        <n v="174.22"/>
        <n v="102.87"/>
        <n v="111.18"/>
        <n v="23.8"/>
        <n v="81.27000000000001"/>
        <n v="116.22"/>
        <n v="58.89"/>
        <n v="44"/>
        <n v="48.43"/>
        <n v="61.05"/>
        <n v="59.339999999999996"/>
        <n v="30.130000000000003"/>
        <n v="74.62"/>
        <n v="44.5"/>
        <n v="46.14"/>
        <n v="141.47999999999999"/>
        <n v="75.490000000000009"/>
        <n v="85.5"/>
        <n v="64.260000000000005"/>
        <n v="64.47"/>
        <n v="118.21000000000001"/>
        <n v="82.550000000000011"/>
        <n v="42.739999999999995"/>
        <n v="94.490000000000009"/>
        <n v="55.699999999999996"/>
        <n v="98.04"/>
        <n v="92.11"/>
        <n v="38.18"/>
        <n v="27.150000000000002"/>
        <n v="50.69"/>
        <n v="38.949999999999996"/>
        <n v="77.64"/>
        <n v="43.54"/>
        <n v="31.830000000000002"/>
        <n v="63.19"/>
        <n v="190.9"/>
        <n v="140.85999999999999"/>
        <n v="76.930000000000007"/>
        <n v="99.160000000000011"/>
        <n v="67.89"/>
        <n v="246.29999999999998"/>
        <n v="189.29"/>
        <n v="82.97"/>
        <n v="62.53"/>
        <n v="46.07"/>
        <n v="38.549999999999997"/>
        <n v="53.01"/>
        <n v="73.36"/>
        <n v="127.98"/>
        <n v="104.73"/>
        <n v="67.680000000000007"/>
        <n v="95.940000000000012"/>
        <n v="65.17"/>
        <n v="32.269999999999996"/>
        <n v="24.2"/>
        <n v="36.08"/>
        <n v="44.19"/>
        <n v="104.08"/>
        <n v="35.97"/>
        <n v="127.80000000000001"/>
        <n v="27.73"/>
        <n v="39.83"/>
        <n v="52.18"/>
        <n v="92.04"/>
        <n v="63.43"/>
        <n v="135.63"/>
        <n v="168.75"/>
        <n v="70.87"/>
        <n v="42.22"/>
        <n v="152.41999999999999"/>
        <n v="201.60999999999999"/>
        <n v="127.94000000000001"/>
        <n v="29.900000000000002"/>
        <n v="367.98"/>
        <n v="129.16999999999999"/>
        <n v="800.7"/>
        <n v="102.02000000000001"/>
        <n v="184.37"/>
        <n v="162.91999999999999"/>
        <n v="603.53"/>
        <n v="45.41"/>
        <n v="97.34"/>
        <n v="167.67"/>
        <n v="859.86"/>
        <n v="30.28"/>
        <n v="54.669999999999995"/>
        <n v="60.75"/>
        <n v="102.73"/>
        <n v="41.589999999999996"/>
        <n v="116.54"/>
        <n v="45.339999999999996"/>
        <n v="157.46"/>
        <n v="100.5"/>
        <n v="308.75"/>
        <n v="379.23"/>
        <n v="176.37"/>
        <n v="66.070000000000007"/>
        <n v="89.65"/>
        <n v="382.4"/>
        <n v="158.35999999999999"/>
        <n v="40.769999999999996"/>
        <n v="53.58"/>
        <n v="48.449999999999996"/>
        <n v="82.42"/>
        <n v="230.2"/>
        <n v="59.37"/>
        <n v="66.7"/>
        <n v="168.78"/>
        <n v="59.98"/>
        <n v="31.810000000000002"/>
        <n v="24.430000000000003"/>
        <n v="25.35"/>
        <n v="71.45"/>
        <n v="38.559999999999995"/>
        <n v="68.37"/>
        <n v="40.22"/>
        <n v="32.08"/>
        <n v="28.64"/>
        <n v="43.64"/>
        <n v="346.05"/>
        <n v="81.740000000000009"/>
        <n v="64.540000000000006"/>
        <n v="63.48"/>
        <n v="63.629999999999995"/>
        <n v="83.97"/>
        <n v="77.75"/>
        <n v="107.08"/>
        <n v="38.75"/>
        <n v="201.95"/>
        <n v="43.07"/>
        <n v="62.879999999999995"/>
        <n v="55.61"/>
        <n v="48.71"/>
        <n v="30.580000000000002"/>
        <n v="73.910000000000011"/>
        <n v="21.2"/>
        <n v="50.25"/>
        <n v="68.940000000000012"/>
        <n v="65.92"/>
        <n v="70.070000000000007"/>
        <n v="60.19"/>
        <n v="21.39"/>
        <n v="160.79"/>
        <n v="42.39"/>
        <n v="27.32"/>
        <n v="196.82999999999998"/>
        <n v="53.89"/>
        <n v="47.76"/>
        <n v="88.2"/>
        <n v="72.06"/>
        <n v="74.25"/>
        <n v="61.71"/>
        <n v="17.240000000000002"/>
        <n v="51.73"/>
        <n v="24.16"/>
        <n v="62.169999999999995"/>
        <n v="48.2"/>
        <n v="6.18"/>
        <n v="12"/>
        <n v="2.34"/>
        <n v="24.62"/>
        <n v="88.89"/>
        <n v="6"/>
        <n v="109.08"/>
        <n v="104.75"/>
        <n v="115.56"/>
        <n v="80.5"/>
        <n v="744.55"/>
        <n v="38.5"/>
        <n v="36.69"/>
        <n v="673.34"/>
        <n v="225"/>
        <n v="48.339999999999996"/>
        <n v="44.669999999999995"/>
        <n v="28.94"/>
        <n v="35.44"/>
        <n v="34.879999999999995"/>
        <n v="52.629999999999995"/>
        <n v="69.600000000000009"/>
        <n v="76.72"/>
        <n v="33.199999999999996"/>
        <n v="149.47"/>
        <n v="23.180000000000003"/>
        <n v="96.88000000000001"/>
        <n v="103.21000000000001"/>
        <n v="38.47"/>
        <n v="44.32"/>
        <n v="64.180000000000007"/>
        <n v="43.339999999999996"/>
        <n v="90.5"/>
        <n v="29.19"/>
        <n v="30.96"/>
        <n v="92.160000000000011"/>
        <n v="47.11"/>
        <n v="40.46"/>
        <n v="19"/>
        <n v="46.739999999999995"/>
        <n v="97.740000000000009"/>
        <n v="67.84"/>
        <n v="56.989999999999995"/>
        <n v="67.160000000000011"/>
        <n v="48.04"/>
        <n v="78.190000000000012"/>
        <n v="97.12"/>
        <n v="110.4"/>
        <n v="39.919999999999995"/>
        <n v="75.98"/>
        <n v="58.379999999999995"/>
        <n v="55.83"/>
        <n v="151.25"/>
        <n v="849.68"/>
        <n v="159.25"/>
        <n v="39.51"/>
        <n v="130.53"/>
        <n v="64.160000000000011"/>
        <n v="111.53"/>
        <n v="170.45"/>
        <n v="133.73999999999998"/>
        <n v="221.79"/>
        <n v="32.32"/>
        <n v="98.84"/>
        <n v="52.8"/>
        <n v="135.66999999999999"/>
        <n v="54"/>
        <n v="56.65"/>
        <n v="82.320000000000007"/>
        <n v="88.27000000000001"/>
        <n v="84.910000000000011"/>
        <n v="48.16"/>
        <n v="66.02000000000001"/>
        <n v="96.38000000000001"/>
        <n v="156.17999999999998"/>
        <n v="95.77000000000001"/>
        <n v="180.41"/>
        <n v="26.28"/>
        <n v="28.34"/>
        <n v="14.43"/>
        <n v="132.19"/>
        <n v="108.06"/>
        <n v="26.930000000000003"/>
        <n v="155"/>
        <n v="47.769999999999996"/>
        <n v="74.34"/>
        <n v="84.34"/>
        <n v="65.460000000000008"/>
        <n v="31"/>
        <n v="131.66999999999999"/>
        <n v="510"/>
        <n v="44.48"/>
        <n v="48.33"/>
        <n v="46.96"/>
        <n v="66.690000000000012"/>
        <n v="48.85"/>
        <n v="137.31"/>
        <n v="87.83"/>
        <n v="70.790000000000006"/>
        <n v="52.83"/>
        <n v="443.75"/>
        <n v="48.55"/>
        <n v="37.08"/>
        <n v="39.04"/>
        <n v="67.14"/>
        <n v="66.37"/>
        <n v="64.63000000000001"/>
        <n v="86.960000000000008"/>
        <n v="66.48"/>
        <n v="163.79"/>
        <n v="107.99000000000001"/>
        <n v="42.12"/>
        <n v="47.2"/>
        <n v="112.02000000000001"/>
        <n v="74.960000000000008"/>
        <n v="61.58"/>
        <n v="45.879999999999995"/>
        <n v="75.86"/>
        <n v="84.210000000000008"/>
        <n v="117.23"/>
        <n v="86.490000000000009"/>
        <n v="172.42"/>
        <n v="62.82"/>
        <n v="67.73"/>
        <n v="53.57"/>
        <n v="34.6"/>
        <n v="38.89"/>
        <n v="94.740000000000009"/>
        <n v="39.97"/>
        <n v="97.5"/>
        <n v="168.51999999999998"/>
        <n v="85.550000000000011"/>
        <n v="554"/>
        <n v="26.560000000000002"/>
        <n v="113.83"/>
        <n v="32.019999999999996"/>
        <n v="47.19"/>
        <n v="88.47"/>
        <n v="100.75"/>
        <n v="64.72"/>
        <n v="51.86"/>
        <n v="38.799999999999997"/>
        <n v="44.65"/>
        <n v="156.78"/>
        <n v="118.71000000000001"/>
        <n v="74.150000000000006"/>
        <n v="12.54"/>
        <n v="27.87"/>
        <n v="80.180000000000007"/>
        <n v="132.44"/>
        <n v="33.75"/>
        <n v="34.39"/>
        <n v="44.96"/>
        <n v="41.05"/>
        <n v="52.6"/>
        <n v="44.61"/>
        <n v="26.150000000000002"/>
        <n v="39.19"/>
        <n v="82.39"/>
        <n v="159.53"/>
        <n v="36.25"/>
        <n v="47"/>
        <n v="74.58"/>
        <n v="76"/>
        <n v="86.440000000000012"/>
        <n v="24"/>
        <n v="80.13000000000001"/>
        <n v="253.14999999999998"/>
        <n v="171.42999999999998"/>
        <n v="57.73"/>
        <n v="264.27"/>
        <n v="159.34"/>
        <n v="61.089999999999996"/>
        <n v="114.82000000000001"/>
        <n v="65.98"/>
        <n v="118.37"/>
        <n v="54.12"/>
        <n v="21.25"/>
        <n v="525"/>
        <n v="115.71000000000001"/>
        <n v="34.03"/>
        <n v="28.130000000000003"/>
        <n v="216.67"/>
        <n v="62.23"/>
        <n v="137.25"/>
        <n v="122.15"/>
        <n v="22"/>
        <n v="25.580000000000002"/>
        <n v="63.98"/>
        <n v="89.93"/>
        <n v="93.08"/>
        <n v="89.68"/>
        <n v="207.62"/>
        <n v="59.41"/>
        <n v="358.98"/>
        <n v="80.650000000000006"/>
        <n v="168.69"/>
        <n v="34.69"/>
        <n v="462.86"/>
        <n v="104.39"/>
        <n v="47.13"/>
        <n v="414.28999999999996"/>
        <n v="42.489999999999995"/>
        <n v="108.78"/>
        <n v="81.100000000000009"/>
        <n v="51.669999999999995"/>
        <n v="35.4"/>
        <n v="103.64"/>
        <n v="55.29"/>
        <n v="72.17"/>
        <n v="58.62"/>
        <n v="12.47"/>
        <n v="49.14"/>
        <n v="35.799999999999997"/>
        <n v="45.16"/>
        <n v="98.79"/>
        <n v="88.31"/>
        <n v="170.63"/>
        <n v="65.099999999999994"/>
        <n v="66.34"/>
        <n v="104.9"/>
        <n v="78.45"/>
        <n v="59.05"/>
        <n v="71.350000000000009"/>
        <n v="60.25"/>
        <n v="44.94"/>
        <n v="31.21"/>
        <n v="63.879999999999995"/>
        <n v="109.07000000000001"/>
        <n v="26.75"/>
        <n v="109.94000000000001"/>
        <n v="55.39"/>
        <n v="133.91"/>
        <n v="48.73"/>
        <n v="48.25"/>
        <n v="58.98"/>
        <n v="11.64"/>
        <n v="83.72"/>
        <n v="63.65"/>
        <n v="94.28"/>
        <n v="71.87"/>
        <n v="104.85000000000001"/>
        <n v="73.88000000000001"/>
        <n v="69.13000000000001"/>
        <n v="120.78"/>
        <n v="42.23"/>
        <n v="1.54"/>
        <n v="37.61"/>
        <n v="42.16"/>
        <n v="84.84"/>
        <n v="94.19"/>
        <n v="6.25"/>
        <n v="213.38"/>
        <n v="59.169999999999995"/>
        <n v="24.580000000000002"/>
        <n v="75.05"/>
        <n v="42.02"/>
        <n v="53.16"/>
        <n v="83.89"/>
        <n v="417.34"/>
        <n v="75.77000000000001"/>
        <n v="67.39"/>
        <n v="73.58"/>
        <n v="131.16999999999999"/>
        <n v="47.28"/>
        <n v="182.13"/>
        <n v="61.37"/>
        <n v="35.769999999999996"/>
        <n v="45.629999999999995"/>
        <n v="75.39"/>
        <n v="50.879999999999995"/>
        <n v="119.29"/>
        <n v="76.05"/>
        <n v="52.64"/>
        <n v="99"/>
        <n v="79.53"/>
        <n v="134.20999999999998"/>
        <n v="37.629999999999995"/>
        <n v="51.05"/>
        <n v="50.04"/>
        <n v="133.94"/>
        <n v="58.22"/>
        <n v="88.04"/>
        <n v="70.58"/>
        <n v="53.29"/>
        <n v="136.37"/>
        <n v="40.549999999999997"/>
        <n v="70.63000000000001"/>
        <n v="52.69"/>
        <n v="90.940000000000012"/>
        <n v="58.089999999999996"/>
        <n v="71.59"/>
        <n v="32.82"/>
        <n v="16.310000000000002"/>
        <n v="17"/>
        <n v="41.839999999999996"/>
        <n v="49.339999999999996"/>
        <n v="41.73"/>
        <n v="32.72"/>
        <n v="51.97"/>
        <n v="42.25"/>
        <n v="416.88"/>
        <n v="46.66"/>
        <n v="48.46"/>
        <n v="70.53"/>
        <n v="87.960000000000008"/>
        <n v="26.270000000000003"/>
        <n v="57.78"/>
        <n v="57.25"/>
        <n v="196.35"/>
        <n v="43"/>
        <n v="35.559999999999995"/>
        <n v="68.81"/>
        <n v="50.64"/>
        <n v="106.8"/>
        <n v="34.1"/>
        <n v="215.95999999999998"/>
        <n v="108.25"/>
        <n v="129.97999999999999"/>
        <n v="117.5"/>
        <n v="70.600000000000009"/>
        <n v="24.5"/>
        <n v="2928.9300000000003"/>
        <n v="29.630000000000003"/>
        <n v="40.989999999999995"/>
        <n v="36.11"/>
        <n v="23.16"/>
        <n v="104"/>
        <n v="27.39"/>
        <n v="56.37"/>
        <n v="77.36"/>
        <n v="42.8"/>
        <n v="70.22"/>
        <n v="94.06"/>
        <n v="80.28"/>
        <n v="54.2"/>
        <n v="60.269999999999996"/>
        <n v="152.54999999999998"/>
        <n v="115.32000000000001"/>
        <n v="64.58"/>
        <n v="87.440000000000012"/>
        <n v="68.820000000000007"/>
        <n v="176.20999999999998"/>
        <n v="511.8"/>
        <n v="160.44999999999999"/>
        <n v="35.01"/>
        <n v="188.51"/>
        <n v="56.21"/>
        <n v="51.309999999999995"/>
        <n v="127.37"/>
        <n v="101.86"/>
        <n v="230.56"/>
        <n v="842.11"/>
        <n v="577.28"/>
        <n v="483.34999999999997"/>
        <n v="76.14"/>
        <n v="74.11"/>
        <n v="36.97"/>
        <n v="2500.9700000000003"/>
        <n v="67.7"/>
        <n v="63.05"/>
        <n v="117.6"/>
        <n v="180.76"/>
        <n v="136.64999999999998"/>
        <n v="182.79"/>
        <n v="279.38"/>
        <n v="61.379999999999995"/>
        <n v="80.73"/>
        <n v="272.36"/>
        <n v="70.850000000000009"/>
        <n v="247.95"/>
        <n v="186.82"/>
        <n v="131.98999999999998"/>
        <n v="29.32"/>
        <n v="245.03"/>
        <n v="1323.26"/>
        <n v="282.65999999999997"/>
        <n v="91.22"/>
        <n v="31.75"/>
        <n v="88.690000000000012"/>
        <n v="453.15"/>
        <n v="83.43"/>
        <n v="101.8"/>
        <n v="218.34"/>
        <n v="33.72"/>
        <n v="128.38999999999999"/>
        <n v="78.84"/>
        <n v="91.77000000000001"/>
        <n v="331.11"/>
        <n v="194.26999999999998"/>
        <n v="408.98"/>
        <n v="84.460000000000008"/>
        <n v="44.86"/>
        <n v="383.37"/>
        <n v="55.28"/>
        <n v="422.03"/>
        <n v="64.190000000000012"/>
        <n v="173.57999999999998"/>
        <n v="88.61"/>
        <n v="50.23"/>
        <n v="192.39"/>
        <n v="73.42"/>
        <n v="147.69"/>
        <n v="108.97"/>
        <n v="23.650000000000002"/>
        <n v="147.94999999999999"/>
        <n v="385.03999999999996"/>
        <n v="457.4"/>
        <n v="223"/>
        <n v="220.75"/>
        <n v="73.510000000000005"/>
        <n v="223.1"/>
        <n v="47.919999999999995"/>
        <n v="96.070000000000007"/>
        <n v="118.62"/>
        <n v="118.46000000000001"/>
        <n v="143.22"/>
        <n v="282.71999999999997"/>
        <n v="593.93999999999994"/>
        <n v="262.15999999999997"/>
        <n v="70.050000000000011"/>
        <n v="164.91"/>
        <n v="449.27"/>
        <n v="27.48"/>
        <n v="143.97999999999999"/>
        <n v="88.240000000000009"/>
        <n v="36.33"/>
        <n v="90.18"/>
        <n v="152.63"/>
        <n v="55.809999999999995"/>
        <n v="227.85999999999999"/>
        <n v="91.83"/>
        <n v="81"/>
        <n v="278.39999999999998"/>
        <n v="43.1"/>
        <n v="326.3"/>
        <n v="64.03"/>
        <n v="99.460000000000008"/>
        <n v="138.5"/>
        <n v="45.55"/>
        <n v="10.51"/>
        <n v="114.77000000000001"/>
        <n v="36"/>
        <n v="154.17999999999998"/>
        <n v="566.39"/>
        <n v="120.86"/>
        <n v="51.22"/>
        <n v="67.27000000000001"/>
        <n v="62.8"/>
        <n v="346.14"/>
        <n v="244.12"/>
        <n v="259.26"/>
        <n v="201.97"/>
        <n v="226.20999999999998"/>
        <n v="324.69"/>
        <n v="205"/>
        <n v="20.470000000000002"/>
        <n v="116.36"/>
        <n v="307.20999999999998"/>
        <n v="546.68999999999994"/>
        <n v="47.48"/>
        <n v="101.56"/>
        <n v="72.910000000000011"/>
        <n v="43.72"/>
        <n v="70.660000000000011"/>
        <n v="89.31"/>
        <n v="115.09"/>
        <n v="62.12"/>
        <n v="46.21"/>
        <n v="57.53"/>
        <n v="88.15"/>
        <n v="110.5"/>
        <n v="66.83"/>
        <n v="58.6"/>
        <n v="43.58"/>
        <n v="78.95"/>
        <n v="188.13"/>
        <n v="63.04"/>
        <n v="30.380000000000003"/>
        <n v="35.79"/>
        <n v="98.820000000000007"/>
        <n v="51.32"/>
        <n v="53.53"/>
        <n v="37.15"/>
        <n v="89.9"/>
        <n v="106.53"/>
        <n v="52.82"/>
        <n v="68.600000000000009"/>
        <n v="35.619999999999997"/>
        <n v="94.03"/>
        <n v="526.46"/>
        <n v="50.66"/>
        <n v="79.190000000000012"/>
        <n v="91.600000000000009"/>
        <n v="116.97"/>
        <n v="28.4"/>
        <n v="103.34"/>
        <n v="23"/>
        <n v="31.560000000000002"/>
        <n v="34.229999999999997"/>
        <n v="19.670000000000002"/>
        <n v="8.34"/>
        <n v="21.35"/>
        <n v="5.34"/>
        <n v="34.669999999999995"/>
        <n v="21.73"/>
        <n v="11.93"/>
        <n v="26.6"/>
        <n v="10.67"/>
        <n v="29.040000000000003"/>
        <n v="50.91"/>
        <n v="50.089999999999996"/>
        <n v="25.3"/>
        <n v="51.3"/>
        <n v="49.39"/>
        <n v="101.25"/>
        <n v="17.990000000000002"/>
        <n v="370.95"/>
        <n v="63.57"/>
        <n v="5.3199999999999994"/>
        <n v="87.11"/>
        <n v="75.12"/>
        <n v="68.02000000000001"/>
        <n v="91.63000000000001"/>
        <n v="21.860000000000003"/>
        <n v="33.32"/>
        <n v="90.28"/>
        <n v="59.239999999999995"/>
        <n v="67.31"/>
        <n v="88.75"/>
        <n v="40.35"/>
        <n v="76.86"/>
        <n v="68.710000000000008"/>
        <n v="44.18"/>
        <n v="31.57"/>
        <n v="107.05000000000001"/>
        <n v="149.04"/>
        <n v="55.96"/>
        <n v="56.98"/>
        <n v="44.059999999999995"/>
        <n v="68.63000000000001"/>
        <n v="65.320000000000007"/>
        <n v="35.92"/>
        <n v="40.08"/>
        <n v="75.650000000000006"/>
        <n v="61.21"/>
        <n v="48.14"/>
        <n v="68.11"/>
        <n v="65.900000000000006"/>
        <n v="81.660000000000011"/>
        <n v="52.71"/>
        <n v="41.23"/>
        <n v="15.04"/>
        <n v="39.07"/>
        <n v="43.82"/>
        <n v="27.310000000000002"/>
        <n v="33.239999999999995"/>
        <n v="285.71999999999997"/>
        <n v="42.339999999999996"/>
        <n v="50.269999999999996"/>
        <n v="61.91"/>
        <n v="55.8"/>
        <n v="73.13000000000001"/>
        <n v="26.07"/>
        <n v="22.650000000000002"/>
        <n v="47.23"/>
        <n v="32.33"/>
        <n v="53.43"/>
        <n v="37.199999999999996"/>
        <n v="27.1"/>
        <n v="206.31"/>
        <n v="82.15"/>
        <n v="164.79999999999998"/>
        <n v="60.83"/>
        <n v="67.98"/>
        <n v="81.570000000000007"/>
        <n v="25.430000000000003"/>
        <n v="21.5"/>
        <n v="27.23"/>
        <n v="25.1"/>
        <n v="21.240000000000002"/>
        <n v="41.61"/>
        <n v="135.59"/>
        <n v="22.12"/>
        <n v="69.570000000000007"/>
        <n v="75.14"/>
        <n v="140.97999999999999"/>
        <n v="49.48"/>
        <n v="53.87"/>
        <n v="4.58"/>
        <n v="65.010000000000005"/>
        <n v="53.48"/>
        <n v="43.919999999999995"/>
        <n v="50.86"/>
        <n v="58.64"/>
        <n v="426.94"/>
        <n v="23.810000000000002"/>
        <n v="98.42"/>
        <n v="107.33"/>
        <n v="11.68"/>
        <n v="41.79"/>
        <n v="21.38"/>
        <n v="94.11"/>
        <n v="15.73"/>
        <n v="90.64"/>
        <n v="97.300000000000011"/>
        <n v="37.119999999999997"/>
        <n v="28.110000000000003"/>
        <n v="144.44"/>
        <n v="24.28"/>
        <n v="35.119999999999997"/>
        <n v="24.770000000000003"/>
        <n v="188.38"/>
        <n v="148.09"/>
        <n v="49.94"/>
        <n v="107.83"/>
        <n v="42.64"/>
        <n v="14.379999999999999"/>
        <n v="37.479999999999997"/>
        <n v="30.21"/>
        <n v="33.559999999999995"/>
        <n v="57.94"/>
        <n v="53.08"/>
        <n v="48.07"/>
        <n v="82.4"/>
        <n v="50.46"/>
        <n v="115.84"/>
        <n v="108.03"/>
        <n v="46.089999999999996"/>
        <n v="107.22"/>
        <n v="50.94"/>
        <n v="40.04"/>
        <n v="64.44"/>
        <n v="53.83"/>
        <n v="100.47"/>
        <n v="34.08"/>
        <n v="65.22"/>
        <n v="44.21"/>
        <n v="71.97"/>
        <n v="52.949999999999996"/>
        <n v="109.46000000000001"/>
        <n v="75.040000000000006"/>
        <n v="115.72"/>
        <n v="31.66"/>
        <n v="53.47"/>
        <n v="109.11"/>
        <n v="51.19"/>
        <n v="27.94"/>
        <n v="82.5"/>
        <n v="59.82"/>
        <n v="64.820000000000007"/>
        <n v="90.100000000000009"/>
        <n v="40.97"/>
        <n v="56.01"/>
        <n v="37.68"/>
        <n v="78.040000000000006"/>
        <n v="18.91"/>
        <n v="37.14"/>
        <n v="41.97"/>
        <n v="11.43"/>
        <n v="108"/>
        <n v="54.89"/>
        <n v="47.39"/>
        <n v="211.84"/>
        <n v="219.92999999999998"/>
        <n v="40.799999999999997"/>
        <n v="75.510000000000005"/>
        <n v="60.87"/>
        <n v="115.7"/>
        <n v="48.11"/>
        <n v="74.190000000000012"/>
        <n v="123.35000000000001"/>
        <n v="66.63000000000001"/>
        <n v="105"/>
        <n v="15.43"/>
        <n v="367"/>
        <n v="97.410000000000011"/>
        <n v="47.86"/>
        <n v="81.59"/>
        <n v="18.34"/>
        <n v="224.42999999999998"/>
        <n v="145"/>
        <n v="112.58"/>
        <n v="342"/>
        <n v="57.879999999999995"/>
        <n v="1.5"/>
        <n v="22.34"/>
        <n v="16.84"/>
        <n v="56.3"/>
        <n v="84.070000000000007"/>
        <n v="168.39999999999998"/>
        <n v="35.39"/>
        <n v="55.839999999999996"/>
        <n v="69.48"/>
        <n v="8"/>
        <n v="34.449999999999996"/>
        <n v="501.25"/>
        <n v="306"/>
        <n v="74.23"/>
        <n v="81.260000000000005"/>
        <n v="130.23999999999998"/>
        <n v="53.41"/>
        <n v="75.67"/>
        <n v="31.700000000000003"/>
        <n v="47.78"/>
        <n v="149.32"/>
        <n v="62.07"/>
        <n v="53.4"/>
        <n v="271.51"/>
        <n v="40.5"/>
        <n v="189.76"/>
        <n v="68.87"/>
        <n v="125.99000000000001"/>
        <n v="90.53"/>
        <n v="51.68"/>
        <n v="48.08"/>
        <n v="27.560000000000002"/>
        <n v="36.979999999999997"/>
        <n v="29.03"/>
        <n v="28.66"/>
        <n v="37.65"/>
        <n v="42.559999999999995"/>
        <n v="131.59"/>
        <n v="61.11"/>
        <n v="31.35"/>
        <n v="129.12"/>
        <n v="25.03"/>
        <n v="47.55"/>
        <n v="65.850000000000009"/>
        <n v="46.41"/>
        <n v="50.37"/>
        <n v="26.57"/>
        <n v="39.5"/>
        <n v="49.25"/>
        <n v="62.38"/>
        <n v="37.94"/>
        <n v="51.6"/>
        <n v="27.78"/>
        <n v="99.39"/>
        <n v="38.85"/>
        <n v="600"/>
        <n v="80.56"/>
        <n v="23.450000000000003"/>
        <n v="40.15"/>
        <n v="17.2"/>
        <n v="52.5"/>
        <n v="77.5"/>
        <n v="53.55"/>
        <n v="16.25"/>
        <n v="103.69000000000001"/>
        <n v="185.19"/>
        <n v="54.16"/>
        <n v="177.20999999999998"/>
        <n v="100.33"/>
        <n v="136.91"/>
        <n v="57.54"/>
        <n v="52.97"/>
        <n v="82.33"/>
        <n v="135.41999999999999"/>
        <n v="74.070000000000007"/>
        <n v="84.09"/>
        <n v="150"/>
        <n v="266.08999999999997"/>
        <n v="7.25"/>
        <n v="109.97"/>
        <n v="169.92"/>
        <n v="95.75"/>
        <n v="55.769999999999996"/>
        <n v="30.080000000000002"/>
        <n v="88.440000000000012"/>
        <n v="64.040000000000006"/>
        <n v="60.16"/>
        <n v="49.199999999999996"/>
        <n v="165.17"/>
        <n v="43.629999999999995"/>
        <n v="43.7"/>
        <n v="67.42"/>
        <n v="177.5"/>
        <n v="54.989999999999995"/>
        <n v="61.35"/>
        <n v="23.12"/>
        <n v="29.62"/>
        <n v="75.62"/>
        <n v="35.6"/>
        <n v="143"/>
        <n v="72.5"/>
        <n v="29.5"/>
        <n v="23.09"/>
        <n v="48.19"/>
        <n v="202.84"/>
        <n v="29.130000000000003"/>
        <n v="96.06"/>
        <n v="305.77999999999997"/>
        <n v="12.15"/>
        <n v="83.58"/>
        <n v="115.54"/>
        <n v="80.03"/>
        <n v="35.520000000000003"/>
        <n v="64.940000000000012"/>
        <n v="60.97"/>
        <n v="31.450000000000003"/>
        <n v="81.95"/>
        <n v="58.93"/>
        <n v="157.29999999999998"/>
        <n v="55.76"/>
        <n v="83.81"/>
        <n v="58.43"/>
        <n v="270.58"/>
        <n v="107.1"/>
        <n v="120.31"/>
        <n v="27.6"/>
        <n v="205.29999999999998"/>
        <n v="35.549999999999997"/>
        <n v="74.64"/>
        <n v="47.059999999999995"/>
        <n v="36.78"/>
        <n v="27.580000000000002"/>
        <n v="21.560000000000002"/>
        <n v="44.1"/>
        <n v="63.87"/>
        <n v="38.989999999999995"/>
        <n v="80.190000000000012"/>
        <n v="34.909999999999997"/>
        <n v="89.11"/>
        <n v="39.44"/>
        <n v="31.970000000000002"/>
        <n v="25.220000000000002"/>
        <n v="10.049999999999999"/>
        <n v="45.949999999999996"/>
        <n v="223.59"/>
        <n v="39.489999999999995"/>
        <n v="91.31"/>
        <n v="17.670000000000002"/>
        <n v="41.339999999999996"/>
        <n v="71.599999999999994"/>
        <n v="307.83"/>
        <n v="80.460000000000008"/>
        <n v="83.95"/>
        <n v="73.38000000000001"/>
        <n v="112.87"/>
        <n v="95.28"/>
        <n v="22.75"/>
        <n v="133.30000000000001"/>
        <n v="3.8"/>
        <n v="85.75"/>
        <n v="267"/>
        <n v="373.56"/>
        <n v="174.04"/>
        <n v="93.7"/>
        <n v="77.33"/>
        <n v="92.23"/>
        <n v="91"/>
        <n v="33.769999999999996"/>
        <n v="70.62"/>
        <n v="167.16"/>
        <n v="128.62"/>
        <n v="65.42"/>
        <n v="117.56"/>
        <n v="126.49000000000001"/>
        <n v="550"/>
        <n v="84.9"/>
        <n v="5.29"/>
        <n v="72.77000000000001"/>
        <n v="23.67"/>
        <n v="89.22"/>
        <n v="116.56"/>
        <n v="13.01"/>
        <n v="34.14"/>
        <n v="132.35"/>
        <n v="922.23"/>
        <n v="163.57999999999998"/>
        <n v="217.38"/>
        <n v="149.44999999999999"/>
        <n v="71.240000000000009"/>
        <n v="44.47"/>
        <n v="164.95"/>
        <n v="84.88000000000001"/>
        <n v="53.949999999999996"/>
        <n v="50.54"/>
        <n v="108.01"/>
        <n v="95.38000000000001"/>
        <n v="57.64"/>
        <n v="64.17"/>
        <n v="92.39"/>
        <n v="125.98"/>
        <n v="94.64"/>
        <n v="170.7"/>
        <n v="68.260000000000005"/>
        <n v="95.490000000000009"/>
        <n v="7.2"/>
        <n v="511.65999999999997"/>
        <n v="261.75"/>
        <n v="69.77000000000001"/>
        <n v="77.23"/>
        <n v="340.57"/>
        <n v="845.71"/>
        <n v="97.2"/>
        <n v="451.84999999999997"/>
        <n v="138.66999999999999"/>
        <n v="21.650000000000002"/>
        <n v="169.51999999999998"/>
        <n v="161.88999999999999"/>
        <n v="493.14"/>
        <n v="22.130000000000003"/>
        <n v="18.240000000000002"/>
        <n v="40.619999999999997"/>
        <n v="37.96"/>
        <n v="39.29"/>
        <n v="17.34"/>
        <n v="31.76"/>
        <n v="11.34"/>
        <n v="29.48"/>
        <n v="63.1"/>
        <n v="43.85"/>
        <n v="45.98"/>
        <n v="93.67"/>
        <n v="18.78"/>
        <n v="66.12"/>
        <n v="36.86"/>
        <n v="126.46000000000001"/>
        <n v="73.22"/>
        <n v="89.67"/>
        <n v="151.47"/>
        <n v="36.5"/>
        <n v="87.36"/>
        <n v="36.479999999999997"/>
        <n v="42.91"/>
        <n v="51.239999999999995"/>
        <n v="33.949999999999996"/>
        <n v="90.75"/>
        <n v="24.450000000000003"/>
        <n v="44.25"/>
        <n v="67.75"/>
        <n v="65.38000000000001"/>
        <n v="121.91000000000001"/>
        <n v="47.46"/>
        <n v="92.850000000000009"/>
        <n v="37.21"/>
        <n v="25.25"/>
        <n v="43.22"/>
        <n v="25.14"/>
        <n v="23.64"/>
        <n v="103.96000000000001"/>
        <n v="50.39"/>
        <n v="13.6"/>
        <n v="8.86"/>
        <n v="113.43"/>
        <n v="104.57000000000001"/>
        <n v="98.31"/>
        <n v="35.04"/>
        <n v="272.73"/>
        <n v="63.85"/>
        <n v="30.19"/>
        <n v="83.52000000000001"/>
        <n v="64.77000000000001"/>
        <n v="20.12"/>
        <n v="44.54"/>
        <n v="125.81"/>
        <n v="19.700000000000003"/>
        <n v="60.669999999999995"/>
        <n v="23.930000000000003"/>
        <n v="15.84"/>
        <n v="29.790000000000003"/>
        <n v="29.560000000000002"/>
        <n v="26.67"/>
        <n v="50.4"/>
        <n v="105.03"/>
        <n v="35.93"/>
        <n v="119.13000000000001"/>
        <n v="90.34"/>
        <n v="15.75"/>
        <n v="29"/>
        <n v="96.56"/>
        <n v="63"/>
        <n v="381.6"/>
        <n v="46.25"/>
        <n v="81.58"/>
        <n v="27.3"/>
        <n v="29.42"/>
        <n v="5.75"/>
        <n v="52.089999999999996"/>
        <n v="183.34"/>
        <n v="26.34"/>
        <n v="486.43"/>
        <n v="9.75"/>
        <n v="36.589999999999996"/>
        <n v="80.72"/>
        <n v="46.93"/>
        <n v="78.08"/>
        <n v="203.67"/>
        <n v="20.720000000000002"/>
        <n v="48.559999999999995"/>
        <n v="68.099999999999994"/>
        <n v="51.62"/>
        <n v="175.51999999999998"/>
        <n v="231.67"/>
        <n v="112.15"/>
        <n v="255.17999999999998"/>
        <n v="162.78"/>
        <n v="88.34"/>
        <n v="85.740000000000009"/>
        <n v="47.58"/>
        <n v="72.98"/>
        <n v="90.54"/>
        <n v="36.369999999999997"/>
        <n v="126.72"/>
        <n v="329.2"/>
        <n v="202.23"/>
        <n v="82.47"/>
        <n v="2.67"/>
        <n v="18.900000000000002"/>
        <n v="200.63"/>
        <n v="201.67"/>
        <n v="66.099999999999994"/>
        <n v="50.75"/>
        <n v="60.9"/>
        <n v="109.04"/>
        <n v="25.700000000000003"/>
        <n v="41.93"/>
        <n v="88.78"/>
        <n v="80.23"/>
        <n v="78.940000000000012"/>
        <n v="95.59"/>
        <n v="69.900000000000006"/>
        <n v="74.540000000000006"/>
        <n v="123.95"/>
        <n v="264.84999999999997"/>
        <n v="70.89"/>
        <n v="8.58"/>
        <n v="60.69"/>
        <n v="110.22"/>
        <n v="136.45999999999998"/>
        <n v="53.169999999999995"/>
        <n v="86.5"/>
        <n v="155.23999999999998"/>
        <n v="109.60000000000001"/>
        <n v="45.22"/>
        <n v="104.16000000000001"/>
        <n v="97"/>
        <n v="370.38"/>
        <n v="94.410000000000011"/>
        <n v="48.989999999999995"/>
        <n v="23.28"/>
        <n v="63.23"/>
        <n v="153.53"/>
        <n v="90.2"/>
        <n v="118.98"/>
        <n v="80.25"/>
        <n v="131.38"/>
        <n v="73.040000000000006"/>
        <n v="178.53"/>
        <n v="162.91"/>
        <n v="88.87"/>
        <n v="116.74000000000001"/>
        <n v="233.89999999999998"/>
        <n v="158"/>
        <n v="14.84"/>
        <n v="85.190000000000012"/>
        <n v="146.69999999999999"/>
        <n v="50.769999999999996"/>
        <n v="87.7"/>
        <n v="242.28"/>
        <n v="146.44999999999999"/>
        <n v="103.18"/>
        <n v="80.47"/>
        <n v="234.67"/>
        <n v="162.70999999999998"/>
        <n v="120.17"/>
        <n v="52.11"/>
        <n v="164.3"/>
        <n v="84.86"/>
        <n v="94.550000000000011"/>
        <n v="45.54"/>
        <n v="50.88"/>
        <n v="191.14"/>
        <n v="89.320000000000007"/>
        <n v="88.59"/>
        <n v="96.31"/>
        <n v="37.229999999999997"/>
        <n v="92.14"/>
        <n v="76.790000000000006"/>
        <n v="96.53"/>
        <n v="51.9"/>
        <n v="128.91999999999999"/>
        <n v="84.11"/>
        <n v="82.95"/>
        <n v="259.95"/>
        <n v="37.25"/>
        <n v="177.03"/>
        <n v="74.08"/>
        <n v="70.67"/>
        <n v="23.630000000000003"/>
        <n v="41"/>
        <n v="25.53"/>
        <n v="117.66000000000001"/>
        <n v="2796.67"/>
        <n v="87.5"/>
        <n v="20.150000000000002"/>
        <n v="20.880000000000003"/>
        <n v="92.15"/>
        <n v="7.34"/>
        <n v="64.8"/>
        <n v="30.12"/>
        <n v="415.78"/>
        <n v="53.72"/>
        <n v="420.6"/>
        <n v="78.34"/>
        <n v="130.09"/>
        <n v="1270.23"/>
        <n v="88.45"/>
        <n v="56.79"/>
        <n v="40.839999999999996"/>
        <n v="65.12"/>
        <n v="55.6"/>
        <n v="140.54"/>
        <n v="69.540000000000006"/>
        <n v="237"/>
        <n v="79.88000000000001"/>
        <n v="10.25"/>
        <n v="272.58999999999997"/>
        <n v="70.11"/>
        <n v="57.89"/>
        <n v="125.28"/>
        <n v="775"/>
        <n v="12.8"/>
        <n v="58"/>
        <n v="244.81"/>
        <n v="61.18"/>
        <n v="139.23999999999998"/>
        <n v="93.75"/>
        <n v="23.150000000000002"/>
        <n v="29.05"/>
        <n v="450"/>
        <n v="32.25"/>
        <n v="251.34"/>
        <n v="437.5"/>
        <n v="110.36"/>
        <n v="41.43"/>
        <n v="103.36"/>
        <n v="34.799999999999997"/>
        <n v="64.27000000000001"/>
        <n v="62.93"/>
        <n v="98.54"/>
        <n v="82.61"/>
        <n v="38.51"/>
        <n v="80.160000000000011"/>
        <n v="28.41"/>
        <n v="80.740000000000009"/>
        <n v="200.7"/>
        <n v="37.6"/>
        <n v="58.1"/>
        <n v="60.309999999999995"/>
        <n v="63.37"/>
        <n v="31.62"/>
        <n v="65.11"/>
        <n v="79.320000000000007"/>
        <n v="139.19"/>
        <n v="131.91999999999999"/>
        <n v="91.3"/>
        <n v="39.68"/>
        <n v="33.03"/>
        <n v="77.34"/>
        <n v="31.94"/>
        <n v="46.769999999999996"/>
        <n v="100.22"/>
        <n v="46.72"/>
        <n v="71.5"/>
        <n v="14.45"/>
        <n v="356.84999999999997"/>
        <n v="37.75"/>
        <n v="24.46"/>
        <n v="286.25"/>
        <n v="36.669999999999995"/>
        <n v="49.21"/>
        <n v="70.84"/>
        <n v="50.16"/>
        <n v="62.89"/>
        <n v="85.54"/>
        <n v="127.81"/>
        <n v="106.58"/>
        <n v="262.12"/>
        <n v="57.18"/>
        <n v="50.21"/>
        <n v="66.59"/>
        <n v="168.26"/>
        <n v="256.38"/>
        <n v="141.72"/>
        <n v="52.489999999999995"/>
        <n v="59.53"/>
        <n v="193.63"/>
        <n v="106.80000000000001"/>
        <n v="77.22"/>
        <n v="50.47"/>
        <n v="97.38000000000001"/>
        <n v="34.919999999999995"/>
        <n v="182.91"/>
        <n v="131.13999999999999"/>
        <n v="59.71"/>
        <n v="58.69"/>
        <n v="115.88000000000001"/>
        <n v="23.87"/>
        <n v="81.13000000000001"/>
        <n v="57.629999999999995"/>
        <n v="46.43"/>
        <n v="60.48"/>
        <n v="65.58"/>
        <n v="119.2"/>
        <n v="83.05"/>
        <n v="57.52"/>
        <n v="177.09"/>
        <n v="70.78"/>
        <n v="29.17"/>
        <n v="98.2"/>
        <n v="251.73999999999998"/>
        <n v="74.83"/>
        <n v="67.660000000000011"/>
        <n v="93.820000000000007"/>
        <n v="41.239999999999995"/>
        <n v="52.559999999999995"/>
        <n v="70.290000000000006"/>
        <n v="53.18"/>
        <n v="60.96"/>
        <n v="116"/>
        <n v="61"/>
        <n v="38.239999999999995"/>
        <n v="106.51"/>
        <n v="204.57999999999998"/>
        <n v="54.919999999999995"/>
        <n v="150.41999999999999"/>
        <n v="52.58"/>
        <n v="54.3"/>
        <n v="76.03"/>
        <n v="105.21000000000001"/>
        <n v="68.67"/>
        <n v="129.37"/>
        <n v="134.26999999999998"/>
        <n v="203.2"/>
        <n v="69.190000000000012"/>
        <n v="125.13000000000001"/>
        <n v="73.53"/>
        <n v="48.44"/>
        <n v="26.610000000000003"/>
        <n v="33.669999999999995"/>
        <n v="40.72"/>
        <n v="19.270000000000003"/>
        <n v="29.59"/>
        <n v="125.10000000000001"/>
        <n v="141.29999999999998"/>
        <n v="55.339999999999996"/>
        <n v="173.7"/>
        <n v="59.6"/>
        <n v="89.59"/>
        <n v="204.05"/>
        <n v="53.34"/>
        <n v="75.09"/>
        <n v="209.84"/>
        <n v="80.040000000000006"/>
        <n v="29.07"/>
        <n v="49.44"/>
        <n v="93.98"/>
        <n v="61.949999999999996"/>
        <n v="78.5"/>
        <n v="66.45"/>
        <n v="145.66"/>
        <n v="152.5"/>
        <n v="142.29"/>
        <n v="24.55"/>
        <n v="292.77999999999997"/>
        <n v="44.93"/>
        <n v="23.110000000000003"/>
        <n v="80.400000000000006"/>
        <n v="72.290000000000006"/>
        <n v="32.979999999999997"/>
        <n v="116.66000000000001"/>
        <n v="79.62"/>
        <n v="81.03"/>
        <n v="136.85"/>
        <n v="177.62"/>
        <n v="119.65"/>
        <n v="78.210000000000008"/>
        <n v="114.13000000000001"/>
        <n v="91.67"/>
        <n v="108.60000000000001"/>
        <n v="69.83"/>
        <n v="109.58"/>
        <n v="93.62"/>
        <n v="76.8"/>
        <n v="147.34"/>
        <n v="56.339999999999996"/>
        <n v="96.2"/>
        <n v="63.58"/>
        <n v="184.79"/>
        <n v="126.73"/>
        <n v="54.5"/>
        <n v="302.31"/>
        <n v="44.14"/>
        <n v="866.67"/>
        <n v="61.39"/>
        <n v="29.67"/>
        <n v="45.48"/>
        <n v="96.210000000000008"/>
        <n v="67.930000000000007"/>
        <n v="30.78"/>
        <n v="66.84"/>
        <n v="71.740000000000009"/>
        <n v="176.48"/>
        <n v="421.11"/>
        <n v="104.99000000000001"/>
        <n v="28.200000000000003"/>
        <n v="54.559999999999995"/>
        <n v="111.9"/>
        <n v="85.210000000000008"/>
        <n v="76.660000000000011"/>
        <n v="93.77000000000001"/>
        <n v="100.18"/>
        <n v="184.67999999999998"/>
        <n v="69.820000000000007"/>
        <n v="36.07"/>
        <n v="24.220000000000002"/>
        <n v="55.9"/>
        <n v="68.36"/>
        <n v="27.07"/>
        <n v="118.13000000000001"/>
        <n v="44.76"/>
        <n v="99.79"/>
        <n v="117.65"/>
        <n v="203.34"/>
        <n v="28.330000000000002"/>
        <n v="110.24000000000001"/>
        <n v="31.98"/>
        <n v="29.430000000000003"/>
        <n v="81.38000000000001"/>
        <n v="199.17"/>
        <n v="115.39"/>
        <n v="70.570000000000007"/>
        <n v="22.23"/>
        <n v="159.47"/>
        <n v="63.699999999999996"/>
        <n v="28.42"/>
        <n v="71.160000000000011"/>
        <n v="81.78"/>
        <n v="297.02999999999997"/>
        <n v="46.61"/>
        <n v="40.299999999999997"/>
        <n v="30.16"/>
        <n v="95.240000000000009"/>
        <n v="52.22"/>
        <n v="134.16"/>
        <n v="62.83"/>
        <n v="58.949999999999996"/>
        <n v="143.10999999999999"/>
        <n v="84.17"/>
        <n v="186.07999999999998"/>
        <n v="89.79"/>
        <n v="59.66"/>
        <n v="43.35"/>
        <n v="64.52000000000001"/>
        <n v="43.28"/>
        <n v="77"/>
        <n v="19.490000000000002"/>
        <n v="41.129999999999995"/>
        <n v="41.41"/>
        <n v="33.58"/>
        <n v="145.87"/>
        <n v="358.69"/>
        <n v="50.989999999999995"/>
        <n v="45.04"/>
        <n v="17.53"/>
        <n v="57.919999999999995"/>
        <n v="29.71"/>
        <n v="90.690000000000012"/>
        <n v="55.019999999999996"/>
        <n v="57.23"/>
        <n v="72.960000000000008"/>
        <n v="716.36"/>
        <n v="148.48999999999998"/>
        <n v="51.8"/>
        <n v="53.239999999999995"/>
        <n v="39.6"/>
        <n v="34.25"/>
        <n v="164.62"/>
        <n v="125.06"/>
        <n v="40.29"/>
        <n v="64.910000000000011"/>
        <n v="83.15"/>
        <n v="38.72"/>
        <n v="125.38000000000001"/>
        <n v="79.099999999999994"/>
        <n v="114.30000000000001"/>
        <n v="30.770000000000003"/>
        <n v="47.85"/>
        <n v="34.409999999999997"/>
        <n v="40.239999999999995"/>
        <n v="60.29"/>
        <n v="25.310000000000002"/>
        <n v="35.96"/>
        <n v="136"/>
        <n v="70.77000000000001"/>
        <n v="66.52000000000001"/>
        <n v="96.67"/>
        <n v="60.339999999999996"/>
        <n v="79.900000000000006"/>
        <n v="58.83"/>
        <n v="75.350000000000009"/>
        <n v="66.960000000000008"/>
        <n v="227.28"/>
        <n v="307.7"/>
        <n v="50.03"/>
        <n v="72.400000000000006"/>
        <n v="95.960000000000008"/>
        <n v="45.62"/>
        <n v="41.03"/>
        <n v="56.83"/>
        <n v="75.72"/>
        <n v="45.11"/>
        <n v="49.239999999999995"/>
        <n v="42.3"/>
        <n v="78.88000000000001"/>
        <n v="38.29"/>
        <n v="44.85"/>
        <n v="13.53"/>
        <n v="55.239999999999995"/>
        <n v="46.129999999999995"/>
        <n v="39.379999999999995"/>
        <n v="66.160000000000011"/>
        <n v="54.14"/>
        <n v="104.17"/>
        <n v="59.22"/>
        <n v="119.18"/>
        <n v="24.290000000000003"/>
        <n v="40.94"/>
        <n v="61.1"/>
        <n v="38.65"/>
        <n v="107.01"/>
        <n v="179.28"/>
        <n v="22.91"/>
        <n v="43.129999999999995"/>
        <n v="46.9"/>
        <n v="47.41"/>
        <n v="15.129999999999999"/>
        <n v="21.1"/>
        <n v="59.12"/>
        <n v="97.92"/>
        <n v="55.14"/>
        <n v="26.540000000000003"/>
        <n v="122.54"/>
        <n v="87.97"/>
        <n v="73.239999999999995"/>
        <n v="55.559999999999995"/>
        <n v="39.54"/>
        <n v="136.78"/>
        <n v="99.350000000000009"/>
        <n v="37.97"/>
        <n v="58.58"/>
        <n v="30.94"/>
        <n v="176.09"/>
        <n v="151.98999999999998"/>
        <n v="22.610000000000003"/>
        <n v="18.28"/>
        <n v="82.26"/>
        <n v="68.540000000000006"/>
        <n v="68.06"/>
        <n v="72.72"/>
        <n v="77.190000000000012"/>
        <n v="55.98"/>
        <n v="49.699999999999996"/>
        <n v="79"/>
        <n v="77.73"/>
        <n v="59.419999999999995"/>
        <n v="3.25"/>
        <n v="81.680000000000007"/>
        <n v="49.059999999999995"/>
        <n v="61.07"/>
        <n v="143.1"/>
        <n v="52.36"/>
        <n v="126.67"/>
        <n v="35.5"/>
        <n v="37.089999999999996"/>
        <n v="69.34"/>
        <n v="17.260000000000002"/>
        <n v="56.07"/>
        <n v="47.03"/>
        <n v="47.669999999999995"/>
        <n v="68.97"/>
        <n v="147.88999999999999"/>
        <n v="56.839999999999996"/>
        <n v="176.95"/>
        <n v="127.6"/>
        <n v="66.150000000000006"/>
        <n v="68.42"/>
        <n v="60.129999999999995"/>
        <n v="550.04999999999995"/>
        <n v="44.239999999999995"/>
        <n v="68.850000000000009"/>
        <n v="73.59"/>
        <n v="115.03"/>
        <n v="110.75"/>
        <n v="75.5"/>
        <n v="235.47"/>
        <n v="11.37"/>
        <n v="92.5"/>
        <n v="202.85"/>
        <n v="46.059999999999995"/>
        <n v="51"/>
        <n v="31.580000000000002"/>
        <n v="53.37"/>
        <n v="81.300000000000011"/>
        <n v="20.09"/>
        <n v="88.25"/>
        <n v="53.44"/>
        <n v="39.869999999999997"/>
        <n v="145.16999999999999"/>
        <n v="64.38000000000001"/>
        <n v="62.059999999999995"/>
        <n v="66.13000000000001"/>
        <n v="73.400000000000006"/>
        <n v="99.5"/>
        <n v="58.79"/>
        <n v="45.35"/>
        <n v="200.49"/>
        <n v="83.98"/>
        <n v="57.26"/>
        <n v="58.07"/>
        <n v="186.81"/>
        <n v="74.12"/>
        <n v="30.720000000000002"/>
        <n v="62.669999999999995"/>
        <n v="121.37"/>
        <n v="39.75"/>
        <n v="72"/>
        <n v="40.64"/>
        <n v="38.589999999999996"/>
        <n v="155.95999999999998"/>
        <n v="43.2"/>
        <n v="15.15"/>
        <n v="140"/>
        <n v="80.87"/>
        <n v="53.85"/>
        <n v="30.930000000000003"/>
        <n v="67.97"/>
        <n v="106.85000000000001"/>
        <n v="105.52000000000001"/>
        <n v="132.97"/>
        <n v="51.919999999999995"/>
        <n v="310"/>
        <n v="26.03"/>
        <n v="86.23"/>
        <n v="114.55000000000001"/>
        <n v="47.66"/>
        <n v="72.89"/>
        <n v="49.55"/>
        <n v="25.4"/>
        <n v="62.589999999999996"/>
        <n v="60.07"/>
        <n v="100.63000000000001"/>
        <n v="202"/>
        <n v="215.25"/>
        <n v="120.55000000000001"/>
        <n v="172.23999999999998"/>
        <n v="111.12"/>
        <n v="25.470000000000002"/>
        <n v="267.64999999999998"/>
        <n v="75.959999999999994"/>
        <n v="59.04"/>
        <n v="50.12"/>
        <n v="55.51"/>
        <n v="166.67"/>
        <n v="47.43"/>
        <n v="106.93"/>
        <n v="41.699999999999996"/>
        <n v="73.34"/>
        <n v="38.43"/>
        <n v="166.97"/>
        <n v="94.92"/>
        <n v="90.820000000000007"/>
        <n v="70.03"/>
        <n v="94.910000000000011"/>
        <n v="75.38000000000001"/>
        <n v="64.460000000000008"/>
        <n v="115"/>
        <n v="93.78"/>
        <n v="35.1"/>
        <n v="174"/>
        <n v="145.41"/>
        <n v="47.339999999999996"/>
        <n v="58.95"/>
        <n v="50.559999999999995"/>
        <n v="70.240000000000009"/>
        <n v="43.43"/>
        <n v="199.19"/>
        <n v="78.52000000000001"/>
        <n v="61.83"/>
        <n v="50.01"/>
        <n v="107.25"/>
        <n v="57"/>
        <n v="40.93"/>
        <n v="79.550000000000011"/>
        <n v="72.39"/>
        <n v="64.64"/>
        <n v="38.58"/>
        <n v="107.58"/>
        <n v="70.47"/>
        <n v="178.57999999999998"/>
        <n v="62.629999999999995"/>
        <n v="58.91"/>
        <n v="139.56"/>
        <n v="70"/>
        <n v="64.290000000000006"/>
        <n v="120.12"/>
        <n v="1008.24"/>
        <n v="63.29"/>
        <n v="25.650000000000002"/>
        <n v="47.699999999999996"/>
        <n v="56.059999999999995"/>
        <n v="81.319999999999993"/>
        <n v="70.17"/>
        <n v="188.56"/>
        <n v="49.519999999999996"/>
        <n v="75.47"/>
        <n v="9.5"/>
        <n v="89.4"/>
        <n v="81.540000000000006"/>
        <n v="50.2"/>
        <n v="30.14"/>
        <n v="44.769999999999996"/>
        <n v="88.65"/>
        <n v="57.65"/>
        <n v="13.12"/>
        <n v="315.5"/>
        <n v="128.28"/>
        <n v="27"/>
        <n v="47.26"/>
        <n v="24.720000000000002"/>
        <n v="38.25"/>
        <n v="61.669999999999995"/>
        <n v="83.14"/>
        <n v="142.85999999999999"/>
        <n v="10.17"/>
        <n v="81.42"/>
        <n v="93"/>
        <n v="32.36"/>
        <n v="91.84"/>
        <n v="45.839999999999996"/>
        <n v="248.5"/>
        <n v="79.400000000000006"/>
        <n v="137.07999999999998"/>
        <n v="49.29"/>
        <n v="40.07"/>
        <n v="47.91"/>
        <n v="35.169999999999995"/>
        <n v="22.67"/>
        <n v="26.380000000000003"/>
        <n v="105.55000000000001"/>
        <n v="29.1"/>
        <n v="62"/>
        <n v="217.5"/>
        <n v="33.739999999999995"/>
        <n v="37.54"/>
        <n v="11.62"/>
        <n v="60.12"/>
        <n v="59.589999999999996"/>
        <n v="82.58"/>
        <n v="45.85"/>
        <n v="4.75"/>
        <n v="63.559999999999995"/>
        <n v="65.350000000000009"/>
        <n v="147.4"/>
        <n v="166.06"/>
        <n v="75.25"/>
        <n v="1250"/>
        <n v="86.62"/>
        <n v="41.96"/>
        <n v="23.75"/>
        <n v="163.34"/>
        <n v="6.75"/>
        <n v="179.12"/>
        <n v="34.950000000000003"/>
        <n v="33.08"/>
        <n v="18.5"/>
        <n v="44.309999999999995"/>
        <n v="222.5"/>
        <n v="126.5"/>
        <n v="9.4"/>
        <n v="91.25"/>
        <n v="800"/>
        <n v="80"/>
        <n v="22.84"/>
        <n v="45.79"/>
        <n v="383.34"/>
        <n v="106.97"/>
        <n v="14.34"/>
        <n v="15.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ithra" refreshedDate="44356.577948148151" createdVersion="6" refreshedVersion="6" minRefreshableVersion="3" recordCount="4114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7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2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1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6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1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7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6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1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10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8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4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6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2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1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1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3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4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1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2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5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9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7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8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4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9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7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8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8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6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8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1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6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1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6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7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7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7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6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8"/>
    <x v="104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3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4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1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1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4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1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1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3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4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1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1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4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1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1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1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1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1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3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4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1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7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4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2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4"/>
    <x v="156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1"/>
    <x v="15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1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1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2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7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9"/>
    <x v="166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7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6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6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1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1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1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1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1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1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4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6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5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2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40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2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7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8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9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9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2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2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8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8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1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1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8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7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2"/>
    <x v="224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10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7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4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1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2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4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1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8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1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2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5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5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x v="25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6"/>
    <x v="25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2"/>
    <x v="25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x v="25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x v="25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4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x v="25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x v="26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x v="26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x v="26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4"/>
    <x v="26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x v="26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5"/>
    <x v="26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x v="26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7"/>
    <x v="26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x v="26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x v="26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x v="27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x v="27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4"/>
    <x v="27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6"/>
    <x v="27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2"/>
    <x v="27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x v="2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x v="27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2"/>
    <x v="27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1"/>
    <x v="278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9"/>
    <x v="279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6"/>
    <x v="28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x v="28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1"/>
    <x v="28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3"/>
    <x v="28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3"/>
    <x v="17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1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8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7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4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2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2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5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2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1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2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4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5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1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3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5"/>
    <x v="310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6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7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3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1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7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1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6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3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6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4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2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9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2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6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3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1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1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1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1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2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2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1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10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40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1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8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4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1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1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1"/>
    <x v="380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1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1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2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1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20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7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1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1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1"/>
    <x v="395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"/>
    <x v="12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4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2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2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1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4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1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4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6"/>
    <x v="408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2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3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1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4"/>
    <x v="367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1"/>
    <x v="42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x v="42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x v="42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9"/>
    <x v="42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x v="42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3"/>
    <x v="42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x v="12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1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1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1"/>
    <x v="429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2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8"/>
    <x v="43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1"/>
    <x v="431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1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x v="43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x v="43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6"/>
    <x v="43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1"/>
    <x v="43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x v="4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x v="43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x v="43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1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1"/>
    <x v="439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1"/>
    <x v="44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1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1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x v="44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"/>
    <x v="4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1"/>
    <x v="44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1"/>
    <x v="4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1"/>
    <x v="44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1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"/>
    <x v="446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2"/>
    <x v="429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1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x v="44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10"/>
    <x v="44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4"/>
    <x v="449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5"/>
    <x v="45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1"/>
    <x v="45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4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x v="452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1"/>
    <x v="453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1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1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x v="45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1"/>
    <x v="45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2"/>
    <x v="456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x v="45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x v="45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1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x v="45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2"/>
    <x v="46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1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x v="46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2"/>
    <x v="46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x v="4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8"/>
    <x v="464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1"/>
    <x v="46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"/>
    <x v="46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1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2"/>
    <x v="4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3"/>
    <x v="46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1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1"/>
    <x v="446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1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1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1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5"/>
    <x v="469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20"/>
    <x v="47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1"/>
    <x v="47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x v="47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1"/>
    <x v="473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x v="47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x v="47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8"/>
    <x v="476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x v="47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x v="47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3"/>
    <x v="479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x v="48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1"/>
    <x v="48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2"/>
    <x v="48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8"/>
    <x v="48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x v="48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x v="48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x v="48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5"/>
    <x v="487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x v="48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4"/>
    <x v="48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x v="49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1"/>
    <x v="49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1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x v="49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x v="49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1"/>
    <x v="44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1"/>
    <x v="494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x v="49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x v="49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30"/>
    <x v="49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40"/>
    <x v="49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x v="24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1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1"/>
    <x v="499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x v="50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2"/>
    <x v="5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x v="50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x v="50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6"/>
    <x v="50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x v="50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1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"/>
    <x v="5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x v="507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8"/>
    <x v="50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x v="509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x v="51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x v="511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x v="512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3"/>
    <x v="51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x v="43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x v="51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6"/>
    <x v="51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1"/>
    <x v="51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2"/>
    <x v="517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7"/>
    <x v="51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6"/>
    <x v="51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3"/>
    <x v="5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x v="52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x v="52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x v="52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x v="524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x v="52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x v="52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3"/>
    <x v="527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1"/>
    <x v="451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x v="52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1"/>
    <x v="529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x v="53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x v="53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6"/>
    <x v="532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1"/>
    <x v="533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1"/>
    <x v="534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2"/>
    <x v="53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x v="19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3"/>
    <x v="53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3"/>
    <x v="537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10"/>
    <x v="538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6"/>
    <x v="53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1"/>
    <x v="54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2"/>
    <x v="54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x v="54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x v="54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x v="544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3"/>
    <x v="54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x v="54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x v="547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1"/>
    <x v="548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x v="5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5"/>
    <x v="55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3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x v="55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9"/>
    <x v="55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8"/>
    <x v="553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3"/>
    <x v="55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x v="55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x v="55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3"/>
    <x v="55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80"/>
    <x v="558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2"/>
    <x v="55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1"/>
    <x v="56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1"/>
    <x v="56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x v="56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x v="56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x v="56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x v="56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x v="56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x v="56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x v="56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x v="56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x v="570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x v="57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x v="57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x v="57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7"/>
    <x v="57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x v="57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2"/>
    <x v="57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1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4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x v="57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1"/>
    <x v="49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x v="44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2"/>
    <x v="57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x v="57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1"/>
    <x v="446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x v="58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x v="58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4"/>
    <x v="58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9"/>
    <x v="58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x v="58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x v="58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x v="58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5"/>
    <x v="58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x v="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10"/>
    <x v="58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5"/>
    <x v="59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x v="59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1"/>
    <x v="59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x v="59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6"/>
    <x v="59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x v="59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2"/>
    <x v="59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x v="5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x v="59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1"/>
    <x v="5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3"/>
    <x v="60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x v="60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2"/>
    <x v="60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4"/>
    <x v="60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x v="60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x v="605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5"/>
    <x v="606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6"/>
    <x v="60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x v="608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x v="60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x v="605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x v="61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8"/>
    <x v="611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x v="61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6"/>
    <x v="61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8"/>
    <x v="61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x v="615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x v="61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5"/>
    <x v="61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x v="618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20"/>
    <x v="6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x v="62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5"/>
    <x v="621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1"/>
    <x v="62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2"/>
    <x v="62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4"/>
    <x v="62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x v="62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x v="62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4"/>
    <x v="627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x v="628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x v="62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2"/>
    <x v="63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8"/>
    <x v="631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x v="63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x v="63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6"/>
    <x v="63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x v="63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1"/>
    <x v="63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2"/>
    <x v="63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5"/>
    <x v="63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8"/>
    <x v="63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5"/>
    <x v="64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1"/>
    <x v="64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3"/>
    <x v="642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x v="64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x v="64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6"/>
    <x v="64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1"/>
    <x v="64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x v="64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9"/>
    <x v="64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4"/>
    <x v="6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x v="65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5"/>
    <x v="65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x v="65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9"/>
    <x v="6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3"/>
    <x v="469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1"/>
    <x v="65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x v="65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x v="65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9"/>
    <x v="657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5"/>
    <x v="27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x v="65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1"/>
    <x v="65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6"/>
    <x v="66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2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5"/>
    <x v="66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x v="6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x v="66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x v="66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1"/>
    <x v="66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1"/>
    <x v="666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x v="667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x v="668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8"/>
    <x v="65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10"/>
    <x v="66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5"/>
    <x v="67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4"/>
    <x v="67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x v="67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40"/>
    <x v="67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3"/>
    <x v="67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x v="67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x v="429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8"/>
    <x v="429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1"/>
    <x v="676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1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4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1"/>
    <x v="6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4"/>
    <x v="678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4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3"/>
    <x v="679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x v="68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x v="68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6"/>
    <x v="682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x v="68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2"/>
    <x v="68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3"/>
    <x v="68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x v="686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x v="687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x v="68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9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x v="689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x v="69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1"/>
    <x v="69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2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1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8"/>
    <x v="69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3"/>
    <x v="56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x v="693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x v="69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4"/>
    <x v="69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3"/>
    <x v="696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x v="69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2"/>
    <x v="49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9"/>
    <x v="283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9"/>
    <x v="698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x v="69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x v="7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4"/>
    <x v="7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x v="70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x v="70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x v="70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2"/>
    <x v="70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x v="70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7"/>
    <x v="70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3"/>
    <x v="70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9"/>
    <x v="709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2"/>
    <x v="71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x v="71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2"/>
    <x v="71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x v="713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x v="71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2"/>
    <x v="71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x v="716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x v="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1"/>
    <x v="71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x v="71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3"/>
    <x v="72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x v="72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x v="72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x v="72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x v="72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7"/>
    <x v="72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x v="72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x v="72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"/>
    <x v="72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x v="72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2"/>
    <x v="73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7"/>
    <x v="73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x v="732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4"/>
    <x v="73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x v="73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5"/>
    <x v="73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1"/>
    <x v="73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6"/>
    <x v="73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3"/>
    <x v="73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8"/>
    <x v="739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2"/>
    <x v="74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x v="74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x v="74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3"/>
    <x v="74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x v="74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x v="74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7"/>
    <x v="74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3"/>
    <x v="74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6"/>
    <x v="74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x v="74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5"/>
    <x v="75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1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4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"/>
    <x v="68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1"/>
    <x v="75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6"/>
    <x v="75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x v="75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x v="754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x v="75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x v="75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4"/>
    <x v="75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8"/>
    <x v="4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x v="75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x v="759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x v="760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8"/>
    <x v="7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x v="762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x v="76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1"/>
    <x v="76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4"/>
    <x v="76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8"/>
    <x v="76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x v="76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3"/>
    <x v="76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8"/>
    <x v="769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9"/>
    <x v="77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x v="77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1"/>
    <x v="7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x v="773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3"/>
    <x v="77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3"/>
    <x v="77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6"/>
    <x v="77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9"/>
    <x v="77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1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x v="77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1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x v="779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1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2"/>
    <x v="44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x v="78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x v="781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4"/>
    <x v="78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"/>
    <x v="78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x v="78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x v="429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1"/>
    <x v="78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7"/>
    <x v="78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x v="78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30"/>
    <x v="71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x v="78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10"/>
    <x v="78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x v="79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x v="791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4"/>
    <x v="792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1"/>
    <x v="499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5"/>
    <x v="79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x v="79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1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2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5"/>
    <x v="79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9"/>
    <x v="79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6"/>
    <x v="7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x v="79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1"/>
    <x v="799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8"/>
    <x v="80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1"/>
    <x v="801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6"/>
    <x v="80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x v="78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x v="80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"/>
    <x v="804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2"/>
    <x v="80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x v="80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x v="80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1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x v="808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"/>
    <x v="80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"/>
    <x v="506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1"/>
    <x v="81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9"/>
    <x v="81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3"/>
    <x v="81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"/>
    <x v="81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1"/>
    <x v="81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1"/>
    <x v="8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x v="816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"/>
    <x v="67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1"/>
    <x v="81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5"/>
    <x v="817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1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7"/>
    <x v="8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x v="81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1"/>
    <x v="67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1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1"/>
    <x v="82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x v="82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1"/>
    <x v="82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"/>
    <x v="823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1"/>
    <x v="824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x v="635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x v="6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1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1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20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1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"/>
    <x v="380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1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1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1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6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1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5"/>
    <x v="676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6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5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10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3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4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2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3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200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3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5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6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5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2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30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3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7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3"/>
    <x v="87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60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2"/>
    <x v="874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1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3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8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30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x v="429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4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5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1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3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5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1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x v="65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4"/>
    <x v="89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x v="8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3"/>
    <x v="89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x v="89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x v="89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4"/>
    <x v="89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5"/>
    <x v="89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x v="90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2"/>
    <x v="9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6"/>
    <x v="90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x v="9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7"/>
    <x v="90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20"/>
    <x v="90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1"/>
    <x v="90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x v="907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x v="908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x v="9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x v="91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x v="9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x v="91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x v="4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x v="91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3"/>
    <x v="914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5"/>
    <x v="91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7"/>
    <x v="91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x v="917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x v="918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x v="91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x v="92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x v="92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2"/>
    <x v="92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x v="92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9"/>
    <x v="129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x v="9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1"/>
    <x v="64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6"/>
    <x v="926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x v="92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x v="92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x v="92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3"/>
    <x v="93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x v="93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x v="93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2"/>
    <x v="93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x v="93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x v="93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x v="9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x v="9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x v="9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1"/>
    <x v="93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x v="9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6"/>
    <x v="941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x v="942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2"/>
    <x v="94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x v="94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x v="94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3"/>
    <x v="94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2"/>
    <x v="94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2"/>
    <x v="94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1"/>
    <x v="94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x v="95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6"/>
    <x v="95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6"/>
    <x v="95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x v="9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2"/>
    <x v="95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1"/>
    <x v="71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x v="95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x v="95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3"/>
    <x v="95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2"/>
    <x v="95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x v="9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3"/>
    <x v="96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x v="96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3"/>
    <x v="96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2"/>
    <x v="96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x v="70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x v="964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x v="96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50"/>
    <x v="96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4"/>
    <x v="967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x v="96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1"/>
    <x v="96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1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3"/>
    <x v="97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x v="97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x v="97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8"/>
    <x v="97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3"/>
    <x v="97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x v="97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5"/>
    <x v="97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5"/>
    <x v="97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2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7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1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6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4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10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1"/>
    <x v="991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7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6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8"/>
    <x v="99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6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90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2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3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7"/>
    <x v="1003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4"/>
    <x v="1004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8"/>
    <x v="91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5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3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5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1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6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10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1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3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3"/>
    <x v="1017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8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7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8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x v="102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10"/>
    <x v="102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x v="102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x v="1027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1"/>
    <x v="102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x v="499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8"/>
    <x v="102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1"/>
    <x v="103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x v="103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1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9"/>
    <x v="103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2"/>
    <x v="439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1"/>
    <x v="103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8"/>
    <x v="884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1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1"/>
    <x v="103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9"/>
    <x v="103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x v="103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x v="103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x v="1038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"/>
    <x v="499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x v="10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x v="104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x v="75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1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2"/>
    <x v="104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x v="1042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x v="104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2"/>
    <x v="1044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x v="104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x v="1046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4"/>
    <x v="104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7"/>
    <x v="104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x v="1049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6"/>
    <x v="105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3"/>
    <x v="105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9"/>
    <x v="105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6"/>
    <x v="105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x v="10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x v="105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x v="105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3"/>
    <x v="105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x v="105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x v="105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2"/>
    <x v="106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x v="106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8"/>
    <x v="106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8"/>
    <x v="10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1"/>
    <x v="57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x v="106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x v="106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1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x v="106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1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6"/>
    <x v="1067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7"/>
    <x v="106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2"/>
    <x v="106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x v="1070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x v="107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x v="107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2"/>
    <x v="86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2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1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7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8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6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4"/>
    <x v="1085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4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x v="48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5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1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1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5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6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3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1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1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1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4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5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6"/>
    <x v="84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1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2"/>
    <x v="654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2"/>
    <x v="110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5"/>
    <x v="111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x v="1111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2"/>
    <x v="111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x v="68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3"/>
    <x v="1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6"/>
    <x v="111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x v="111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x v="439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x v="447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10"/>
    <x v="111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1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x v="1117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x v="1118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30"/>
    <x v="11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x v="43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1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8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9"/>
    <x v="1120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1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1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3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2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6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2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9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6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5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6"/>
    <x v="107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4"/>
    <x v="1135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x v="113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2"/>
    <x v="1137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x v="11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2"/>
    <x v="1139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x v="11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6"/>
    <x v="114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2"/>
    <x v="114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x v="114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x v="114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x v="114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6"/>
    <x v="114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x v="114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x v="1148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x v="114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x v="115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6"/>
    <x v="115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x v="115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x v="1153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x v="115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x v="115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x v="1156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2"/>
    <x v="115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x v="115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x v="115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x v="116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1"/>
    <x v="116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x v="116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6"/>
    <x v="116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x v="1164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x v="116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x v="1166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x v="116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5"/>
    <x v="1168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x v="116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x v="117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1"/>
    <x v="117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x v="1172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3"/>
    <x v="117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x v="117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x v="11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3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20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x v="112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x v="1183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x v="118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x v="118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9"/>
    <x v="34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x v="84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8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6"/>
    <x v="1186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x v="118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9"/>
    <x v="118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x v="1189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2"/>
    <x v="119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x v="119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10"/>
    <x v="119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x v="119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1"/>
    <x v="65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2"/>
    <x v="119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5"/>
    <x v="1195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x v="119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6"/>
    <x v="119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4"/>
    <x v="11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x v="119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10"/>
    <x v="42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1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x v="120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1"/>
    <x v="12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5"/>
    <x v="109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7"/>
    <x v="120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1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2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6"/>
    <x v="120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x v="120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x v="120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x v="44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x v="120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x v="120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x v="120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1"/>
    <x v="82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x v="1209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1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x v="121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x v="43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1"/>
    <x v="121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x v="1212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1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9"/>
    <x v="121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1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x v="68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x v="1214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2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1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x v="121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x v="12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1"/>
    <x v="121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9"/>
    <x v="12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5"/>
    <x v="121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9"/>
    <x v="12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x v="122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x v="1222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4"/>
    <x v="115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x v="122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x v="1224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1"/>
    <x v="122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x v="122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x v="122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x v="499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x v="122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x v="12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x v="1230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x v="123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6"/>
    <x v="1232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x v="1233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x v="123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x v="123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x v="123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60"/>
    <x v="123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x v="123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x v="123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x v="124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x v="44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2"/>
    <x v="1241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x v="124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7"/>
    <x v="124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x v="1244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6"/>
    <x v="124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x v="124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x v="1247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7"/>
    <x v="1248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x v="124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x v="125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6"/>
    <x v="125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x v="39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x v="125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1"/>
    <x v="125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x v="1254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6"/>
    <x v="125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2"/>
    <x v="106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x v="125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x v="125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2"/>
    <x v="125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2"/>
    <x v="125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x v="126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3"/>
    <x v="126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x v="126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x v="1263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x v="12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1"/>
    <x v="126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x v="126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9"/>
    <x v="126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x v="126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6"/>
    <x v="126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7"/>
    <x v="113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x v="1270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2"/>
    <x v="127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2"/>
    <x v="1272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x v="1273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4"/>
    <x v="499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1"/>
    <x v="127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4"/>
    <x v="127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50"/>
    <x v="127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3"/>
    <x v="127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3"/>
    <x v="1278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3"/>
    <x v="1279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x v="128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x v="128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x v="1282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1"/>
    <x v="128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6"/>
    <x v="1284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x v="128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x v="128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1"/>
    <x v="128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x v="128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x v="128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x v="129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x v="824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9"/>
    <x v="129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x v="1292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1"/>
    <x v="129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x v="129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1"/>
    <x v="129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6"/>
    <x v="129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x v="129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x v="129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6"/>
    <x v="129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5"/>
    <x v="59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2"/>
    <x v="130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x v="130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x v="130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x v="130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8"/>
    <x v="130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1"/>
    <x v="130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x v="130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1"/>
    <x v="130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x v="130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x v="130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3"/>
    <x v="131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5"/>
    <x v="13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2"/>
    <x v="131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x v="131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x v="1314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x v="131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4"/>
    <x v="131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9"/>
    <x v="131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1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x v="13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1"/>
    <x v="44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1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x v="131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1"/>
    <x v="132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x v="63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2"/>
    <x v="132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1"/>
    <x v="65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x v="132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"/>
    <x v="362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1"/>
    <x v="132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x v="132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x v="13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x v="132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6"/>
    <x v="132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7"/>
    <x v="90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3"/>
    <x v="132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2"/>
    <x v="1329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7"/>
    <x v="133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x v="133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x v="133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x v="133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x v="133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x v="1335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x v="1336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x v="1337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x v="133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3"/>
    <x v="133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x v="134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4"/>
    <x v="23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10"/>
    <x v="134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x v="1342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x v="134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"/>
    <x v="676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x v="1344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1"/>
    <x v="120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x v="134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5"/>
    <x v="134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40"/>
    <x v="13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1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60"/>
    <x v="1348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2"/>
    <x v="134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10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x v="44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x v="1322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x v="135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2"/>
    <x v="67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8"/>
    <x v="1351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4"/>
    <x v="1352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x v="109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x v="1353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x v="135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5"/>
    <x v="135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1"/>
    <x v="90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6"/>
    <x v="1356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4"/>
    <x v="135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4"/>
    <x v="135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1"/>
    <x v="1359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x v="112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x v="126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x v="136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3"/>
    <x v="136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x v="136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9"/>
    <x v="136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x v="136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8"/>
    <x v="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x v="136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x v="136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x v="36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7"/>
    <x v="136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9"/>
    <x v="136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6"/>
    <x v="13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9"/>
    <x v="137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9"/>
    <x v="137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x v="137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x v="137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1"/>
    <x v="137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7"/>
    <x v="137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x v="137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3"/>
    <x v="137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9"/>
    <x v="137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x v="137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x v="138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x v="138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5"/>
    <x v="1382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x v="138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x v="138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x v="138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x v="138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6"/>
    <x v="138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x v="138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x v="1389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x v="139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3"/>
    <x v="56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x v="139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1"/>
    <x v="139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x v="139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80"/>
    <x v="139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x v="139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4"/>
    <x v="139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5"/>
    <x v="139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x v="139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6"/>
    <x v="13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x v="140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x v="140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3"/>
    <x v="1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x v="140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x v="1404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x v="14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6"/>
    <x v="1406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5"/>
    <x v="1407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2"/>
    <x v="1408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4"/>
    <x v="78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1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3"/>
    <x v="1409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1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x v="1410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x v="645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x v="4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7"/>
    <x v="1411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x v="141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3"/>
    <x v="141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x v="141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x v="141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5"/>
    <x v="141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x v="141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x v="141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x v="141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8"/>
    <x v="142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6"/>
    <x v="1421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1"/>
    <x v="142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x v="142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x v="142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x v="142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x v="142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4"/>
    <x v="142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x v="142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6"/>
    <x v="142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3"/>
    <x v="14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x v="143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3"/>
    <x v="143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2"/>
    <x v="143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6"/>
    <x v="143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2"/>
    <x v="143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6"/>
    <x v="143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2"/>
    <x v="143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4"/>
    <x v="143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1"/>
    <x v="1439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7"/>
    <x v="1440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2"/>
    <x v="144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7"/>
    <x v="144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1"/>
    <x v="144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5"/>
    <x v="144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x v="144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x v="144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2"/>
    <x v="144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x v="66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1"/>
    <x v="144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x v="144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7"/>
    <x v="1450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9"/>
    <x v="145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x v="145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x v="14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7"/>
    <x v="145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9"/>
    <x v="145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20"/>
    <x v="145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2"/>
    <x v="1457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x v="145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9"/>
    <x v="1459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1"/>
    <x v="146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4"/>
    <x v="146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1"/>
    <x v="146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4"/>
    <x v="146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2"/>
    <x v="693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x v="14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8"/>
    <x v="146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4"/>
    <x v="146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3"/>
    <x v="1467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9"/>
    <x v="14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4"/>
    <x v="1469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7"/>
    <x v="147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x v="147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x v="147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9"/>
    <x v="147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2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200"/>
    <x v="1474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x v="147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x v="147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6"/>
    <x v="147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9"/>
    <x v="147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8"/>
    <x v="147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x v="148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x v="148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x v="148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x v="148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9"/>
    <x v="14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4"/>
    <x v="148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x v="148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2"/>
    <x v="148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9"/>
    <x v="14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x v="148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x v="149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x v="149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4"/>
    <x v="44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9"/>
    <x v="149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x v="149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x v="149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x v="149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x v="1496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1"/>
    <x v="11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6"/>
    <x v="149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1"/>
    <x v="14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2"/>
    <x v="149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3"/>
    <x v="150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x v="15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x v="15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x v="150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1"/>
    <x v="1504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3"/>
    <x v="150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x v="150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4"/>
    <x v="57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x v="150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7"/>
    <x v="150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x v="150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8"/>
    <x v="151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x v="151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8"/>
    <x v="151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x v="151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1"/>
    <x v="15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x v="151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x v="151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x v="151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x v="151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x v="1519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x v="152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x v="1521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x v="1522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x v="1523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1"/>
    <x v="152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1"/>
    <x v="152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2"/>
    <x v="152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1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x v="152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x v="152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1"/>
    <x v="120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x v="152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3"/>
    <x v="153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x v="15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x v="153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x v="153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1"/>
    <x v="153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9"/>
    <x v="153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x v="153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6"/>
    <x v="153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"/>
    <x v="1538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x v="15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2"/>
    <x v="818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x v="154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1"/>
    <x v="154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1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x v="154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x v="154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1"/>
    <x v="152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1"/>
    <x v="43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3"/>
    <x v="1525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x v="1544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9"/>
    <x v="154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x v="154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x v="1547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x v="15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3"/>
    <x v="154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3"/>
    <x v="1549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x v="155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x v="135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x v="155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x v="43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x v="155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x v="155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7"/>
    <x v="155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x v="908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x v="155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x v="155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7"/>
    <x v="155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1"/>
    <x v="64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x v="1558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2"/>
    <x v="1559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8"/>
    <x v="156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4"/>
    <x v="133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5"/>
    <x v="156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90"/>
    <x v="156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x v="156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x v="156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x v="156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x v="156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3"/>
    <x v="156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4"/>
    <x v="156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x v="156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x v="157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2"/>
    <x v="157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3"/>
    <x v="157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8"/>
    <x v="1573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1"/>
    <x v="1574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x v="157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2"/>
    <x v="157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x v="157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x v="157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3"/>
    <x v="1579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x v="1580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5"/>
    <x v="158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x v="15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x v="158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x v="127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x v="158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x v="158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x v="158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x v="158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2"/>
    <x v="158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x v="60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5"/>
    <x v="158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x v="1590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7"/>
    <x v="159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x v="159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2"/>
    <x v="159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x v="159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x v="159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2"/>
    <x v="137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9"/>
    <x v="15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x v="159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x v="159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4"/>
    <x v="1599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x v="160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9"/>
    <x v="160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8"/>
    <x v="16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5"/>
    <x v="160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2"/>
    <x v="160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x v="160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3"/>
    <x v="160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x v="160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3"/>
    <x v="160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x v="160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4"/>
    <x v="161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8"/>
    <x v="161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x v="1134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8"/>
    <x v="161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9"/>
    <x v="16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x v="161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7"/>
    <x v="161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1"/>
    <x v="161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x v="161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8"/>
    <x v="1618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8"/>
    <x v="161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1"/>
    <x v="1620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5"/>
    <x v="162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8"/>
    <x v="162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x v="132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6"/>
    <x v="162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5"/>
    <x v="16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3"/>
    <x v="162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x v="1626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x v="162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x v="162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x v="1629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7"/>
    <x v="1630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x v="163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8"/>
    <x v="16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x v="163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x v="1634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5"/>
    <x v="163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x v="163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1"/>
    <x v="163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x v="1638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1"/>
    <x v="163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x v="164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x v="164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x v="164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1"/>
    <x v="164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4"/>
    <x v="164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x v="164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1"/>
    <x v="164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x v="164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x v="164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x v="44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2"/>
    <x v="164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x v="165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x v="165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x v="165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x v="16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6"/>
    <x v="165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x v="1505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7"/>
    <x v="165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2"/>
    <x v="165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1"/>
    <x v="165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x v="1658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1"/>
    <x v="1659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8"/>
    <x v="16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5"/>
    <x v="166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x v="166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8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9"/>
    <x v="166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7"/>
    <x v="166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6"/>
    <x v="166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50"/>
    <x v="1666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x v="1667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6"/>
    <x v="166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1"/>
    <x v="166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2"/>
    <x v="1670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x v="167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10"/>
    <x v="18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x v="167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2"/>
    <x v="16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x v="167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x v="167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2"/>
    <x v="167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x v="167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x v="167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5"/>
    <x v="167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x v="1680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x v="168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x v="16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x v="157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5"/>
    <x v="168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x v="168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2"/>
    <x v="168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x v="168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40"/>
    <x v="99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4"/>
    <x v="120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x v="15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x v="1687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x v="168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7"/>
    <x v="16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5"/>
    <x v="1690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x v="169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3"/>
    <x v="169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5"/>
    <x v="169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7"/>
    <x v="1694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3"/>
    <x v="39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x v="16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3"/>
    <x v="169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x v="16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x v="169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2"/>
    <x v="169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5"/>
    <x v="170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x v="17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x v="46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1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1"/>
    <x v="109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x v="170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1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x v="439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x v="170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1"/>
    <x v="446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x v="17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2"/>
    <x v="170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1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1"/>
    <x v="43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4"/>
    <x v="179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1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1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x v="170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1"/>
    <x v="170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x v="170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x v="82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5"/>
    <x v="170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2"/>
    <x v="171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x v="171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2"/>
    <x v="171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1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1"/>
    <x v="171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1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x v="1714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1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x v="171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x v="171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2"/>
    <x v="171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6"/>
    <x v="1718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1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x v="4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x v="6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x v="152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4"/>
    <x v="17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x v="172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1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1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x v="1721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1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"/>
    <x v="1722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2"/>
    <x v="172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1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1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1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2"/>
    <x v="1724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x v="676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1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1"/>
    <x v="172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1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1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1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x v="172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x v="17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x v="172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x v="172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x v="16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x v="1730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8"/>
    <x v="173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x v="173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x v="46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x v="17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6"/>
    <x v="173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x v="173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x v="1736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x v="7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x v="17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3"/>
    <x v="173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1"/>
    <x v="173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3"/>
    <x v="123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x v="174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x v="174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x v="671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7"/>
    <x v="1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2"/>
    <x v="1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1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x v="174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x v="174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8"/>
    <x v="174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x v="174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4"/>
    <x v="174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x v="174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x v="27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x v="174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1"/>
    <x v="175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x v="159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6"/>
    <x v="175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2"/>
    <x v="175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x v="1753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4"/>
    <x v="175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x v="17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1"/>
    <x v="1659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x v="175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20"/>
    <x v="175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4"/>
    <x v="1758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x v="175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1"/>
    <x v="176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x v="176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x v="17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2"/>
    <x v="176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4"/>
    <x v="1764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x v="176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x v="176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2"/>
    <x v="176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x v="146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x v="1768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x v="176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x v="109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x v="63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4"/>
    <x v="177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x v="177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1"/>
    <x v="177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2"/>
    <x v="66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"/>
    <x v="82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x v="177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x v="177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x v="177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1"/>
    <x v="177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10"/>
    <x v="177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x v="1778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7"/>
    <x v="1779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x v="178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1"/>
    <x v="178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x v="178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3"/>
    <x v="178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8"/>
    <x v="178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5"/>
    <x v="178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x v="178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1"/>
    <x v="178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7"/>
    <x v="178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x v="77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x v="1789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x v="179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x v="179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4"/>
    <x v="1792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1"/>
    <x v="179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4"/>
    <x v="179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8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x v="179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7"/>
    <x v="179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x v="1797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6"/>
    <x v="17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x v="1799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x v="180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x v="18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x v="180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x v="180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x v="1804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x v="180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x v="115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x v="1806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8"/>
    <x v="18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x v="1808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9"/>
    <x v="180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x v="181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2"/>
    <x v="18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1"/>
    <x v="18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1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3"/>
    <x v="181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x v="1814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1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"/>
    <x v="181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x v="1816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3"/>
    <x v="181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x v="181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3"/>
    <x v="18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x v="182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x v="182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x v="182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x v="65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x v="182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2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7"/>
    <x v="1824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2"/>
    <x v="182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5"/>
    <x v="182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8"/>
    <x v="182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1"/>
    <x v="182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x v="182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x v="183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x v="183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2"/>
    <x v="183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x v="183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x v="183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2"/>
    <x v="183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x v="18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x v="116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x v="183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x v="1838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6"/>
    <x v="1839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9"/>
    <x v="184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x v="184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x v="184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2"/>
    <x v="1535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x v="184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80"/>
    <x v="904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x v="1844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x v="1845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1"/>
    <x v="184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x v="184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x v="184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x v="184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8"/>
    <x v="185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x v="185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7"/>
    <x v="185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x v="178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8"/>
    <x v="569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7"/>
    <x v="185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x v="185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x v="185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x v="185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x v="1857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3"/>
    <x v="185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x v="1859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9"/>
    <x v="35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2"/>
    <x v="102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x v="1860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1"/>
    <x v="186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x v="186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x v="186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x v="1864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x v="186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1"/>
    <x v="432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2"/>
    <x v="186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2"/>
    <x v="18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x v="186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1"/>
    <x v="1869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x v="187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1"/>
    <x v="187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x v="187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x v="187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x v="18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4"/>
    <x v="187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4"/>
    <x v="187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60"/>
    <x v="18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x v="1878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x v="182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6"/>
    <x v="187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7"/>
    <x v="95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2"/>
    <x v="188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4"/>
    <x v="188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x v="188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x v="188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x v="1884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1"/>
    <x v="188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x v="188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"/>
    <x v="188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1"/>
    <x v="878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x v="43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9"/>
    <x v="188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1"/>
    <x v="102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2"/>
    <x v="437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1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"/>
    <x v="188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1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x v="1890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1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1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1"/>
    <x v="189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x v="189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7"/>
    <x v="189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1"/>
    <x v="1894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7"/>
    <x v="18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5"/>
    <x v="189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x v="189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7"/>
    <x v="189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x v="189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3"/>
    <x v="190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x v="19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4"/>
    <x v="190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x v="1903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x v="190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x v="190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2"/>
    <x v="190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3"/>
    <x v="1907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7"/>
    <x v="190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x v="190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x v="191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1"/>
    <x v="191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x v="1912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x v="191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9"/>
    <x v="191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x v="97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x v="191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1"/>
    <x v="191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x v="191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x v="1918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x v="191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4"/>
    <x v="1920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x v="192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5"/>
    <x v="192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1"/>
    <x v="180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5"/>
    <x v="19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9"/>
    <x v="19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x v="19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x v="19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9"/>
    <x v="19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x v="19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7"/>
    <x v="19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x v="19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5"/>
    <x v="19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4"/>
    <x v="1932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1"/>
    <x v="433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30"/>
    <x v="19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6"/>
    <x v="19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x v="77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x v="127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x v="42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2"/>
    <x v="506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2"/>
    <x v="68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2"/>
    <x v="193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x v="19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1"/>
    <x v="1937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x v="49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x v="177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1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2"/>
    <x v="783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x v="1938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5"/>
    <x v="19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1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1"/>
    <x v="19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5"/>
    <x v="194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x v="75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x v="194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1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x v="19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3"/>
    <x v="44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6"/>
    <x v="118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x v="58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x v="1944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x v="194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x v="194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x v="62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x v="584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2"/>
    <x v="194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6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x v="194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x v="194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x v="1950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5"/>
    <x v="195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x v="195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2"/>
    <x v="195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x v="142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x v="1954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4"/>
    <x v="195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x v="195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x v="1957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x v="1958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3"/>
    <x v="1959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x v="196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1"/>
    <x v="196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3"/>
    <x v="196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9"/>
    <x v="196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1"/>
    <x v="196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4"/>
    <x v="191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x v="196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x v="196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x v="1967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x v="196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x v="1969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7"/>
    <x v="197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x v="197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x v="197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x v="23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x v="1973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x v="69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4"/>
    <x v="82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x v="197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1"/>
    <x v="197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1"/>
    <x v="197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x v="197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x v="1978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x v="1979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x v="1980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9"/>
    <x v="198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x v="198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8"/>
    <x v="198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x v="184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x v="78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1"/>
    <x v="198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2"/>
    <x v="198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x v="198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6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x v="198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1"/>
    <x v="45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x v="198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x v="198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x v="199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x v="82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x v="429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x v="199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x v="199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1"/>
    <x v="1707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1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1"/>
    <x v="199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3"/>
    <x v="199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x v="123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x v="1995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9"/>
    <x v="199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6"/>
    <x v="199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1"/>
    <x v="103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3"/>
    <x v="199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1"/>
    <x v="199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4"/>
    <x v="20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x v="200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20"/>
    <x v="200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1"/>
    <x v="2003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x v="43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9"/>
    <x v="200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2"/>
    <x v="57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x v="200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10"/>
    <x v="2006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x v="200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x v="20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x v="200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5"/>
    <x v="201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x v="201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x v="201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x v="643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x v="201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10"/>
    <x v="201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1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x v="109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1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x v="201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5"/>
    <x v="201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1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1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2"/>
    <x v="201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x v="201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x v="201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8"/>
    <x v="202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x v="43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x v="202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x v="1338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4"/>
    <x v="202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3"/>
    <x v="202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x v="75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x v="202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x v="68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3"/>
    <x v="202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x v="202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x v="202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6"/>
    <x v="202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x v="202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x v="203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x v="203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x v="1748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4"/>
    <x v="203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2"/>
    <x v="203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x v="203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8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1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1"/>
    <x v="203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5"/>
    <x v="203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1"/>
    <x v="203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3"/>
    <x v="20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9"/>
    <x v="2039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"/>
    <x v="204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x v="204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x v="72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x v="204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x v="2043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x v="204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x v="204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x v="20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x v="204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x v="204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x v="204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x v="205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x v="205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1"/>
    <x v="2052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6"/>
    <x v="205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x v="205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x v="63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1"/>
    <x v="2055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2"/>
    <x v="205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x v="78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30"/>
    <x v="205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2"/>
    <x v="20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10"/>
    <x v="205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x v="206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3"/>
    <x v="206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x v="206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1"/>
    <x v="149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1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x v="667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4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1"/>
    <x v="34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4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2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1"/>
    <x v="134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x v="2080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x v="109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2"/>
    <x v="208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x v="2082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x v="208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x v="20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8"/>
    <x v="20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x v="208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4"/>
    <x v="208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4"/>
    <x v="20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x v="208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x v="2090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x v="209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2"/>
    <x v="209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x v="209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7"/>
    <x v="90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x v="209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x v="209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7"/>
    <x v="138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3"/>
    <x v="209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4"/>
    <x v="176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2"/>
    <x v="2097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9"/>
    <x v="209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x v="209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x v="2100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x v="102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8"/>
    <x v="210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x v="2102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x v="2103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x v="210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x v="210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4"/>
    <x v="155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x v="210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x v="2107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x v="2108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1"/>
    <x v="2109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x v="211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1"/>
    <x v="211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10"/>
    <x v="211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x v="21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x v="211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x v="211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7"/>
    <x v="211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x v="211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x v="211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x v="211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"/>
    <x v="82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1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1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4"/>
    <x v="212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"/>
    <x v="1720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x v="545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x v="212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2"/>
    <x v="212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1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x v="212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x v="437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1"/>
    <x v="212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5"/>
    <x v="212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4"/>
    <x v="212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x v="25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1"/>
    <x v="212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1"/>
    <x v="212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x v="2129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6"/>
    <x v="21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1"/>
    <x v="177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"/>
    <x v="189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x v="213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"/>
    <x v="213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1"/>
    <x v="213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1"/>
    <x v="79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x v="21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3"/>
    <x v="23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1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"/>
    <x v="824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4"/>
    <x v="213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6"/>
    <x v="213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x v="2137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2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x v="151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1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1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x v="21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8"/>
    <x v="2139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x v="214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x v="214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6"/>
    <x v="214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40"/>
    <x v="214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1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x v="2144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3"/>
    <x v="21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5"/>
    <x v="214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x v="214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1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6"/>
    <x v="65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1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x v="214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x v="214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5"/>
    <x v="215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x v="461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8"/>
    <x v="13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1"/>
    <x v="215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1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1"/>
    <x v="215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9"/>
    <x v="215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9"/>
    <x v="2154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1"/>
    <x v="514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5"/>
    <x v="215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x v="215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x v="2157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1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x v="64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x v="2158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x v="215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4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6"/>
    <x v="216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x v="119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x v="216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6"/>
    <x v="216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x v="216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x v="216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2"/>
    <x v="216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x v="44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1"/>
    <x v="216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x v="216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x v="31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x v="216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x v="125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x v="216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x v="2170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x v="217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4"/>
    <x v="217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x v="217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6"/>
    <x v="217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8"/>
    <x v="217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2"/>
    <x v="217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x v="217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x v="217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1"/>
    <x v="2179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7"/>
    <x v="218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5"/>
    <x v="1538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4"/>
    <x v="96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3"/>
    <x v="218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x v="218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x v="218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x v="218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2"/>
    <x v="218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x v="218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x v="218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8"/>
    <x v="21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x v="2188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5"/>
    <x v="2189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x v="219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x v="81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x v="219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x v="157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8"/>
    <x v="219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x v="68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3"/>
    <x v="219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7"/>
    <x v="219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x v="219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3"/>
    <x v="219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5"/>
    <x v="2197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2"/>
    <x v="78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x v="2198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60"/>
    <x v="165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1"/>
    <x v="461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2"/>
    <x v="2199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1"/>
    <x v="22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3"/>
    <x v="220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1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2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x v="204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x v="68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4"/>
    <x v="1869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7"/>
    <x v="220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x v="63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20"/>
    <x v="220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x v="2204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x v="2205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7"/>
    <x v="55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1"/>
    <x v="220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3"/>
    <x v="22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1"/>
    <x v="220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1"/>
    <x v="220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7"/>
    <x v="221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3"/>
    <x v="221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1"/>
    <x v="2212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x v="221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4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x v="151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x v="114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3"/>
    <x v="2214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3"/>
    <x v="221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5"/>
    <x v="221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3"/>
    <x v="221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x v="221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x v="221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2"/>
    <x v="222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x v="222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1"/>
    <x v="222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4"/>
    <x v="220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x v="222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x v="222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3"/>
    <x v="62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x v="222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x v="54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6"/>
    <x v="222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8"/>
    <x v="161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x v="222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x v="222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5"/>
    <x v="222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2"/>
    <x v="223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x v="2231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x v="223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x v="223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x v="22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x v="223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x v="223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x v="223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2"/>
    <x v="223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x v="223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9"/>
    <x v="189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7"/>
    <x v="116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6"/>
    <x v="224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7"/>
    <x v="224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10"/>
    <x v="224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1"/>
    <x v="224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4"/>
    <x v="224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3"/>
    <x v="2245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x v="224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x v="224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2"/>
    <x v="11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3"/>
    <x v="224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x v="22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x v="225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x v="225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x v="225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5"/>
    <x v="225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8"/>
    <x v="225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2"/>
    <x v="22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1"/>
    <x v="225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x v="225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x v="2258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4"/>
    <x v="225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5"/>
    <x v="2260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x v="226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x v="226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x v="226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x v="54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x v="2264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3"/>
    <x v="226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x v="226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x v="2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1"/>
    <x v="226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4"/>
    <x v="2269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2"/>
    <x v="227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x v="22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7"/>
    <x v="227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1"/>
    <x v="51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9"/>
    <x v="227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x v="199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5"/>
    <x v="194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1"/>
    <x v="22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x v="227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7"/>
    <x v="227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7"/>
    <x v="223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4"/>
    <x v="697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4"/>
    <x v="227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x v="227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x v="227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3"/>
    <x v="228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6"/>
    <x v="100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x v="228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3"/>
    <x v="2282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60"/>
    <x v="655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1"/>
    <x v="228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x v="77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1"/>
    <x v="225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7"/>
    <x v="228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x v="228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x v="228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1"/>
    <x v="228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7"/>
    <x v="2288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x v="228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x v="2290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8"/>
    <x v="124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x v="229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x v="204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x v="229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2"/>
    <x v="229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2"/>
    <x v="229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7"/>
    <x v="229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x v="229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7"/>
    <x v="229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x v="229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x v="229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x v="230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x v="23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1"/>
    <x v="230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x v="176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1"/>
    <x v="23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3"/>
    <x v="230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5"/>
    <x v="230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9"/>
    <x v="103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x v="230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x v="230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2"/>
    <x v="93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2"/>
    <x v="230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x v="230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20"/>
    <x v="231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1"/>
    <x v="231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4"/>
    <x v="231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5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2"/>
    <x v="231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x v="2314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x v="124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x v="214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7"/>
    <x v="231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2"/>
    <x v="231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x v="231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x v="231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7"/>
    <x v="23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2"/>
    <x v="232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4"/>
    <x v="140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x v="232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2"/>
    <x v="232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x v="232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x v="232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x v="232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x v="232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x v="232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x v="232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x v="232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x v="233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1"/>
    <x v="233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x v="233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x v="233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1"/>
    <x v="23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2"/>
    <x v="233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x v="233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x v="23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5"/>
    <x v="233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3"/>
    <x v="233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x v="234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x v="923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1"/>
    <x v="234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x v="1474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x v="234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x v="115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x v="234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3"/>
    <x v="234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x v="228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x v="68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x v="234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3"/>
    <x v="199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x v="234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5"/>
    <x v="234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2"/>
    <x v="234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x v="234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1"/>
    <x v="235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x v="235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x v="235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x v="23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x v="235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x v="235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1"/>
    <x v="235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8"/>
    <x v="235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x v="123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x v="235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x v="235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x v="236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x v="236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x v="22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x v="236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x v="236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x v="236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1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x v="102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x v="236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x v="236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2"/>
    <x v="31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10"/>
    <x v="2367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x v="429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x v="236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x v="2369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9"/>
    <x v="2370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x v="102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x v="237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x v="177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x v="237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x v="237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x v="2374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1"/>
    <x v="237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x v="237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x v="2377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x v="237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x v="237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5"/>
    <x v="238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x v="238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6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x v="238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x v="67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x v="157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x v="238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x v="238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9"/>
    <x v="2385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x v="238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x v="30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x v="2387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2"/>
    <x v="238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4"/>
    <x v="238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9"/>
    <x v="439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x v="2390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x v="239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2"/>
    <x v="2392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1"/>
    <x v="239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5"/>
    <x v="239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7"/>
    <x v="239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x v="239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x v="239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4"/>
    <x v="239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3"/>
    <x v="239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x v="240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8"/>
    <x v="2401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x v="240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4"/>
    <x v="1993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x v="68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x v="129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3"/>
    <x v="54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x v="240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x v="2404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4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6"/>
    <x v="240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x v="240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x v="240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x v="2408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x v="240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9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x v="241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5"/>
    <x v="24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x v="227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6"/>
    <x v="241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x v="241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2"/>
    <x v="241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x v="159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9"/>
    <x v="241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6"/>
    <x v="241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x v="102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x v="241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x v="79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5"/>
    <x v="241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x v="241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3"/>
    <x v="242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x v="242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7"/>
    <x v="242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x v="242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6"/>
    <x v="242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x v="242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x v="24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x v="170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5"/>
    <x v="170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x v="1029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7"/>
    <x v="242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x v="2428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2"/>
    <x v="242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x v="243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9"/>
    <x v="243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x v="68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x v="243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x v="243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x v="243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1"/>
    <x v="243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2"/>
    <x v="243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x v="243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70"/>
    <x v="243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x v="243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x v="244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x v="121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x v="244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x v="13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x v="160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2"/>
    <x v="244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x v="220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x v="244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x v="244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7"/>
    <x v="244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7"/>
    <x v="244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4"/>
    <x v="2447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4"/>
    <x v="2448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1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9"/>
    <x v="10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x v="244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x v="2450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x v="245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3"/>
    <x v="245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x v="2453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x v="245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1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3"/>
    <x v="245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5"/>
    <x v="245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x v="2408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x v="2457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x v="245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x v="2459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x v="246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7"/>
    <x v="137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4"/>
    <x v="246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x v="119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1"/>
    <x v="1499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1"/>
    <x v="246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x v="24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x v="24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9"/>
    <x v="246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3"/>
    <x v="246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x v="246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6"/>
    <x v="2468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x v="246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x v="247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x v="247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x v="247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x v="183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1"/>
    <x v="247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5"/>
    <x v="247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3"/>
    <x v="247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x v="247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x v="2477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7"/>
    <x v="24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2"/>
    <x v="247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x v="67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1"/>
    <x v="131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x v="66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x v="248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x v="248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x v="9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x v="248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20"/>
    <x v="248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10"/>
    <x v="2484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x v="248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x v="248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x v="248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1"/>
    <x v="248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x v="248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8"/>
    <x v="24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x v="249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x v="2492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x v="249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x v="249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x v="2495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1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x v="2496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x v="249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5"/>
    <x v="245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1"/>
    <x v="249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x v="249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1"/>
    <x v="2500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6"/>
    <x v="199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x v="135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4"/>
    <x v="25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3"/>
    <x v="250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x v="58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5"/>
    <x v="250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x v="25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x v="250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x v="250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x v="250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x v="92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x v="113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6"/>
    <x v="250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x v="2509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1"/>
    <x v="2510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x v="145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x v="201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x v="185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x v="209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x v="251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1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2"/>
    <x v="251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6"/>
    <x v="251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5"/>
    <x v="251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7"/>
    <x v="251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x v="251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x v="168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1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x v="1707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3"/>
    <x v="499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7"/>
    <x v="251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x v="251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1"/>
    <x v="251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x v="115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x v="20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x v="133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x v="252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x v="54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5"/>
    <x v="25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7"/>
    <x v="252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x v="252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x v="2524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x v="252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3"/>
    <x v="252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x v="252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x v="252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2"/>
    <x v="252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x v="43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10"/>
    <x v="253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6"/>
    <x v="253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x v="25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4"/>
    <x v="253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x v="138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9"/>
    <x v="2534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x v="253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x v="253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x v="2537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x v="253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x v="253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x v="45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x v="254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x v="2541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x v="254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1"/>
    <x v="254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x v="254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x v="102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40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x v="254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40"/>
    <x v="25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2"/>
    <x v="128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1"/>
    <x v="254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10"/>
    <x v="254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9"/>
    <x v="254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x v="2550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x v="255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x v="255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30"/>
    <x v="255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8"/>
    <x v="255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1"/>
    <x v="255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x v="255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x v="255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x v="255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x v="2001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2"/>
    <x v="227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1"/>
    <x v="25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10"/>
    <x v="256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4"/>
    <x v="256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7"/>
    <x v="256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4"/>
    <x v="182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2"/>
    <x v="256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x v="2564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x v="256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9"/>
    <x v="256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2"/>
    <x v="2567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x v="8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x v="73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x v="256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3"/>
    <x v="2569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x v="257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x v="257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x v="257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40"/>
    <x v="2573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x v="1701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x v="257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x v="257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2"/>
    <x v="257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3"/>
    <x v="257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x v="2578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x v="257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x v="258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x v="250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10"/>
    <x v="258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8"/>
    <x v="243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2"/>
    <x v="123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6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9"/>
    <x v="225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2"/>
    <x v="82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x v="8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1"/>
    <x v="258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x v="121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3"/>
    <x v="2583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x v="61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x v="75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1"/>
    <x v="25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x v="25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x v="78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4"/>
    <x v="25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x v="25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x v="25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2"/>
    <x v="25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x v="2590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3"/>
    <x v="2591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1"/>
    <x v="25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2"/>
    <x v="25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x v="25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7"/>
    <x v="25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x v="182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x v="247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4"/>
    <x v="172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x v="259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x v="25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x v="102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x v="259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x v="259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1"/>
    <x v="2600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9"/>
    <x v="260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1"/>
    <x v="144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x v="260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4"/>
    <x v="1129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6"/>
    <x v="26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x v="9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x v="26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x v="260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x v="260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x v="2607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x v="96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x v="260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1"/>
    <x v="260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4"/>
    <x v="199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1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x v="261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1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x v="261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2"/>
    <x v="1483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5"/>
    <x v="96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5"/>
    <x v="22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x v="261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x v="261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1"/>
    <x v="171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1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1"/>
    <x v="261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x v="68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2"/>
    <x v="131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x v="261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x v="261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x v="2617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x v="261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1"/>
    <x v="261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1"/>
    <x v="262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20"/>
    <x v="104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8"/>
    <x v="262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x v="262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7"/>
    <x v="262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4"/>
    <x v="160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x v="262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1"/>
    <x v="26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x v="262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x v="262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6"/>
    <x v="262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20"/>
    <x v="43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x v="2629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x v="263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1"/>
    <x v="263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x v="75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7"/>
    <x v="263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x v="263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x v="263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10"/>
    <x v="7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x v="2635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3"/>
    <x v="263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x v="263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2"/>
    <x v="263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x v="263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x v="264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2"/>
    <x v="264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2"/>
    <x v="264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3"/>
    <x v="264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x v="2119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7"/>
    <x v="264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7"/>
    <x v="264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8"/>
    <x v="2646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x v="2647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5"/>
    <x v="250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1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1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7"/>
    <x v="264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1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6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1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x v="2649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x v="22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x v="2650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1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4"/>
    <x v="265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x v="1789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x v="265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x v="265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1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4"/>
    <x v="265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8"/>
    <x v="241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2"/>
    <x v="265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x v="2656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x v="151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x v="265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4"/>
    <x v="129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x v="65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x v="129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2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6"/>
    <x v="2658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x v="265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1"/>
    <x v="171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x v="266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8"/>
    <x v="578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6"/>
    <x v="2661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x v="177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1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4"/>
    <x v="26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8"/>
    <x v="266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1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x v="2664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7"/>
    <x v="227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1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1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1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6"/>
    <x v="818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9"/>
    <x v="266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3"/>
    <x v="266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6"/>
    <x v="133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1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4"/>
    <x v="266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3"/>
    <x v="266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1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x v="266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x v="267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x v="220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7"/>
    <x v="267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3"/>
    <x v="267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1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x v="267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1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4"/>
    <x v="491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4"/>
    <x v="469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x v="267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1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1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1"/>
    <x v="57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3"/>
    <x v="267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5"/>
    <x v="82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x v="78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1"/>
    <x v="67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7"/>
    <x v="824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5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5"/>
    <x v="212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x v="267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8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1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2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9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2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x v="125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x v="1707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x v="263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5"/>
    <x v="627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x v="44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x v="51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7"/>
    <x v="2647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3"/>
    <x v="2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x v="2685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x v="2686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3"/>
    <x v="172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5"/>
    <x v="152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6"/>
    <x v="2687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1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1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x v="77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8"/>
    <x v="268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x v="268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x v="266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x v="200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1"/>
    <x v="963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1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1"/>
    <x v="44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1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5"/>
    <x v="26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x v="269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2"/>
    <x v="1773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x v="179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x v="269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8"/>
    <x v="255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9"/>
    <x v="253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x v="58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x v="57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x v="269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x v="269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8"/>
    <x v="269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2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3"/>
    <x v="269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2"/>
    <x v="2697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1"/>
    <x v="67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1"/>
    <x v="57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x v="68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1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3"/>
    <x v="439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x v="230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1"/>
    <x v="57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1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x v="269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x v="68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x v="269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x v="202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3"/>
    <x v="94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x v="270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x v="66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x v="262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3"/>
    <x v="27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20"/>
    <x v="191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x v="2702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x v="270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x v="2704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5"/>
    <x v="270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x v="439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1"/>
    <x v="44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2"/>
    <x v="270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x v="429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x v="27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x v="270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x v="223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x v="171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x v="2709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1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1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x v="2710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x v="255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4"/>
    <x v="153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x v="271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x v="271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2"/>
    <x v="2713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8"/>
    <x v="271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2"/>
    <x v="271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x v="271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x v="271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3"/>
    <x v="214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x v="57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x v="271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4"/>
    <x v="2719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1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1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999999999999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99999999999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00000000000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1000000000001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99999999999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7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99999999999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99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7000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50000000000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500000000000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99999999999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300000000000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6000000000000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99999999999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99999999999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70000000000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20000000000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99999999999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99999999999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9999999999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300000000000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99999999999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00000000000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999999999999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4000000000000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20000000000000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999999999999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000000000000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999999999999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00000000000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70000000000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4000000000000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99999999999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999999999999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999999999999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0000000000000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0000000000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9999999999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5000000000000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999999999999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999999999999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2000000000000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90000000000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0000000000007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99999999999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9999999999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0000000000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00000000000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50000000000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0000000000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9000000000000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999999999999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9000000000000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99999999999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999999999999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1000000000000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000000000000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0000000000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0000000000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99999999999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999999999999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90000000000000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99999999999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0000000000001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000000000000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000000000001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6000000000000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000000000001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000000000000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99999999999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5000000000000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0000000000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400000000000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99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999999999999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000000000000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300000000000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999999999999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1000000000000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20000000000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99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30000000000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99999999999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00000000000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300000000000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99999999999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99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99999999999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0000000000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1000000000001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1000000000000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00000000000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99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99999999999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999999999999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9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1000000000001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99999999999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99999999999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9999999999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00000000000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5000000000000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999999999999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999999999999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999999999999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200000000000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200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8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000000000000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999999999999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000000000000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6000000000000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99999999999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9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9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000000000001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999999999998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00000000000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90000000000009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10000000000000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9999999999996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99999999999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0000000000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999999999999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999999999999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00000000000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999999999999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999999999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999999999999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999999999999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9999999999999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99999999999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5000000000000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999999999999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4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99999999999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70000000000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99999999999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7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9999999999996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99999999999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000000000000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00000000000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40000000000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9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9000000000000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000000000000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999999999999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9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00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99999999999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800000000000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99999999999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99999999999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1000000000001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99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5000000000000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9999999999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99999999999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00000000000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1000000000000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99999999999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99999999999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0000000000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4000000000000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300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0000000000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999999999999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5000000000000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99999999999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9999999999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9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999999999999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999999999999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999999999999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8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999999999999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999999999999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999999999999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999999999999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50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9999999999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000000000001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99999999999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999999999999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700000000000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999999999999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600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999999999999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000000000000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8000000000000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999999999999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0000000000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999999999999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999999999999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999999999999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80000000000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999999999999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6000000000000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99999999999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7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00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999999999999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9000000000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9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999999999999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000000000000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999999999999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00000000000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9999999999999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8000000000000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0000000000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000000000000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99999999999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2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000000000000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99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999999999999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999999999999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999999999999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200000000000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999999999999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9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000000000001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999999999999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00000000000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999999999999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999999999999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0000000000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999999999999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00000000000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0000000000000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6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999999999999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99999999999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99999999999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99999999999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000000000000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6000000000000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50000000000009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99999999999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70000000000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900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00000000000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7000000000000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999999999999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000000000000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999999999999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0000000000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999999999999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999999999999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1000000000000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6000000000000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0000000000001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8000000000000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9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400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6000000000000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9999999999999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999999999999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99999999999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999999999999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999999999999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999999999999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999999999999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00000000000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000000000000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5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999999999999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000000000001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999999999999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99999999999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0000000000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99999999999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60000000000000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99999999999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0000000000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999999999999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00000000000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9000000000000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6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100000000000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5000000000001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999999999999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000000000000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99999999999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000000000000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999999999999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3000000000000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9999999999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3000000000000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000000000001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99999999999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999999999999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8000000000000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4000000000001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9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8000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99999999999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9999999999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90000000000000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0000000000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999999999999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999999999999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999999999999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700000000000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9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999999999999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8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99999999999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0000000000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30000000000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99999999999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400000000000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999999999999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999999999999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0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000000000001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999999999999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000000000001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7000000000000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999999999998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4000000000000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999999999999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999999999999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999999999999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999999999999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999999999999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60000000000000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999999999999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800000000000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0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10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8000000000000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999999999999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000000000001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999999999999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4000000000000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999999999999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000000000001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99999999999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00000000000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9999999999995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99999999999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000000000001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9999999999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000000000000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7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00000000000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000000000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0000000000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99999999999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70000000000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999999999999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3000000000000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99999999999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999999999999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6000000000000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000000000001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000000000001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300000000000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999999999999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000000000000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900000000000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0000000000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6000000000000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999999999999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000000000000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000000000000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000000000000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99999999999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000000000001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600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999999999999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100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9000000000000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000000000000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999999999999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000000000001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0000000000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999999999998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99999999998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9999999999996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0000000000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0000000000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00000000000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999999999999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000000000000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8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000000000000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99999999999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999999999999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10000000000000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999999999999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5000000000000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999999999999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00000000000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0000000000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00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00000000000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999999999999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000000000000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0000000000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999999999999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999999999999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999999999999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5000000000001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99999999999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999999999999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00000000000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000000000001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999999999999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100000000000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999999999999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999999999999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6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000000000000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000000000000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999999999999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800000000000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9999999999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99999999999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60000000000000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0000000000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00000000000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99999999999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6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000000000000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99999999999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999999999998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20000000000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999999999999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000000000001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2000000000000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99999999999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99999999999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999999999999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99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70000000000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99999999999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99999999999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5000000000000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2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9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999999999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000000000001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999999999999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70000000000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9999999999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000000000000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7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9000000000001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99999999999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000000000000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99999999999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1000000000000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999999999999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7000000000000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60000000000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99999999999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9999999999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9999999999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999999999999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500000000000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000000000000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999999999999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99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99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000000000000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0000000000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99999999999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70000000000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6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99999999999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000000000000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9999999999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99999999999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000000000001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6000000000001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800000000000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0000000000007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600000000000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99999999999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9000000000001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000000000000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99999999999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999999999999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00000000000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999999999999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9000000000000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999999999999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20000000000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300000000000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0000000000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000000000000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3000000000000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999999999999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1000000000000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00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999999999999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0000000000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2000000000000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90000000000000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6000000000001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1000000000000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99999999999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99999999999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999999999999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999999999999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0000000000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5000000000000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999999999999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999999999999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99999999999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7000000000000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000000000000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400000000000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00000000000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7000000000000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1000000000000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999999999999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00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0000000000001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1000000000000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7000000000000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99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99999999999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999999999999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2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4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999999999999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600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900000000000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2000000000000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0000000000000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4000000000000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400000000000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9999999999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1000000000000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999999999999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9000000000001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0000000000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300000000000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00000000000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99999999999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8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999999999999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4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7000000000000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9999999999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999999999999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999999999999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9999999999996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6000000000000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7000000000000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0000000000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999999999999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0000000000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8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000000000000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9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1000000000001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999999999999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5000000000000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000000000000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9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9999999999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700000000000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99999999999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00000000000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000000000001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4000000000000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999999999999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99999999999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00000000000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4000000000001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5000000000000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99999999999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99999999999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999999999999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30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000000000000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000000000000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999999999999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000000000001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999999999999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7000000000000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200000000000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999999999999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999999999999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999999999999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6000000000000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80000000000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999999999999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999999999999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900000000000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70000000000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99999999999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99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4000000000000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80000000000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999999999999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80000000000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999999999999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6000000000000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000000000000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99999999999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700000000000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99999999999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500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99999999999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99999999999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3000000000000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4000000000000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999999999999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999999999999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0000000000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999999999999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999999999999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999999999999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999999999999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5000000000000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00000000000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10000000000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5000000000000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6000000000000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60000000000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8000000000000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999999999999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00000000000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200000000000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700000000000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999999999999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3000000000000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000000000000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000000000000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0000000000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999999999999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999999999999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2000000000000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999999999999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99999999999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999999999999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99999999999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000000000000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999999999999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9000000000000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000000000000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000000000001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40000000000006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99999999999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999999999999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9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0000000000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99999999999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999999999999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99999999999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000000000000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600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000000000001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999999999999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4000000000000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40000000000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99999999999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9000000000001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99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9999999999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000000000001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2000000000000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999999999999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99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000000000000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999999999999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700000000000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60000000000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5000000000000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000000000000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999999999999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999999999999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4000000000000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800000000000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9999999999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5000000000000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00000000000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00000000000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40000000000009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999999999999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2000000000000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99999999999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999999999999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999999999999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999999999999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99999999999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999999999999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999999999999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999999999999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99999999999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99999999999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00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0000000000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000000000000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7000000000000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800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0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999999999999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70000000000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99999999999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6000000000001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2000000000000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999999999999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999999999999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999999999999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99999999999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999999999999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00000000000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99999999999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300000000000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00000000000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300000000000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00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999999999999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000000000000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100000000000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99999999999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99999999999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4000000000000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99999999999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0000000000000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1000000000000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99999999999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600000000000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1000000000000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0000000000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600000000000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999999999999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100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3000000000000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999999999999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4000000000000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8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0000000000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0000000000000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999999999999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000000000000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6000000000001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70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99999999999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2000000000000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99999999999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999999999999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200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0000000000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3000000000000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40000000000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000000000000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0000000000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7000000000000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9999999999996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6000000000001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000000000000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6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999999999999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99999999999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000000000001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00000000000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9000000000000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999999999999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999999999999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99999999999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9000000000001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999999999999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600000000000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999999999999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999999999999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00000000000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9999999999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999999999999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999999999999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000000000001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999999999999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0000000000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700000000000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3000000000000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000000000000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1000000000000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999999999999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000000000000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70000000000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200000000000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999999999999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90000000000000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500000000000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6000000000000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40000000000000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6000000000000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7000000000000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999999999999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999999999999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00000000000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999999999999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999999999999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99999999999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6000000000001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00000000000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000000000000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9999999999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999999999999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99999999999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000000000000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999999999999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5000000000000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7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999999999999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9999999999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000000000000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4000000000000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00000000000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999999999999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999999999999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999999999999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8000000000000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999999999999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999999999999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00000000000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999999999999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6000000000000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9999999999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000000000000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99999999999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99999999999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999999999999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500000000000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999999999999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99999999999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999999999999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5000000000000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999999999999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000000000000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30000000000001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99999999999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00000000000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999999999999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00000000000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999999999999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99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999999999999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7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2000000000000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999999999999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999999999999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99999999999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99999999999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000000000000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5000000000000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500000000000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7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999999999999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0000000000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999999999999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999999999999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0000000000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8000000000000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0000000000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999999999999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99999999999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7000000000000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000000000001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999999999999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999999999999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00000000000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1000000000001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80000000000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60000000000008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999999999999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999999999999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999999999999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4000000000000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0000000000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99999999999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5000000000001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99999999999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999999999999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000000000000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999999999999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999999999999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00000000000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999999999999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4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999999999999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999999999999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2000000000000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999999999999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999999999999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99999999999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99999999999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999999999999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99999999999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99999999999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999999999999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00000000000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500000000000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999999999999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000000000000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999999999999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999999999999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2000000000000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5000000000000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999999999999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999999999999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2721">
        <item x="120"/>
        <item x="835"/>
        <item x="1713"/>
        <item x="1274"/>
        <item x="446"/>
        <item x="1030"/>
        <item x="2037"/>
        <item x="728"/>
        <item x="362"/>
        <item x="2497"/>
        <item x="809"/>
        <item x="814"/>
        <item x="403"/>
        <item x="1871"/>
        <item x="143"/>
        <item x="1617"/>
        <item x="2691"/>
        <item x="365"/>
        <item x="358"/>
        <item x="547"/>
        <item x="144"/>
        <item x="1889"/>
        <item x="1547"/>
        <item x="1531"/>
        <item x="148"/>
        <item x="161"/>
        <item x="2007"/>
        <item x="813"/>
        <item x="1033"/>
        <item x="1028"/>
        <item x="1279"/>
        <item x="514"/>
        <item x="799"/>
        <item x="2702"/>
        <item x="801"/>
        <item x="579"/>
        <item x="1917"/>
        <item x="1791"/>
        <item x="2128"/>
        <item x="499"/>
        <item x="1722"/>
        <item x="740"/>
        <item x="1529"/>
        <item x="432"/>
        <item x="2056"/>
        <item x="433"/>
        <item x="1973"/>
        <item x="373"/>
        <item x="2710"/>
        <item x="2647"/>
        <item x="2012"/>
        <item x="119"/>
        <item x="1855"/>
        <item x="2665"/>
        <item x="2146"/>
        <item x="396"/>
        <item x="811"/>
        <item x="676"/>
        <item x="1468"/>
        <item x="490"/>
        <item x="795"/>
        <item x="1536"/>
        <item x="783"/>
        <item x="1938"/>
        <item x="2527"/>
        <item x="1687"/>
        <item x="2686"/>
        <item x="1264"/>
        <item x="123"/>
        <item x="1627"/>
        <item x="361"/>
        <item x="1534"/>
        <item x="1029"/>
        <item x="1821"/>
        <item x="659"/>
        <item x="1239"/>
        <item x="381"/>
        <item x="1174"/>
        <item x="401"/>
        <item x="785"/>
        <item x="2152"/>
        <item x="31"/>
        <item x="1894"/>
        <item x="2655"/>
        <item x="506"/>
        <item x="140"/>
        <item x="2448"/>
        <item x="393"/>
        <item x="1972"/>
        <item x="447"/>
        <item x="664"/>
        <item x="2718"/>
        <item x="1645"/>
        <item x="1107"/>
        <item x="2195"/>
        <item x="2084"/>
        <item x="2"/>
        <item x="1580"/>
        <item x="2467"/>
        <item x="2562"/>
        <item x="384"/>
        <item x="136"/>
        <item x="1702"/>
        <item x="455"/>
        <item x="2719"/>
        <item x="180"/>
        <item x="1631"/>
        <item x="1998"/>
        <item x="83"/>
        <item x="1989"/>
        <item x="577"/>
        <item x="781"/>
        <item x="1776"/>
        <item x="1321"/>
        <item x="458"/>
        <item x="376"/>
        <item x="452"/>
        <item x="363"/>
        <item x="407"/>
        <item x="379"/>
        <item x="1715"/>
        <item x="1322"/>
        <item x="1772"/>
        <item x="1023"/>
        <item x="383"/>
        <item x="2507"/>
        <item x="1936"/>
        <item x="827"/>
        <item x="2395"/>
        <item x="1860"/>
        <item x="802"/>
        <item x="548"/>
        <item x="810"/>
        <item x="1544"/>
        <item x="655"/>
        <item x="1932"/>
        <item x="2486"/>
        <item x="1707"/>
        <item x="2706"/>
        <item x="789"/>
        <item x="790"/>
        <item x="689"/>
        <item x="643"/>
        <item x="1944"/>
        <item x="2038"/>
        <item x="1684"/>
        <item x="1066"/>
        <item x="709"/>
        <item x="2272"/>
        <item x="845"/>
        <item x="535"/>
        <item x="650"/>
        <item x="74"/>
        <item x="2387"/>
        <item x="682"/>
        <item x="1528"/>
        <item x="1986"/>
        <item x="135"/>
        <item x="2535"/>
        <item x="1983"/>
        <item x="2125"/>
        <item x="141"/>
        <item x="378"/>
        <item x="518"/>
        <item x="1484"/>
        <item x="435"/>
        <item x="372"/>
        <item x="2018"/>
        <item x="2126"/>
        <item x="2468"/>
        <item x="1006"/>
        <item x="68"/>
        <item x="1608"/>
        <item x="1205"/>
        <item x="1530"/>
        <item x="777"/>
        <item x="1629"/>
        <item x="1012"/>
        <item x="663"/>
        <item x="1605"/>
        <item x="1845"/>
        <item x="665"/>
        <item x="1927"/>
        <item x="94"/>
        <item x="1533"/>
        <item x="15"/>
        <item x="686"/>
        <item x="1552"/>
        <item x="95"/>
        <item x="1214"/>
        <item x="759"/>
        <item x="1611"/>
        <item x="1931"/>
        <item x="2363"/>
        <item x="1714"/>
        <item x="377"/>
        <item x="2485"/>
        <item x="1592"/>
        <item x="2678"/>
        <item x="651"/>
        <item x="1869"/>
        <item x="2714"/>
        <item x="2463"/>
        <item x="1525"/>
        <item x="1815"/>
        <item x="2297"/>
        <item x="1808"/>
        <item x="2158"/>
        <item x="1354"/>
        <item x="1053"/>
        <item x="807"/>
        <item x="820"/>
        <item x="2070"/>
        <item x="456"/>
        <item x="1770"/>
        <item x="825"/>
        <item x="474"/>
        <item x="805"/>
        <item x="2119"/>
        <item x="1969"/>
        <item x="1432"/>
        <item x="1891"/>
        <item x="2700"/>
        <item x="874"/>
        <item x="1624"/>
        <item x="2228"/>
        <item x="1988"/>
        <item x="527"/>
        <item x="794"/>
        <item x="774"/>
        <item x="1193"/>
        <item x="694"/>
        <item x="1025"/>
        <item x="925"/>
        <item x="2346"/>
        <item x="1637"/>
        <item x="2457"/>
        <item x="822"/>
        <item x="981"/>
        <item x="1958"/>
        <item x="2198"/>
        <item x="1349"/>
        <item x="2294"/>
        <item x="1282"/>
        <item x="679"/>
        <item x="1031"/>
        <item x="2660"/>
        <item x="1639"/>
        <item x="450"/>
        <item x="380"/>
        <item x="1754"/>
        <item x="1607"/>
        <item x="1968"/>
        <item x="122"/>
        <item x="700"/>
        <item x="1854"/>
        <item x="1966"/>
        <item x="1540"/>
        <item x="2422"/>
        <item x="982"/>
        <item x="2579"/>
        <item x="1604"/>
        <item x="816"/>
        <item x="2588"/>
        <item x="156"/>
        <item x="2121"/>
        <item x="1215"/>
        <item x="2639"/>
        <item x="2045"/>
        <item x="152"/>
        <item x="431"/>
        <item x="2573"/>
        <item x="1591"/>
        <item x="1184"/>
        <item x="529"/>
        <item x="1334"/>
        <item x="1105"/>
        <item x="2010"/>
        <item x="2679"/>
        <item x="715"/>
        <item x="2472"/>
        <item x="1161"/>
        <item x="1759"/>
        <item x="1535"/>
        <item x="2269"/>
        <item x="1992"/>
        <item x="1257"/>
        <item x="1110"/>
        <item x="2658"/>
        <item x="2349"/>
        <item x="660"/>
        <item x="1597"/>
        <item x="899"/>
        <item x="1606"/>
        <item x="50"/>
        <item x="2005"/>
        <item x="1583"/>
        <item x="1015"/>
        <item x="495"/>
        <item x="1356"/>
        <item x="1451"/>
        <item x="439"/>
        <item x="1744"/>
        <item x="1844"/>
        <item x="1838"/>
        <item x="610"/>
        <item x="931"/>
        <item x="1765"/>
        <item x="674"/>
        <item x="1175"/>
        <item x="103"/>
        <item x="1675"/>
        <item x="138"/>
        <item x="1635"/>
        <item x="53"/>
        <item x="1209"/>
        <item x="624"/>
        <item x="387"/>
        <item x="2336"/>
        <item x="2355"/>
        <item x="1106"/>
        <item x="1523"/>
        <item x="2174"/>
        <item x="2366"/>
        <item x="642"/>
        <item x="232"/>
        <item x="988"/>
        <item x="1747"/>
        <item x="615"/>
        <item x="114"/>
        <item x="671"/>
        <item x="251"/>
        <item x="1045"/>
        <item x="1999"/>
        <item x="1746"/>
        <item x="1537"/>
        <item x="2159"/>
        <item x="2285"/>
        <item x="2681"/>
        <item x="1818"/>
        <item x="2239"/>
        <item x="1061"/>
        <item x="778"/>
        <item x="749"/>
        <item x="415"/>
        <item x="668"/>
        <item x="1401"/>
        <item x="2006"/>
        <item x="2358"/>
        <item x="1939"/>
        <item x="1814"/>
        <item x="1991"/>
        <item x="2273"/>
        <item x="1809"/>
        <item x="1351"/>
        <item x="2326"/>
        <item x="2397"/>
        <item x="1990"/>
        <item x="943"/>
        <item x="179"/>
        <item x="1796"/>
        <item x="2130"/>
        <item x="882"/>
        <item x="2651"/>
        <item x="2372"/>
        <item x="1980"/>
        <item x="1647"/>
        <item x="955"/>
        <item x="735"/>
        <item x="711"/>
        <item x="1506"/>
        <item x="451"/>
        <item x="1004"/>
        <item x="205"/>
        <item x="76"/>
        <item x="2553"/>
        <item x="2417"/>
        <item x="2330"/>
        <item x="153"/>
        <item x="2566"/>
        <item x="2482"/>
        <item x="1062"/>
        <item x="1116"/>
        <item x="760"/>
        <item x="616"/>
        <item x="585"/>
        <item x="492"/>
        <item x="1254"/>
        <item x="670"/>
        <item x="1752"/>
        <item x="90"/>
        <item x="1828"/>
        <item x="9"/>
        <item x="1526"/>
        <item x="1562"/>
        <item x="2532"/>
        <item x="2181"/>
        <item x="29"/>
        <item x="1671"/>
        <item x="483"/>
        <item x="1731"/>
        <item x="1406"/>
        <item x="1937"/>
        <item x="980"/>
        <item x="904"/>
        <item x="576"/>
        <item x="649"/>
        <item x="2190"/>
        <item x="1853"/>
        <item x="2357"/>
        <item x="687"/>
        <item x="1163"/>
        <item x="987"/>
        <item x="255"/>
        <item x="2161"/>
        <item x="924"/>
        <item x="1090"/>
        <item x="1594"/>
        <item x="859"/>
        <item x="2668"/>
        <item x="151"/>
        <item x="678"/>
        <item x="1326"/>
        <item x="163"/>
        <item x="1320"/>
        <item x="2300"/>
        <item x="2188"/>
        <item x="570"/>
        <item x="2705"/>
        <item x="1051"/>
        <item x="1584"/>
        <item x="779"/>
        <item x="704"/>
        <item x="1553"/>
        <item x="836"/>
        <item x="1648"/>
        <item x="2390"/>
        <item x="2270"/>
        <item x="1412"/>
        <item x="2684"/>
        <item x="1178"/>
        <item x="1880"/>
        <item x="1956"/>
        <item x="440"/>
        <item x="641"/>
        <item x="1208"/>
        <item x="1663"/>
        <item x="1343"/>
        <item x="782"/>
        <item x="1895"/>
        <item x="656"/>
        <item x="559"/>
        <item x="1527"/>
        <item x="2407"/>
        <item x="500"/>
        <item x="1179"/>
        <item x="2419"/>
        <item x="1723"/>
        <item x="1153"/>
        <item x="1532"/>
        <item x="1225"/>
        <item x="425"/>
        <item x="661"/>
        <item x="2167"/>
        <item x="1047"/>
        <item x="806"/>
        <item x="1850"/>
        <item x="2222"/>
        <item x="2704"/>
        <item x="429"/>
        <item x="1373"/>
        <item x="1977"/>
        <item x="2609"/>
        <item x="1638"/>
        <item x="479"/>
        <item x="2677"/>
        <item x="730"/>
        <item x="1719"/>
        <item x="1234"/>
        <item x="1046"/>
        <item x="63"/>
        <item x="2504"/>
        <item x="1825"/>
        <item x="1840"/>
        <item x="1339"/>
        <item x="1811"/>
        <item x="1516"/>
        <item x="667"/>
        <item x="776"/>
        <item x="1295"/>
        <item x="1507"/>
        <item x="1241"/>
        <item x="360"/>
        <item x="139"/>
        <item x="1570"/>
        <item x="1995"/>
        <item x="2423"/>
        <item x="929"/>
        <item x="1470"/>
        <item x="2345"/>
        <item x="926"/>
        <item x="1353"/>
        <item x="761"/>
        <item x="1188"/>
        <item x="1454"/>
        <item x="812"/>
        <item x="2032"/>
        <item x="1953"/>
        <item x="1951"/>
        <item x="542"/>
        <item x="2013"/>
        <item x="625"/>
        <item x="247"/>
        <item x="640"/>
        <item x="2200"/>
        <item x="1040"/>
        <item x="1843"/>
        <item x="1946"/>
        <item x="1385"/>
        <item x="1745"/>
        <item x="1130"/>
        <item x="2505"/>
        <item x="1634"/>
        <item x="1685"/>
        <item x="1511"/>
        <item x="1596"/>
        <item x="1965"/>
        <item x="2106"/>
        <item x="2115"/>
        <item x="646"/>
        <item x="70"/>
        <item x="569"/>
        <item x="568"/>
        <item x="1646"/>
        <item x="823"/>
        <item x="2685"/>
        <item x="133"/>
        <item x="2177"/>
        <item x="1275"/>
        <item x="1305"/>
        <item x="1748"/>
        <item x="788"/>
        <item x="1682"/>
        <item x="2197"/>
        <item x="841"/>
        <item x="463"/>
        <item x="1763"/>
        <item x="1934"/>
        <item x="2480"/>
        <item x="898"/>
        <item x="2252"/>
        <item x="2661"/>
        <item x="2446"/>
        <item x="134"/>
        <item x="2599"/>
        <item x="444"/>
        <item x="1056"/>
        <item x="386"/>
        <item x="1039"/>
        <item x="2172"/>
        <item x="581"/>
        <item x="916"/>
        <item x="984"/>
        <item x="2627"/>
        <item x="2559"/>
        <item x="78"/>
        <item x="2460"/>
        <item x="2413"/>
        <item x="998"/>
        <item x="1169"/>
        <item x="1767"/>
        <item x="865"/>
        <item x="1154"/>
        <item x="901"/>
        <item x="1848"/>
        <item x="491"/>
        <item x="1131"/>
        <item x="551"/>
        <item x="1581"/>
        <item x="475"/>
        <item x="772"/>
        <item x="573"/>
        <item x="1185"/>
        <item x="410"/>
        <item x="1935"/>
        <item x="613"/>
        <item x="2451"/>
        <item x="104"/>
        <item x="1852"/>
        <item x="1858"/>
        <item x="1760"/>
        <item x="1083"/>
        <item x="2477"/>
        <item x="388"/>
        <item x="2406"/>
        <item x="2187"/>
        <item x="2556"/>
        <item x="621"/>
        <item x="932"/>
        <item x="2538"/>
        <item x="1076"/>
        <item x="1156"/>
        <item x="375"/>
        <item x="82"/>
        <item x="1659"/>
        <item x="2675"/>
        <item x="1571"/>
        <item x="1771"/>
        <item x="986"/>
        <item x="2420"/>
        <item x="79"/>
        <item x="2410"/>
        <item x="2371"/>
        <item x="1558"/>
        <item x="317"/>
        <item x="208"/>
        <item x="1065"/>
        <item x="784"/>
        <item x="1737"/>
        <item x="1314"/>
        <item x="1933"/>
        <item x="2558"/>
        <item x="2271"/>
        <item x="600"/>
        <item x="291"/>
        <item x="971"/>
        <item x="99"/>
        <item x="1693"/>
        <item x="2139"/>
        <item x="427"/>
        <item x="2623"/>
        <item x="2458"/>
        <item x="1680"/>
        <item x="1352"/>
        <item x="2120"/>
        <item x="2439"/>
        <item x="1181"/>
        <item x="2388"/>
        <item x="1579"/>
        <item x="2245"/>
        <item x="1861"/>
        <item x="204"/>
        <item x="2389"/>
        <item x="2165"/>
        <item x="959"/>
        <item x="1609"/>
        <item x="681"/>
        <item x="38"/>
        <item x="2597"/>
        <item x="644"/>
        <item x="1325"/>
        <item x="693"/>
        <item x="311"/>
        <item x="1628"/>
        <item x="1323"/>
        <item x="592"/>
        <item x="710"/>
        <item x="2046"/>
        <item x="17"/>
        <item x="2699"/>
        <item x="1686"/>
        <item x="824"/>
        <item x="1284"/>
        <item x="1139"/>
        <item x="1276"/>
        <item x="939"/>
        <item x="1273"/>
        <item x="1328"/>
        <item x="2444"/>
        <item x="1586"/>
        <item x="567"/>
        <item x="1014"/>
        <item x="1230"/>
        <item x="654"/>
        <item x="248"/>
        <item x="1749"/>
        <item x="582"/>
        <item x="1644"/>
        <item x="478"/>
        <item x="652"/>
        <item x="893"/>
        <item x="1359"/>
        <item x="314"/>
        <item x="308"/>
        <item x="484"/>
        <item x="1954"/>
        <item x="1338"/>
        <item x="322"/>
        <item x="768"/>
        <item x="60"/>
        <item x="1000"/>
        <item x="1462"/>
        <item x="2464"/>
        <item x="2561"/>
        <item x="1967"/>
        <item x="2385"/>
        <item x="1059"/>
        <item x="2383"/>
        <item x="793"/>
        <item x="2616"/>
        <item x="145"/>
        <item x="620"/>
        <item x="903"/>
        <item x="544"/>
        <item x="1502"/>
        <item x="1802"/>
        <item x="989"/>
        <item x="1803"/>
        <item x="1491"/>
        <item x="601"/>
        <item x="1582"/>
        <item x="1941"/>
        <item x="1620"/>
        <item x="714"/>
        <item x="878"/>
        <item x="1567"/>
        <item x="1846"/>
        <item x="2323"/>
        <item x="821"/>
        <item x="1561"/>
        <item x="927"/>
        <item x="1665"/>
        <item x="2520"/>
        <item x="1959"/>
        <item x="2707"/>
        <item x="1057"/>
        <item x="419"/>
        <item x="675"/>
        <item x="1902"/>
        <item x="1119"/>
        <item x="884"/>
        <item x="1984"/>
        <item x="1183"/>
        <item x="1170"/>
        <item x="1044"/>
        <item x="533"/>
        <item x="2351"/>
        <item x="2652"/>
        <item x="2447"/>
        <item x="1420"/>
        <item x="290"/>
        <item x="2296"/>
        <item x="1253"/>
        <item x="1180"/>
        <item x="818"/>
        <item x="2394"/>
        <item x="313"/>
        <item x="2442"/>
        <item x="1242"/>
        <item x="718"/>
        <item x="2064"/>
        <item x="961"/>
        <item x="2546"/>
        <item x="457"/>
        <item x="951"/>
        <item x="197"/>
        <item x="597"/>
        <item x="611"/>
        <item x="2327"/>
        <item x="2100"/>
        <item x="1467"/>
        <item x="561"/>
        <item x="347"/>
        <item x="2438"/>
        <item x="1296"/>
        <item x="215"/>
        <item x="2715"/>
        <item x="2670"/>
        <item x="2690"/>
        <item x="1144"/>
        <item x="1856"/>
        <item x="1942"/>
        <item x="766"/>
        <item x="690"/>
        <item x="2530"/>
        <item x="915"/>
        <item x="1656"/>
        <item x="2450"/>
        <item x="885"/>
        <item x="131"/>
        <item x="1496"/>
        <item x="598"/>
        <item x="325"/>
        <item x="2003"/>
        <item x="1757"/>
        <item x="2231"/>
        <item x="164"/>
        <item x="662"/>
        <item x="2370"/>
        <item x="832"/>
        <item x="1330"/>
        <item x="645"/>
        <item x="108"/>
        <item x="2193"/>
        <item x="1067"/>
        <item x="2191"/>
        <item x="233"/>
        <item x="2465"/>
        <item x="2015"/>
        <item x="1121"/>
        <item x="1189"/>
        <item x="2509"/>
        <item x="1842"/>
        <item x="1064"/>
        <item x="1228"/>
        <item x="1164"/>
        <item x="1140"/>
        <item x="1593"/>
        <item x="2659"/>
        <item x="1292"/>
        <item x="2612"/>
        <item x="1690"/>
        <item x="186"/>
        <item x="2466"/>
        <item x="2595"/>
        <item x="1963"/>
        <item x="1488"/>
        <item x="125"/>
        <item x="1755"/>
        <item x="2029"/>
        <item x="2576"/>
        <item x="2510"/>
        <item x="634"/>
        <item x="2640"/>
        <item x="1018"/>
        <item x="1112"/>
        <item x="1732"/>
        <item x="2418"/>
        <item x="1705"/>
        <item x="371"/>
        <item x="2676"/>
        <item x="1440"/>
        <item x="727"/>
        <item x="1072"/>
        <item x="191"/>
        <item x="1651"/>
        <item x="1743"/>
        <item x="354"/>
        <item x="1697"/>
        <item x="1574"/>
        <item x="1099"/>
        <item x="1816"/>
        <item x="1027"/>
        <item x="1262"/>
        <item x="787"/>
        <item x="1120"/>
        <item x="1043"/>
        <item x="879"/>
        <item x="2268"/>
        <item x="973"/>
        <item x="1331"/>
        <item x="1129"/>
        <item x="2019"/>
        <item x="775"/>
        <item x="1003"/>
        <item x="1261"/>
        <item x="1123"/>
        <item x="2069"/>
        <item x="441"/>
        <item x="2499"/>
        <item x="633"/>
        <item x="1240"/>
        <item x="1800"/>
        <item x="2201"/>
        <item x="2443"/>
        <item x="1761"/>
        <item x="2674"/>
        <item x="56"/>
        <item x="1324"/>
        <item x="1542"/>
        <item x="2286"/>
        <item x="1615"/>
        <item x="2645"/>
        <item x="2578"/>
        <item x="712"/>
        <item x="2493"/>
        <item x="468"/>
        <item x="34"/>
        <item x="1642"/>
        <item x="73"/>
        <item x="2620"/>
        <item x="2435"/>
        <item x="1307"/>
        <item x="1539"/>
        <item x="2592"/>
        <item x="2203"/>
        <item x="359"/>
        <item x="210"/>
        <item x="2650"/>
        <item x="2210"/>
        <item x="1427"/>
        <item x="1007"/>
        <item x="1587"/>
        <item x="244"/>
        <item x="677"/>
        <item x="1758"/>
        <item x="1971"/>
        <item x="1993"/>
        <item x="1653"/>
        <item x="2220"/>
        <item x="469"/>
        <item x="1906"/>
        <item x="2614"/>
        <item x="96"/>
        <item x="771"/>
        <item x="1341"/>
        <item x="703"/>
        <item x="1519"/>
        <item x="691"/>
        <item x="900"/>
        <item x="2042"/>
        <item x="2087"/>
        <item x="1621"/>
        <item x="1298"/>
        <item x="2101"/>
        <item x="1538"/>
        <item x="1658"/>
        <item x="2393"/>
        <item x="2531"/>
        <item x="1306"/>
        <item x="1674"/>
        <item x="1474"/>
        <item x="392"/>
        <item x="1955"/>
        <item x="22"/>
        <item x="1541"/>
        <item x="1376"/>
        <item x="1509"/>
        <item x="720"/>
        <item x="572"/>
        <item x="1764"/>
        <item x="2021"/>
        <item x="539"/>
        <item x="1233"/>
        <item x="1742"/>
        <item x="246"/>
        <item x="1024"/>
        <item x="2404"/>
        <item x="619"/>
        <item x="705"/>
        <item x="1168"/>
        <item x="366"/>
        <item x="2110"/>
        <item x="2571"/>
        <item x="843"/>
        <item x="1327"/>
        <item x="364"/>
        <item x="2008"/>
        <item x="2096"/>
        <item x="933"/>
        <item x="2374"/>
        <item x="2502"/>
        <item x="734"/>
        <item x="2215"/>
        <item x="1773"/>
        <item x="2246"/>
        <item x="2257"/>
        <item x="1182"/>
        <item x="1048"/>
        <item x="1301"/>
        <item x="1316"/>
        <item x="1578"/>
        <item x="1092"/>
        <item x="1514"/>
        <item x="1127"/>
        <item x="653"/>
        <item x="1667"/>
        <item x="1784"/>
        <item x="443"/>
        <item x="917"/>
        <item x="81"/>
        <item x="1650"/>
        <item x="97"/>
        <item x="1285"/>
        <item x="2060"/>
        <item x="2248"/>
        <item x="565"/>
        <item x="2405"/>
        <item x="453"/>
        <item x="1312"/>
        <item x="2281"/>
        <item x="2533"/>
        <item x="1735"/>
        <item x="1729"/>
        <item x="1595"/>
        <item x="2537"/>
        <item x="1672"/>
        <item x="1619"/>
        <item x="1510"/>
        <item x="1775"/>
        <item x="1152"/>
        <item x="972"/>
        <item x="2132"/>
        <item x="558"/>
        <item x="399"/>
        <item x="1661"/>
        <item x="2565"/>
        <item x="1616"/>
        <item x="1017"/>
        <item x="637"/>
        <item x="1905"/>
        <item x="1094"/>
        <item x="187"/>
        <item x="315"/>
        <item x="1204"/>
        <item x="2453"/>
        <item x="1779"/>
        <item x="1363"/>
        <item x="556"/>
        <item x="166"/>
        <item x="2258"/>
        <item x="2321"/>
        <item x="2337"/>
        <item x="851"/>
        <item x="956"/>
        <item x="538"/>
        <item x="222"/>
        <item x="1689"/>
        <item x="2255"/>
        <item x="1806"/>
        <item x="685"/>
        <item x="2399"/>
        <item x="226"/>
        <item x="2471"/>
        <item x="343"/>
        <item x="216"/>
        <item x="2449"/>
        <item x="1422"/>
        <item x="1236"/>
        <item x="509"/>
        <item x="2276"/>
        <item x="854"/>
        <item x="1259"/>
        <item x="390"/>
        <item x="2593"/>
        <item x="2476"/>
        <item x="2141"/>
        <item x="1002"/>
        <item x="895"/>
        <item x="1832"/>
        <item x="1795"/>
        <item x="1589"/>
        <item x="1457"/>
        <item x="1079"/>
        <item x="1720"/>
        <item x="2347"/>
        <item x="132"/>
        <item x="1565"/>
        <item x="2492"/>
        <item x="150"/>
        <item x="1681"/>
        <item x="2641"/>
        <item x="2508"/>
        <item x="19"/>
        <item x="1375"/>
        <item x="688"/>
        <item x="1716"/>
        <item x="2316"/>
        <item x="239"/>
        <item x="1357"/>
        <item x="847"/>
        <item x="335"/>
        <item x="374"/>
        <item x="1095"/>
        <item x="98"/>
        <item x="2138"/>
        <item x="48"/>
        <item x="2440"/>
        <item x="2513"/>
        <item x="227"/>
        <item x="1566"/>
        <item x="1070"/>
        <item x="2622"/>
        <item x="193"/>
        <item x="25"/>
        <item x="2209"/>
        <item x="697"/>
        <item x="2400"/>
        <item x="1336"/>
        <item x="2549"/>
        <item x="574"/>
        <item x="564"/>
        <item x="764"/>
        <item x="400"/>
        <item x="2236"/>
        <item x="1497"/>
        <item x="1783"/>
        <item x="212"/>
        <item x="2230"/>
        <item x="1909"/>
        <item x="2654"/>
        <item x="350"/>
        <item x="1197"/>
        <item x="1335"/>
        <item x="1712"/>
        <item x="2149"/>
        <item x="2396"/>
        <item x="1649"/>
        <item x="2153"/>
        <item x="2550"/>
        <item x="1318"/>
        <item x="2178"/>
        <item x="72"/>
        <item x="657"/>
        <item x="1309"/>
        <item x="605"/>
        <item x="1078"/>
        <item x="283"/>
        <item x="1834"/>
        <item x="853"/>
        <item x="323"/>
        <item x="2481"/>
        <item x="1501"/>
        <item x="1238"/>
        <item x="631"/>
        <item x="1622"/>
        <item x="2226"/>
        <item x="333"/>
        <item x="2545"/>
        <item x="2430"/>
        <item x="877"/>
        <item x="2632"/>
        <item x="1830"/>
        <item x="2377"/>
        <item x="2613"/>
        <item x="1263"/>
        <item x="575"/>
        <item x="2591"/>
        <item x="1250"/>
        <item x="2469"/>
        <item x="1281"/>
        <item x="713"/>
        <item x="2455"/>
        <item x="1555"/>
        <item x="276"/>
        <item x="647"/>
        <item x="881"/>
        <item x="976"/>
        <item x="1221"/>
        <item x="2496"/>
        <item x="35"/>
        <item x="2216"/>
        <item x="2688"/>
        <item x="2278"/>
        <item x="2382"/>
        <item x="2225"/>
        <item x="1677"/>
        <item x="588"/>
        <item x="12"/>
        <item x="979"/>
        <item x="88"/>
        <item x="2581"/>
        <item x="2687"/>
        <item x="2518"/>
        <item x="1799"/>
        <item x="1011"/>
        <item x="1252"/>
        <item x="1364"/>
        <item x="2421"/>
        <item x="2179"/>
        <item x="2428"/>
        <item x="77"/>
        <item x="2232"/>
        <item x="626"/>
        <item x="1987"/>
        <item x="2057"/>
        <item x="815"/>
        <item x="635"/>
        <item x="957"/>
        <item x="826"/>
        <item x="1601"/>
        <item x="591"/>
        <item x="1695"/>
        <item x="2043"/>
        <item x="543"/>
        <item x="2249"/>
        <item x="1827"/>
        <item x="2251"/>
        <item x="770"/>
        <item x="880"/>
        <item x="2500"/>
        <item x="1200"/>
        <item x="2459"/>
        <item x="1751"/>
        <item x="2155"/>
        <item x="830"/>
        <item x="1573"/>
        <item x="501"/>
        <item x="253"/>
        <item x="1807"/>
        <item x="1294"/>
        <item x="1394"/>
        <item x="2325"/>
        <item x="242"/>
        <item x="866"/>
        <item x="837"/>
        <item x="1143"/>
        <item x="2662"/>
        <item x="1022"/>
        <item x="2619"/>
        <item x="1588"/>
        <item x="2288"/>
        <item x="2682"/>
        <item x="2541"/>
        <item x="1734"/>
        <item x="1495"/>
        <item x="1026"/>
        <item x="1211"/>
        <item x="69"/>
        <item x="1762"/>
        <item x="368"/>
        <item x="914"/>
        <item x="2580"/>
        <item x="2631"/>
        <item x="2554"/>
        <item x="249"/>
        <item x="1476"/>
        <item x="1150"/>
        <item x="2376"/>
        <item x="1001"/>
        <item x="2204"/>
        <item x="2169"/>
        <item x="2001"/>
        <item x="1505"/>
        <item x="1388"/>
        <item x="1940"/>
        <item x="639"/>
        <item x="578"/>
        <item x="269"/>
        <item x="905"/>
        <item x="2071"/>
        <item x="2638"/>
        <item x="2180"/>
        <item x="636"/>
        <item x="935"/>
        <item x="993"/>
        <item x="583"/>
        <item x="2692"/>
        <item x="1546"/>
        <item x="2318"/>
        <item x="994"/>
        <item x="1266"/>
        <item x="2365"/>
        <item x="418"/>
        <item x="1979"/>
        <item x="1847"/>
        <item x="1255"/>
        <item x="0"/>
        <item x="1216"/>
        <item x="405"/>
        <item x="1464"/>
        <item x="1798"/>
        <item x="1085"/>
        <item x="1910"/>
        <item x="1058"/>
        <item x="1424"/>
        <item x="111"/>
        <item x="889"/>
        <item x="2168"/>
        <item x="2635"/>
        <item x="436"/>
        <item x="2540"/>
        <item x="1660"/>
        <item x="2606"/>
        <item x="890"/>
        <item x="2384"/>
        <item x="992"/>
        <item x="1367"/>
        <item x="1134"/>
        <item x="2626"/>
        <item x="1167"/>
        <item x="445"/>
        <item x="1982"/>
        <item x="2129"/>
        <item x="1678"/>
        <item x="2411"/>
        <item x="1826"/>
        <item x="206"/>
        <item x="177"/>
        <item x="1618"/>
        <item x="839"/>
        <item x="1246"/>
        <item x="2182"/>
        <item x="2140"/>
        <item x="773"/>
        <item x="923"/>
        <item x="503"/>
        <item x="1664"/>
        <item x="217"/>
        <item x="1569"/>
        <item x="2693"/>
        <item x="1961"/>
        <item x="109"/>
        <item x="1884"/>
        <item x="1115"/>
        <item x="2233"/>
        <item x="780"/>
        <item x="198"/>
        <item x="1756"/>
        <item x="648"/>
        <item x="340"/>
        <item x="1576"/>
        <item x="1009"/>
        <item x="1202"/>
        <item x="1100"/>
        <item x="967"/>
        <item x="2041"/>
        <item x="1945"/>
        <item x="2542"/>
        <item x="2516"/>
        <item x="2452"/>
        <item x="1247"/>
        <item x="24"/>
        <item x="1133"/>
        <item x="2290"/>
        <item x="1136"/>
        <item x="2426"/>
        <item x="394"/>
        <item x="2211"/>
        <item x="1700"/>
        <item x="580"/>
        <item x="1122"/>
        <item x="977"/>
        <item x="199"/>
        <item x="1500"/>
        <item x="2331"/>
        <item x="638"/>
        <item x="2432"/>
        <item x="402"/>
        <item x="1132"/>
        <item x="1071"/>
        <item x="1475"/>
        <item x="1556"/>
        <item x="1289"/>
        <item x="555"/>
        <item x="1804"/>
        <item x="2243"/>
        <item x="921"/>
        <item x="1387"/>
        <item x="1151"/>
        <item x="1960"/>
        <item x="231"/>
        <item x="1069"/>
        <item x="910"/>
        <item x="281"/>
        <item x="2329"/>
        <item x="2567"/>
        <item x="1602"/>
        <item x="1550"/>
        <item x="2489"/>
        <item x="2020"/>
        <item x="353"/>
        <item x="1575"/>
        <item x="303"/>
        <item x="1915"/>
        <item x="438"/>
        <item x="409"/>
        <item x="552"/>
        <item x="2348"/>
        <item x="985"/>
        <item x="2517"/>
        <item x="188"/>
        <item x="2488"/>
        <item x="1515"/>
        <item x="1568"/>
        <item x="2261"/>
        <item x="1560"/>
        <item x="1340"/>
        <item x="1369"/>
        <item x="2521"/>
        <item x="1739"/>
        <item x="1008"/>
        <item x="2511"/>
        <item x="159"/>
        <item x="834"/>
        <item x="1271"/>
        <item x="2265"/>
        <item x="3"/>
        <item x="2506"/>
        <item x="695"/>
        <item x="1721"/>
        <item x="2143"/>
        <item x="1612"/>
        <item x="1049"/>
        <item x="765"/>
        <item x="71"/>
        <item x="1920"/>
        <item x="321"/>
        <item x="115"/>
        <item x="2344"/>
        <item x="2311"/>
        <item x="2051"/>
        <item x="2634"/>
        <item x="278"/>
        <item x="2603"/>
        <item x="1448"/>
        <item x="1010"/>
        <item x="2148"/>
        <item x="2643"/>
        <item x="1360"/>
        <item x="2615"/>
        <item x="2247"/>
        <item x="2629"/>
        <item x="1332"/>
        <item x="617"/>
        <item x="2362"/>
        <item x="1311"/>
        <item x="1348"/>
        <item x="1881"/>
        <item x="1315"/>
        <item x="1492"/>
        <item x="2118"/>
        <item x="2425"/>
        <item x="2238"/>
        <item x="1126"/>
        <item x="2202"/>
        <item x="1397"/>
        <item x="938"/>
        <item x="2055"/>
        <item x="265"/>
        <item x="2367"/>
        <item x="1901"/>
        <item x="367"/>
        <item x="1251"/>
        <item x="84"/>
        <item x="983"/>
        <item x="2194"/>
        <item x="804"/>
        <item x="1319"/>
        <item x="1862"/>
        <item x="868"/>
        <item x="395"/>
        <item x="85"/>
        <item x="2332"/>
        <item x="414"/>
        <item x="763"/>
        <item x="1268"/>
        <item x="288"/>
        <item x="1666"/>
        <item x="2557"/>
        <item x="1020"/>
        <item x="1237"/>
        <item x="2299"/>
        <item x="2625"/>
        <item x="2436"/>
        <item x="541"/>
        <item x="192"/>
        <item x="1813"/>
        <item x="513"/>
        <item x="2490"/>
        <item x="1890"/>
        <item x="279"/>
        <item x="2577"/>
        <item x="1490"/>
        <item x="2401"/>
        <item x="2030"/>
        <item x="184"/>
        <item x="2077"/>
        <item x="1590"/>
        <item x="1948"/>
        <item x="2475"/>
        <item x="2598"/>
        <item x="240"/>
        <item x="918"/>
        <item x="1866"/>
        <item x="2543"/>
        <item x="1429"/>
        <item x="398"/>
        <item x="473"/>
        <item x="1438"/>
        <item x="2267"/>
        <item x="1290"/>
        <item x="2522"/>
        <item x="93"/>
        <item x="669"/>
        <item x="607"/>
        <item x="1270"/>
        <item x="1005"/>
        <item x="1787"/>
        <item x="2117"/>
        <item x="1384"/>
        <item x="2552"/>
        <item x="1173"/>
        <item x="1698"/>
        <item x="798"/>
        <item x="1726"/>
        <item x="1021"/>
        <item x="1113"/>
        <item x="417"/>
        <item x="2052"/>
        <item x="1190"/>
        <item x="603"/>
        <item x="883"/>
        <item x="1841"/>
        <item x="755"/>
        <item x="2242"/>
        <item x="1142"/>
        <item x="751"/>
        <item x="1669"/>
        <item x="1283"/>
        <item x="2282"/>
        <item x="1549"/>
        <item x="1613"/>
        <item x="341"/>
        <item x="2696"/>
        <item x="2431"/>
        <item x="2605"/>
        <item x="1297"/>
        <item x="219"/>
        <item x="2646"/>
        <item x="887"/>
        <item x="2525"/>
        <item x="1694"/>
        <item x="1810"/>
        <item x="1572"/>
        <item x="1730"/>
        <item x="2441"/>
        <item x="724"/>
        <item x="1288"/>
        <item x="1145"/>
        <item x="2590"/>
        <item x="1077"/>
        <item x="1191"/>
        <item x="2259"/>
        <item x="1300"/>
        <item x="1383"/>
        <item x="534"/>
        <item x="849"/>
        <item x="30"/>
        <item x="169"/>
        <item x="2340"/>
        <item x="467"/>
        <item x="1050"/>
        <item x="2108"/>
        <item x="2314"/>
        <item x="1559"/>
        <item x="47"/>
        <item x="908"/>
        <item x="2386"/>
        <item x="162"/>
        <item x="2491"/>
        <item x="2219"/>
        <item x="1921"/>
        <item x="563"/>
        <item x="1877"/>
        <item x="2189"/>
        <item x="1358"/>
        <item x="1774"/>
        <item x="902"/>
        <item x="2495"/>
        <item x="996"/>
        <item x="1683"/>
        <item x="2016"/>
        <item x="1073"/>
        <item x="185"/>
        <item x="2307"/>
        <item x="91"/>
        <item x="2134"/>
        <item x="1249"/>
        <item x="2289"/>
        <item x="2618"/>
        <item x="209"/>
        <item x="351"/>
        <item x="107"/>
        <item x="1414"/>
        <item x="2445"/>
        <item x="2049"/>
        <item x="1503"/>
        <item x="2494"/>
        <item x="2415"/>
        <item x="1520"/>
        <item x="767"/>
        <item x="2183"/>
        <item x="2672"/>
        <item x="295"/>
        <item x="848"/>
        <item x="1303"/>
        <item x="2624"/>
        <item x="2302"/>
        <item x="609"/>
        <item x="2145"/>
        <item x="2429"/>
        <item x="846"/>
        <item x="2713"/>
        <item x="1824"/>
        <item x="2284"/>
        <item x="1194"/>
        <item x="20"/>
        <item x="2173"/>
        <item x="1176"/>
        <item x="1849"/>
        <item x="181"/>
        <item x="254"/>
        <item x="2048"/>
        <item x="2075"/>
        <item x="1362"/>
        <item x="803"/>
        <item x="531"/>
        <item x="11"/>
        <item x="2298"/>
        <item x="1864"/>
        <item x="2092"/>
        <item x="1037"/>
        <item x="1769"/>
        <item x="587"/>
        <item x="128"/>
        <item x="1223"/>
        <item x="739"/>
        <item x="2014"/>
        <item x="1395"/>
        <item x="2175"/>
        <item x="2564"/>
        <item x="1460"/>
        <item x="2303"/>
        <item x="602"/>
        <item x="1232"/>
        <item x="2229"/>
        <item x="129"/>
        <item x="1727"/>
        <item x="875"/>
        <item x="2534"/>
        <item x="2642"/>
        <item x="2359"/>
        <item x="2666"/>
        <item x="2649"/>
        <item x="1603"/>
        <item x="2004"/>
        <item x="1706"/>
        <item x="334"/>
        <item x="1577"/>
        <item x="2498"/>
        <item x="991"/>
        <item x="328"/>
        <item x="2368"/>
        <item x="307"/>
        <item x="214"/>
        <item x="1829"/>
        <item x="800"/>
        <item x="731"/>
        <item x="1599"/>
        <item x="2487"/>
        <item x="1096"/>
        <item x="1785"/>
        <item x="1186"/>
        <item x="1652"/>
        <item x="974"/>
        <item x="2036"/>
        <item x="1676"/>
        <item x="557"/>
        <item x="892"/>
        <item x="2689"/>
        <item x="680"/>
        <item x="2171"/>
        <item x="828"/>
        <item x="2113"/>
        <item x="913"/>
        <item x="2235"/>
        <item x="2663"/>
        <item x="2412"/>
        <item x="160"/>
        <item x="200"/>
        <item x="666"/>
        <item x="1409"/>
        <item x="1981"/>
        <item x="1822"/>
        <item x="1265"/>
        <item x="33"/>
        <item x="1833"/>
        <item x="1286"/>
        <item x="1865"/>
        <item x="223"/>
        <item x="995"/>
        <item x="2548"/>
        <item x="298"/>
        <item x="1717"/>
        <item x="1788"/>
        <item x="2112"/>
        <item x="536"/>
        <item x="2379"/>
        <item x="1146"/>
        <item x="516"/>
        <item x="1114"/>
        <item x="1419"/>
        <item x="1277"/>
        <item x="2098"/>
        <item x="1904"/>
        <item x="1888"/>
        <item x="1098"/>
        <item x="489"/>
        <item x="497"/>
        <item x="595"/>
        <item x="2085"/>
        <item x="2339"/>
        <item x="241"/>
        <item x="194"/>
        <item x="888"/>
        <item x="2205"/>
        <item x="1159"/>
        <item x="2028"/>
        <item x="1872"/>
        <item x="75"/>
        <item x="296"/>
        <item x="344"/>
        <item x="2574"/>
        <item x="1192"/>
        <item x="1148"/>
        <item x="2061"/>
        <item x="287"/>
        <item x="2698"/>
        <item x="64"/>
        <item x="306"/>
        <item x="420"/>
        <item x="1135"/>
        <item x="462"/>
        <item x="1548"/>
        <item x="391"/>
        <item x="165"/>
        <item x="1952"/>
        <item x="1368"/>
        <item x="2124"/>
        <item x="221"/>
        <item x="2088"/>
        <item x="1125"/>
        <item x="1333"/>
        <item x="2474"/>
        <item x="1310"/>
        <item x="1498"/>
        <item x="1019"/>
        <item x="1453"/>
        <item x="2536"/>
        <item x="1097"/>
        <item x="1244"/>
        <item x="593"/>
        <item x="2027"/>
        <item x="1797"/>
        <item x="2137"/>
        <item x="1165"/>
        <item x="113"/>
        <item x="2104"/>
        <item x="1426"/>
        <item x="2653"/>
        <item x="1407"/>
        <item x="757"/>
        <item x="546"/>
        <item x="1557"/>
        <item x="2047"/>
        <item x="389"/>
        <item x="327"/>
        <item x="2080"/>
        <item x="1032"/>
        <item x="1851"/>
        <item x="701"/>
        <item x="1892"/>
        <item x="844"/>
        <item x="1493"/>
        <item x="2103"/>
        <item x="196"/>
        <item x="2648"/>
        <item x="614"/>
        <item x="2279"/>
        <item x="737"/>
        <item x="968"/>
        <item x="1949"/>
        <item x="1219"/>
        <item x="2381"/>
        <item x="312"/>
        <item x="1512"/>
        <item x="1217"/>
        <item x="250"/>
        <item x="465"/>
        <item x="1679"/>
        <item x="1455"/>
        <item x="2073"/>
        <item x="1554"/>
        <item x="1997"/>
        <item x="112"/>
        <item x="1060"/>
        <item x="1741"/>
        <item x="2031"/>
        <item x="285"/>
        <item x="330"/>
        <item x="1632"/>
        <item x="2398"/>
        <item x="1957"/>
        <item x="2602"/>
        <item x="517"/>
        <item x="1317"/>
        <item x="1879"/>
        <item x="229"/>
        <item x="1405"/>
        <item x="66"/>
        <item x="2711"/>
        <item x="2186"/>
        <item x="1859"/>
        <item x="146"/>
        <item x="352"/>
        <item x="1521"/>
        <item x="1551"/>
        <item x="2309"/>
        <item x="1415"/>
        <item x="171"/>
        <item x="1459"/>
        <item x="2669"/>
        <item x="118"/>
        <item x="869"/>
        <item x="934"/>
        <item x="897"/>
        <item x="2107"/>
        <item x="2127"/>
        <item x="1063"/>
        <item x="1878"/>
        <item x="211"/>
        <item x="345"/>
        <item x="1911"/>
        <item x="2528"/>
        <item x="590"/>
        <item x="1964"/>
        <item x="2667"/>
        <item x="243"/>
        <item x="1218"/>
        <item x="167"/>
        <item x="18"/>
        <item x="721"/>
        <item x="5"/>
        <item x="412"/>
        <item x="2313"/>
        <item x="1943"/>
        <item x="1876"/>
        <item x="2157"/>
        <item x="2341"/>
        <item x="2608"/>
        <item x="2244"/>
        <item x="504"/>
        <item x="2287"/>
        <item x="1517"/>
        <item x="1361"/>
        <item x="1630"/>
        <item x="1278"/>
        <item x="1267"/>
        <item x="2068"/>
        <item x="894"/>
        <item x="127"/>
        <item x="2099"/>
        <item x="1913"/>
        <item x="1155"/>
        <item x="2604"/>
        <item x="2601"/>
        <item x="218"/>
        <item x="2373"/>
        <item x="1868"/>
        <item x="1908"/>
        <item x="1916"/>
        <item x="2050"/>
        <item x="258"/>
        <item x="1794"/>
        <item x="1103"/>
        <item x="207"/>
        <item x="482"/>
        <item x="753"/>
        <item x="922"/>
        <item x="2437"/>
        <item x="562"/>
        <item x="1819"/>
        <item x="1441"/>
        <item x="630"/>
        <item x="2317"/>
        <item x="2328"/>
        <item x="2105"/>
        <item x="1101"/>
        <item x="2109"/>
        <item x="2000"/>
        <item x="2427"/>
        <item x="62"/>
        <item x="1054"/>
        <item x="2066"/>
        <item x="1074"/>
        <item x="1924"/>
        <item x="1633"/>
        <item x="952"/>
        <item x="271"/>
        <item x="2221"/>
        <item x="1704"/>
        <item x="1157"/>
        <item x="203"/>
        <item x="1068"/>
        <item x="220"/>
        <item x="277"/>
        <item x="2470"/>
        <item x="628"/>
        <item x="896"/>
        <item x="2240"/>
        <item x="1976"/>
        <item x="45"/>
        <item x="1625"/>
        <item x="2170"/>
        <item x="1243"/>
        <item x="1508"/>
        <item x="1091"/>
        <item x="1302"/>
        <item x="909"/>
        <item x="507"/>
        <item x="2479"/>
        <item x="1766"/>
        <item x="1465"/>
        <item x="2544"/>
        <item x="612"/>
        <item x="545"/>
        <item x="2352"/>
        <item x="699"/>
        <item x="284"/>
        <item x="528"/>
        <item x="101"/>
        <item x="426"/>
        <item x="236"/>
        <item x="2342"/>
        <item x="2192"/>
        <item x="808"/>
        <item x="1781"/>
        <item x="1662"/>
        <item x="963"/>
        <item x="2582"/>
        <item x="1166"/>
        <item x="1543"/>
        <item x="1489"/>
        <item x="1410"/>
        <item x="225"/>
        <item x="1378"/>
        <item x="947"/>
        <item x="110"/>
        <item x="26"/>
        <item x="406"/>
        <item x="584"/>
        <item x="958"/>
        <item x="872"/>
        <item x="23"/>
        <item x="2091"/>
        <item x="1055"/>
        <item x="316"/>
        <item x="1524"/>
        <item x="2166"/>
        <item x="292"/>
        <item x="1235"/>
        <item x="1777"/>
        <item x="1970"/>
        <item x="1355"/>
        <item x="928"/>
        <item x="2065"/>
        <item x="2454"/>
        <item x="329"/>
        <item x="320"/>
        <item x="1227"/>
        <item x="1975"/>
        <item x="87"/>
        <item x="608"/>
        <item x="920"/>
        <item x="1035"/>
        <item x="270"/>
        <item x="1269"/>
        <item x="1248"/>
        <item x="2335"/>
        <item x="1701"/>
        <item x="1994"/>
        <item x="201"/>
        <item x="332"/>
        <item x="2260"/>
        <item x="41"/>
        <item x="264"/>
        <item x="867"/>
        <item x="2569"/>
        <item x="2680"/>
        <item x="460"/>
        <item x="758"/>
        <item x="245"/>
        <item x="2253"/>
        <item x="1513"/>
        <item x="2207"/>
        <item x="261"/>
        <item x="124"/>
        <item x="1342"/>
        <item x="2218"/>
        <item x="2568"/>
        <item x="2596"/>
        <item x="2717"/>
        <item x="2461"/>
        <item x="1563"/>
        <item x="997"/>
        <item x="1836"/>
        <item x="1657"/>
        <item x="2621"/>
        <item x="1626"/>
        <item x="2628"/>
        <item x="481"/>
        <item x="1643"/>
        <item x="1138"/>
        <item x="1688"/>
        <item x="1907"/>
        <item x="257"/>
        <item x="1655"/>
        <item x="1109"/>
        <item x="189"/>
        <item x="1345"/>
        <item x="149"/>
        <item x="769"/>
        <item x="2310"/>
        <item x="722"/>
        <item x="1231"/>
        <item x="1431"/>
        <item x="2044"/>
        <item x="183"/>
        <item x="1256"/>
        <item x="1034"/>
        <item x="1673"/>
        <item x="275"/>
        <item x="487"/>
        <item x="213"/>
        <item x="1668"/>
        <item x="2312"/>
        <item x="2063"/>
        <item x="632"/>
        <item x="13"/>
        <item x="300"/>
        <item x="1258"/>
        <item x="1792"/>
        <item x="357"/>
        <item x="2058"/>
        <item x="2356"/>
        <item x="692"/>
        <item x="2164"/>
        <item x="1075"/>
        <item x="259"/>
        <item x="1499"/>
        <item x="817"/>
        <item x="385"/>
        <item x="2524"/>
        <item x="732"/>
        <item x="413"/>
        <item x="2587"/>
        <item x="873"/>
        <item x="106"/>
        <item x="464"/>
        <item x="1086"/>
        <item x="324"/>
        <item x="2338"/>
        <item x="1141"/>
        <item x="2024"/>
        <item x="1710"/>
        <item x="596"/>
        <item x="842"/>
        <item x="1867"/>
        <item x="1974"/>
        <item x="786"/>
        <item x="706"/>
        <item x="382"/>
        <item x="1162"/>
        <item x="623"/>
        <item x="792"/>
        <item x="2308"/>
        <item x="2416"/>
        <item x="2575"/>
        <item x="263"/>
        <item x="1469"/>
        <item x="1201"/>
        <item x="2607"/>
        <item x="2523"/>
        <item x="1494"/>
        <item x="1366"/>
        <item x="2361"/>
        <item x="230"/>
        <item x="319"/>
        <item x="1823"/>
        <item x="1036"/>
        <item x="1696"/>
        <item x="1207"/>
        <item x="1670"/>
        <item x="532"/>
        <item x="1654"/>
        <item x="2227"/>
        <item x="175"/>
        <item x="2250"/>
        <item x="876"/>
        <item x="67"/>
        <item x="1485"/>
        <item x="960"/>
        <item x="1893"/>
        <item x="2301"/>
        <item x="466"/>
        <item x="2081"/>
        <item x="736"/>
        <item x="318"/>
        <item x="1522"/>
        <item x="1147"/>
        <item x="43"/>
        <item x="1347"/>
        <item x="42"/>
        <item x="1885"/>
        <item x="1389"/>
        <item x="2353"/>
        <item x="2122"/>
        <item x="606"/>
        <item x="168"/>
        <item x="526"/>
        <item x="286"/>
        <item x="182"/>
        <item x="423"/>
        <item x="102"/>
        <item x="2350"/>
        <item x="891"/>
        <item x="51"/>
        <item x="1203"/>
        <item x="1443"/>
        <item x="1442"/>
        <item x="1172"/>
        <item x="838"/>
        <item x="2074"/>
        <item x="142"/>
        <item x="1996"/>
        <item x="2456"/>
        <item x="2234"/>
        <item x="1299"/>
        <item x="515"/>
        <item x="523"/>
        <item x="2306"/>
        <item x="176"/>
        <item x="2636"/>
        <item x="2095"/>
        <item x="524"/>
        <item x="1837"/>
        <item x="520"/>
        <item x="2585"/>
        <item x="1272"/>
        <item x="1473"/>
        <item x="202"/>
        <item x="850"/>
        <item x="228"/>
        <item x="2555"/>
        <item x="454"/>
        <item x="1962"/>
        <item x="796"/>
        <item x="1213"/>
        <item x="92"/>
        <item x="2473"/>
        <item x="485"/>
        <item x="89"/>
        <item x="1699"/>
        <item x="860"/>
        <item x="2053"/>
        <item x="522"/>
        <item x="178"/>
        <item x="2409"/>
        <item x="2274"/>
        <item x="2266"/>
        <item x="2150"/>
        <item x="2414"/>
        <item x="293"/>
        <item x="349"/>
        <item x="1985"/>
        <item x="476"/>
        <item x="1912"/>
        <item x="1740"/>
        <item x="1947"/>
        <item x="1886"/>
        <item x="2709"/>
        <item x="421"/>
        <item x="2503"/>
        <item x="40"/>
        <item x="2033"/>
        <item x="2320"/>
        <item x="622"/>
        <item x="560"/>
        <item x="1377"/>
        <item x="2515"/>
        <item x="930"/>
        <item x="2206"/>
        <item x="942"/>
        <item x="919"/>
        <item x="2657"/>
        <item x="1413"/>
        <item x="1883"/>
        <item x="2111"/>
        <item x="55"/>
        <item x="422"/>
        <item x="1753"/>
        <item x="945"/>
        <item x="2262"/>
        <item x="289"/>
        <item x="1346"/>
        <item x="2135"/>
        <item x="840"/>
        <item x="1728"/>
        <item x="1084"/>
        <item x="2224"/>
        <item x="1291"/>
        <item x="2076"/>
        <item x="1750"/>
        <item x="1117"/>
        <item x="2185"/>
        <item x="1400"/>
        <item x="65"/>
        <item x="1108"/>
        <item x="1896"/>
        <item x="1177"/>
        <item x="589"/>
        <item x="2570"/>
        <item x="342"/>
        <item x="502"/>
        <item x="1870"/>
        <item x="44"/>
        <item x="1088"/>
        <item x="1260"/>
        <item x="1308"/>
        <item x="2375"/>
        <item x="1304"/>
        <item x="571"/>
        <item x="2263"/>
        <item x="471"/>
        <item x="745"/>
        <item x="260"/>
        <item x="434"/>
        <item x="1786"/>
        <item x="1610"/>
        <item x="936"/>
        <item x="1093"/>
        <item x="2424"/>
        <item x="397"/>
        <item x="1313"/>
        <item x="2059"/>
        <item x="707"/>
        <item x="1391"/>
        <item x="2478"/>
        <item x="2304"/>
        <item x="1782"/>
        <item x="2673"/>
        <item x="58"/>
        <item x="1212"/>
        <item x="1124"/>
        <item x="49"/>
        <item x="862"/>
        <item x="1466"/>
        <item x="1926"/>
        <item x="252"/>
        <item x="2184"/>
        <item x="2156"/>
        <item x="301"/>
        <item x="2633"/>
        <item x="299"/>
        <item x="2563"/>
        <item x="336"/>
        <item x="2142"/>
        <item x="907"/>
        <item x="1614"/>
        <item x="2275"/>
        <item x="554"/>
        <item x="886"/>
        <item x="2214"/>
        <item x="238"/>
        <item x="442"/>
        <item x="2293"/>
        <item x="2664"/>
        <item x="1812"/>
        <item x="2501"/>
        <item x="2378"/>
        <item x="1444"/>
        <item x="540"/>
        <item x="488"/>
        <item x="672"/>
        <item x="1452"/>
        <item x="1636"/>
        <item x="326"/>
        <item x="117"/>
        <item x="1709"/>
        <item x="262"/>
        <item x="2539"/>
        <item x="2611"/>
        <item x="2291"/>
        <item x="2391"/>
        <item x="280"/>
        <item x="2090"/>
        <item x="274"/>
        <item x="2086"/>
        <item x="6"/>
        <item x="266"/>
        <item x="2315"/>
        <item x="2694"/>
        <item x="1430"/>
        <item x="14"/>
        <item x="673"/>
        <item x="2512"/>
        <item x="1433"/>
        <item x="1641"/>
        <item x="2403"/>
        <item x="870"/>
        <item x="629"/>
        <item x="27"/>
        <item x="1564"/>
        <item x="1733"/>
        <item x="1900"/>
        <item x="1052"/>
        <item x="1789"/>
        <item x="411"/>
        <item x="2256"/>
        <item x="449"/>
        <item x="505"/>
        <item x="39"/>
        <item x="1080"/>
        <item x="470"/>
        <item x="1950"/>
        <item x="2484"/>
        <item x="940"/>
        <item x="2292"/>
        <item x="1365"/>
        <item x="1456"/>
        <item x="741"/>
        <item x="2072"/>
        <item x="719"/>
        <item x="1471"/>
        <item x="234"/>
        <item x="1111"/>
        <item x="2062"/>
        <item x="696"/>
        <item x="493"/>
        <item x="2560"/>
        <item x="268"/>
        <item x="1102"/>
        <item x="1171"/>
        <item x="1831"/>
        <item x="331"/>
        <item x="962"/>
        <item x="2083"/>
        <item x="970"/>
        <item x="698"/>
        <item x="10"/>
        <item x="594"/>
        <item x="1082"/>
        <item x="1199"/>
        <item x="2364"/>
        <item x="37"/>
        <item x="1187"/>
        <item x="7"/>
        <item x="158"/>
        <item x="346"/>
        <item x="1372"/>
        <item x="267"/>
        <item x="723"/>
        <item x="1013"/>
        <item x="756"/>
        <item x="733"/>
        <item x="310"/>
        <item x="1929"/>
        <item x="586"/>
        <item x="2094"/>
        <item x="2026"/>
        <item x="2079"/>
        <item x="949"/>
        <item x="2701"/>
        <item x="1898"/>
        <item x="1137"/>
        <item x="170"/>
        <item x="717"/>
        <item x="2097"/>
        <item x="2408"/>
        <item x="1600"/>
        <item x="1449"/>
        <item x="1903"/>
        <item x="1801"/>
        <item x="856"/>
        <item x="2695"/>
        <item x="2594"/>
        <item x="2600"/>
        <item x="1882"/>
        <item x="116"/>
        <item x="953"/>
        <item x="2212"/>
        <item x="1718"/>
        <item x="864"/>
        <item x="1158"/>
        <item x="1224"/>
        <item x="937"/>
        <item x="978"/>
        <item x="1928"/>
        <item x="553"/>
        <item x="28"/>
        <item x="282"/>
        <item x="1793"/>
        <item x="1087"/>
        <item x="369"/>
        <item x="1245"/>
        <item x="1914"/>
        <item x="1196"/>
        <item x="729"/>
        <item x="16"/>
        <item x="2586"/>
        <item x="1149"/>
        <item x="1425"/>
        <item x="2277"/>
        <item x="2610"/>
        <item x="472"/>
        <item x="1875"/>
        <item x="871"/>
        <item x="750"/>
        <item x="627"/>
        <item x="2022"/>
        <item x="2483"/>
        <item x="1370"/>
        <item x="966"/>
        <item x="2333"/>
        <item x="2514"/>
        <item x="2116"/>
        <item x="2237"/>
        <item x="1780"/>
        <item x="508"/>
        <item x="1805"/>
        <item x="2305"/>
        <item x="2078"/>
        <item x="2630"/>
        <item x="599"/>
        <item x="494"/>
        <item x="2703"/>
        <item x="2462"/>
        <item x="1104"/>
        <item x="154"/>
        <item x="1390"/>
        <item x="338"/>
        <item x="1293"/>
        <item x="702"/>
        <item x="1392"/>
        <item x="2223"/>
        <item x="348"/>
        <item x="2009"/>
        <item x="855"/>
        <item x="948"/>
        <item x="2343"/>
        <item x="2319"/>
        <item x="1778"/>
        <item x="1"/>
        <item x="172"/>
        <item x="2380"/>
        <item x="105"/>
        <item x="2551"/>
        <item x="1399"/>
        <item x="549"/>
        <item x="1504"/>
        <item x="273"/>
        <item x="1640"/>
        <item x="1374"/>
        <item x="2644"/>
        <item x="912"/>
        <item x="684"/>
        <item x="1738"/>
        <item x="486"/>
        <item x="4"/>
        <item x="906"/>
        <item x="2102"/>
        <item x="754"/>
        <item x="100"/>
        <item x="1428"/>
        <item x="297"/>
        <item x="2217"/>
        <item x="36"/>
        <item x="54"/>
        <item x="1417"/>
        <item x="46"/>
        <item x="525"/>
        <item x="1337"/>
        <item x="1016"/>
        <item x="530"/>
        <item x="2360"/>
        <item x="2617"/>
        <item x="21"/>
        <item x="437"/>
        <item x="2547"/>
        <item x="2039"/>
        <item x="2176"/>
        <item x="256"/>
        <item x="235"/>
        <item x="941"/>
        <item x="2040"/>
        <item x="999"/>
        <item x="1480"/>
        <item x="2583"/>
        <item x="2035"/>
        <item x="355"/>
        <item x="1817"/>
        <item x="2529"/>
        <item x="2264"/>
        <item x="2354"/>
        <item x="272"/>
        <item x="2017"/>
        <item x="2280"/>
        <item x="2254"/>
        <item x="1483"/>
        <item x="1839"/>
        <item x="1598"/>
        <item x="861"/>
        <item x="1220"/>
        <item x="2283"/>
        <item x="858"/>
        <item x="1691"/>
        <item x="1280"/>
        <item x="746"/>
        <item x="2584"/>
        <item x="537"/>
        <item x="195"/>
        <item x="1344"/>
        <item x="747"/>
        <item x="1210"/>
        <item x="356"/>
        <item x="1899"/>
        <item x="2683"/>
        <item x="1411"/>
        <item x="1692"/>
        <item x="157"/>
        <item x="1437"/>
        <item x="57"/>
        <item x="1089"/>
        <item x="2708"/>
        <item x="1436"/>
        <item x="1439"/>
        <item x="52"/>
        <item x="1857"/>
        <item x="618"/>
        <item x="1708"/>
        <item x="337"/>
        <item x="1042"/>
        <item x="1481"/>
        <item x="2433"/>
        <item x="1458"/>
        <item x="237"/>
        <item x="975"/>
        <item x="1379"/>
        <item x="2023"/>
        <item x="683"/>
        <item x="2082"/>
        <item x="2093"/>
        <item x="857"/>
        <item x="550"/>
        <item x="2526"/>
        <item x="2144"/>
        <item x="480"/>
        <item x="304"/>
        <item x="2089"/>
        <item x="1478"/>
        <item x="2154"/>
        <item x="1402"/>
        <item x="911"/>
        <item x="294"/>
        <item x="1398"/>
        <item x="2671"/>
        <item x="404"/>
        <item x="2162"/>
        <item x="2241"/>
        <item x="428"/>
        <item x="1195"/>
        <item x="819"/>
        <item x="224"/>
        <item x="2025"/>
        <item x="2213"/>
        <item x="1479"/>
        <item x="2114"/>
        <item x="1919"/>
        <item x="2208"/>
        <item x="1447"/>
        <item x="1198"/>
        <item x="2054"/>
        <item x="1790"/>
        <item x="1873"/>
        <item x="2589"/>
        <item x="797"/>
        <item x="1835"/>
        <item x="1736"/>
        <item x="1396"/>
        <item x="2147"/>
        <item x="1978"/>
        <item x="80"/>
        <item x="1461"/>
        <item x="1393"/>
        <item x="1404"/>
        <item x="1445"/>
        <item x="1585"/>
        <item x="2199"/>
        <item x="305"/>
        <item x="521"/>
        <item x="8"/>
        <item x="742"/>
        <item x="459"/>
        <item x="2295"/>
        <item x="2369"/>
        <item x="852"/>
        <item x="461"/>
        <item x="726"/>
        <item x="2322"/>
        <item x="604"/>
        <item x="1820"/>
        <item x="1725"/>
        <item x="1486"/>
        <item x="2434"/>
        <item x="1863"/>
        <item x="964"/>
        <item x="2572"/>
        <item x="126"/>
        <item x="174"/>
        <item x="2656"/>
        <item x="32"/>
        <item x="61"/>
        <item x="1482"/>
        <item x="1463"/>
        <item x="424"/>
        <item x="2034"/>
        <item x="1416"/>
        <item x="173"/>
        <item x="831"/>
        <item x="1922"/>
        <item x="1711"/>
        <item x="512"/>
        <item x="990"/>
        <item x="1477"/>
        <item x="658"/>
        <item x="302"/>
        <item x="2196"/>
        <item x="2392"/>
        <item x="829"/>
        <item x="1222"/>
        <item x="708"/>
        <item x="1703"/>
        <item x="944"/>
        <item x="2067"/>
        <item x="1545"/>
        <item x="155"/>
        <item x="1874"/>
        <item x="86"/>
        <item x="965"/>
        <item x="2002"/>
        <item x="969"/>
        <item x="2716"/>
        <item x="1421"/>
        <item x="1434"/>
        <item x="762"/>
        <item x="448"/>
        <item x="370"/>
        <item x="430"/>
        <item x="511"/>
        <item x="1418"/>
        <item x="791"/>
        <item x="1229"/>
        <item x="2131"/>
        <item x="1329"/>
        <item x="1287"/>
        <item x="2133"/>
        <item x="2334"/>
        <item x="1423"/>
        <item x="738"/>
        <item x="1623"/>
        <item x="2163"/>
        <item x="1128"/>
        <item x="1450"/>
        <item x="137"/>
        <item x="2160"/>
        <item x="1925"/>
        <item x="1408"/>
        <item x="1435"/>
        <item x="1226"/>
        <item x="1382"/>
        <item x="2011"/>
        <item x="566"/>
        <item x="1930"/>
        <item x="863"/>
        <item x="130"/>
        <item x="1724"/>
        <item x="1118"/>
        <item x="1918"/>
        <item x="1371"/>
        <item x="1206"/>
        <item x="1518"/>
        <item x="519"/>
        <item x="1487"/>
        <item x="1887"/>
        <item x="2519"/>
        <item x="1160"/>
        <item x="1472"/>
        <item x="1381"/>
        <item x="190"/>
        <item x="510"/>
        <item x="1446"/>
        <item x="1768"/>
        <item x="950"/>
        <item x="59"/>
        <item x="833"/>
        <item x="1041"/>
        <item x="309"/>
        <item x="339"/>
        <item x="2402"/>
        <item x="408"/>
        <item x="1038"/>
        <item x="2151"/>
        <item x="498"/>
        <item x="725"/>
        <item x="2712"/>
        <item x="946"/>
        <item x="1380"/>
        <item x="1923"/>
        <item x="1081"/>
        <item x="954"/>
        <item x="2324"/>
        <item x="1897"/>
        <item x="748"/>
        <item x="416"/>
        <item x="2637"/>
        <item x="2697"/>
        <item x="2136"/>
        <item x="716"/>
        <item x="744"/>
        <item x="1403"/>
        <item x="752"/>
        <item x="496"/>
        <item x="477"/>
        <item x="1386"/>
        <item x="2123"/>
        <item x="1350"/>
        <item x="147"/>
        <item x="743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4"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721">
        <item x="120"/>
        <item x="835"/>
        <item x="1713"/>
        <item x="1274"/>
        <item x="446"/>
        <item x="1030"/>
        <item x="2037"/>
        <item x="728"/>
        <item x="362"/>
        <item x="2497"/>
        <item x="809"/>
        <item x="814"/>
        <item x="403"/>
        <item x="1871"/>
        <item x="143"/>
        <item x="1617"/>
        <item x="2691"/>
        <item x="365"/>
        <item x="358"/>
        <item x="547"/>
        <item x="144"/>
        <item x="1889"/>
        <item x="1547"/>
        <item x="1531"/>
        <item x="148"/>
        <item x="161"/>
        <item x="2007"/>
        <item x="813"/>
        <item x="1033"/>
        <item x="1028"/>
        <item x="1279"/>
        <item x="514"/>
        <item x="799"/>
        <item x="2702"/>
        <item x="801"/>
        <item x="579"/>
        <item x="1917"/>
        <item x="1791"/>
        <item x="2128"/>
        <item x="499"/>
        <item x="1722"/>
        <item x="740"/>
        <item x="1529"/>
        <item x="432"/>
        <item x="2056"/>
        <item x="433"/>
        <item x="1973"/>
        <item x="373"/>
        <item x="2710"/>
        <item x="2647"/>
        <item x="2012"/>
        <item x="119"/>
        <item x="1855"/>
        <item x="2665"/>
        <item x="2146"/>
        <item x="396"/>
        <item x="811"/>
        <item x="676"/>
        <item x="1468"/>
        <item x="490"/>
        <item x="795"/>
        <item x="1536"/>
        <item x="783"/>
        <item x="1938"/>
        <item x="2527"/>
        <item x="1687"/>
        <item x="2686"/>
        <item x="1264"/>
        <item x="123"/>
        <item x="1627"/>
        <item x="361"/>
        <item x="1534"/>
        <item x="1029"/>
        <item x="1821"/>
        <item x="659"/>
        <item x="1239"/>
        <item x="381"/>
        <item x="1174"/>
        <item x="401"/>
        <item x="785"/>
        <item x="2152"/>
        <item x="31"/>
        <item x="1894"/>
        <item x="2655"/>
        <item x="506"/>
        <item x="140"/>
        <item x="2448"/>
        <item x="393"/>
        <item x="1972"/>
        <item x="447"/>
        <item x="664"/>
        <item x="2718"/>
        <item x="1645"/>
        <item x="1107"/>
        <item x="2195"/>
        <item x="2084"/>
        <item x="2"/>
        <item x="1580"/>
        <item x="2467"/>
        <item x="2562"/>
        <item x="384"/>
        <item x="136"/>
        <item x="1702"/>
        <item x="455"/>
        <item x="2719"/>
        <item x="180"/>
        <item x="1631"/>
        <item x="1998"/>
        <item x="83"/>
        <item x="1989"/>
        <item x="577"/>
        <item x="781"/>
        <item x="1776"/>
        <item x="1321"/>
        <item x="458"/>
        <item x="376"/>
        <item x="452"/>
        <item x="363"/>
        <item x="407"/>
        <item x="379"/>
        <item x="1715"/>
        <item x="1322"/>
        <item x="1772"/>
        <item x="1023"/>
        <item x="383"/>
        <item x="2507"/>
        <item x="1936"/>
        <item x="827"/>
        <item x="2395"/>
        <item x="1860"/>
        <item x="802"/>
        <item x="548"/>
        <item x="810"/>
        <item x="1544"/>
        <item x="655"/>
        <item x="1932"/>
        <item x="2486"/>
        <item x="1707"/>
        <item x="2706"/>
        <item x="789"/>
        <item x="790"/>
        <item x="689"/>
        <item x="643"/>
        <item x="1944"/>
        <item x="2038"/>
        <item x="1684"/>
        <item x="1066"/>
        <item x="709"/>
        <item x="2272"/>
        <item x="845"/>
        <item x="535"/>
        <item x="650"/>
        <item x="74"/>
        <item x="2387"/>
        <item x="682"/>
        <item x="1528"/>
        <item x="1986"/>
        <item x="135"/>
        <item x="2535"/>
        <item x="1983"/>
        <item x="2125"/>
        <item x="141"/>
        <item x="378"/>
        <item x="518"/>
        <item x="1484"/>
        <item x="435"/>
        <item x="372"/>
        <item x="2018"/>
        <item x="2126"/>
        <item x="2468"/>
        <item x="1006"/>
        <item x="68"/>
        <item x="1608"/>
        <item x="1205"/>
        <item x="1530"/>
        <item x="777"/>
        <item x="1629"/>
        <item x="1012"/>
        <item x="663"/>
        <item x="1605"/>
        <item x="1845"/>
        <item x="665"/>
        <item x="1927"/>
        <item x="94"/>
        <item x="1533"/>
        <item x="15"/>
        <item x="686"/>
        <item x="1552"/>
        <item x="95"/>
        <item x="1214"/>
        <item x="759"/>
        <item x="1611"/>
        <item x="1931"/>
        <item x="2363"/>
        <item x="1714"/>
        <item x="377"/>
        <item x="2485"/>
        <item x="1592"/>
        <item x="2678"/>
        <item x="651"/>
        <item x="1869"/>
        <item x="2714"/>
        <item x="2463"/>
        <item x="1525"/>
        <item x="1815"/>
        <item x="2297"/>
        <item x="1808"/>
        <item x="2158"/>
        <item x="1354"/>
        <item x="1053"/>
        <item x="807"/>
        <item x="820"/>
        <item x="2070"/>
        <item x="456"/>
        <item x="1770"/>
        <item x="825"/>
        <item x="474"/>
        <item x="805"/>
        <item x="2119"/>
        <item x="1969"/>
        <item x="1432"/>
        <item x="1891"/>
        <item x="2700"/>
        <item x="874"/>
        <item x="1624"/>
        <item x="2228"/>
        <item x="1988"/>
        <item x="527"/>
        <item x="794"/>
        <item x="774"/>
        <item x="1193"/>
        <item x="694"/>
        <item x="1025"/>
        <item x="925"/>
        <item x="2346"/>
        <item x="1637"/>
        <item x="2457"/>
        <item x="822"/>
        <item x="981"/>
        <item x="1958"/>
        <item x="2198"/>
        <item x="1349"/>
        <item x="2294"/>
        <item x="1282"/>
        <item x="679"/>
        <item x="1031"/>
        <item x="2660"/>
        <item x="1639"/>
        <item x="450"/>
        <item x="380"/>
        <item x="1754"/>
        <item x="1607"/>
        <item x="1968"/>
        <item x="122"/>
        <item x="700"/>
        <item x="1854"/>
        <item x="1966"/>
        <item x="1540"/>
        <item x="2422"/>
        <item x="982"/>
        <item x="2579"/>
        <item x="1604"/>
        <item x="816"/>
        <item x="2588"/>
        <item x="156"/>
        <item x="2121"/>
        <item x="1215"/>
        <item x="2639"/>
        <item x="2045"/>
        <item x="152"/>
        <item x="431"/>
        <item x="2573"/>
        <item x="1591"/>
        <item x="1184"/>
        <item x="529"/>
        <item x="1334"/>
        <item x="1105"/>
        <item x="2010"/>
        <item x="2679"/>
        <item x="715"/>
        <item x="2472"/>
        <item x="1161"/>
        <item x="1759"/>
        <item x="1535"/>
        <item x="2269"/>
        <item x="1992"/>
        <item x="1257"/>
        <item x="1110"/>
        <item x="2658"/>
        <item x="2349"/>
        <item x="660"/>
        <item x="1597"/>
        <item x="899"/>
        <item x="1606"/>
        <item x="50"/>
        <item x="2005"/>
        <item x="1583"/>
        <item x="1015"/>
        <item x="495"/>
        <item x="1356"/>
        <item x="1451"/>
        <item x="439"/>
        <item x="1744"/>
        <item x="1844"/>
        <item x="1838"/>
        <item x="610"/>
        <item x="931"/>
        <item x="1765"/>
        <item x="674"/>
        <item x="1175"/>
        <item x="103"/>
        <item x="1675"/>
        <item x="138"/>
        <item x="1635"/>
        <item x="53"/>
        <item x="1209"/>
        <item x="624"/>
        <item x="387"/>
        <item x="2336"/>
        <item x="2355"/>
        <item x="1106"/>
        <item x="1523"/>
        <item x="2174"/>
        <item x="2366"/>
        <item x="642"/>
        <item x="232"/>
        <item x="988"/>
        <item x="1747"/>
        <item x="615"/>
        <item x="114"/>
        <item x="671"/>
        <item x="251"/>
        <item x="1045"/>
        <item x="1999"/>
        <item x="1746"/>
        <item x="1537"/>
        <item x="2159"/>
        <item x="2285"/>
        <item x="2681"/>
        <item x="1818"/>
        <item x="2239"/>
        <item x="1061"/>
        <item x="778"/>
        <item x="749"/>
        <item x="415"/>
        <item x="668"/>
        <item x="1401"/>
        <item x="2006"/>
        <item x="2358"/>
        <item x="1939"/>
        <item x="1814"/>
        <item x="1991"/>
        <item x="2273"/>
        <item x="1809"/>
        <item x="1351"/>
        <item x="2326"/>
        <item x="2397"/>
        <item x="1990"/>
        <item x="943"/>
        <item x="179"/>
        <item x="1796"/>
        <item x="2130"/>
        <item x="882"/>
        <item x="2651"/>
        <item x="2372"/>
        <item x="1980"/>
        <item x="1647"/>
        <item x="955"/>
        <item x="735"/>
        <item x="711"/>
        <item x="1506"/>
        <item x="451"/>
        <item x="1004"/>
        <item x="205"/>
        <item x="76"/>
        <item x="2553"/>
        <item x="2417"/>
        <item x="2330"/>
        <item x="153"/>
        <item x="2566"/>
        <item x="2482"/>
        <item x="1062"/>
        <item x="1116"/>
        <item x="760"/>
        <item x="616"/>
        <item x="585"/>
        <item x="492"/>
        <item x="1254"/>
        <item x="670"/>
        <item x="1752"/>
        <item x="90"/>
        <item x="1828"/>
        <item x="9"/>
        <item x="1526"/>
        <item x="1562"/>
        <item x="2532"/>
        <item x="2181"/>
        <item x="29"/>
        <item x="1671"/>
        <item x="483"/>
        <item x="1731"/>
        <item x="1406"/>
        <item x="1937"/>
        <item x="980"/>
        <item x="904"/>
        <item x="576"/>
        <item x="649"/>
        <item x="2190"/>
        <item x="1853"/>
        <item x="2357"/>
        <item x="687"/>
        <item x="1163"/>
        <item x="987"/>
        <item x="255"/>
        <item x="2161"/>
        <item x="924"/>
        <item x="1090"/>
        <item x="1594"/>
        <item x="859"/>
        <item x="2668"/>
        <item x="151"/>
        <item x="678"/>
        <item x="1326"/>
        <item x="163"/>
        <item x="1320"/>
        <item x="2300"/>
        <item x="2188"/>
        <item x="570"/>
        <item x="2705"/>
        <item x="1051"/>
        <item x="1584"/>
        <item x="779"/>
        <item x="704"/>
        <item x="1553"/>
        <item x="836"/>
        <item x="1648"/>
        <item x="2390"/>
        <item x="2270"/>
        <item x="1412"/>
        <item x="2684"/>
        <item x="1178"/>
        <item x="1880"/>
        <item x="1956"/>
        <item x="440"/>
        <item x="641"/>
        <item x="1208"/>
        <item x="1663"/>
        <item x="1343"/>
        <item x="782"/>
        <item x="1895"/>
        <item x="656"/>
        <item x="559"/>
        <item x="1527"/>
        <item x="2407"/>
        <item x="500"/>
        <item x="1179"/>
        <item x="2419"/>
        <item x="1723"/>
        <item x="1153"/>
        <item x="1532"/>
        <item x="1225"/>
        <item x="425"/>
        <item x="661"/>
        <item x="2167"/>
        <item x="1047"/>
        <item x="806"/>
        <item x="1850"/>
        <item x="2222"/>
        <item x="2704"/>
        <item x="429"/>
        <item x="1373"/>
        <item x="1977"/>
        <item x="2609"/>
        <item x="1638"/>
        <item x="479"/>
        <item x="2677"/>
        <item x="730"/>
        <item x="1719"/>
        <item x="1234"/>
        <item x="1046"/>
        <item x="63"/>
        <item x="2504"/>
        <item x="1825"/>
        <item x="1840"/>
        <item x="1339"/>
        <item x="1811"/>
        <item x="1516"/>
        <item x="667"/>
        <item x="776"/>
        <item x="1295"/>
        <item x="1507"/>
        <item x="1241"/>
        <item x="360"/>
        <item x="139"/>
        <item x="1570"/>
        <item x="1995"/>
        <item x="2423"/>
        <item x="929"/>
        <item x="1470"/>
        <item x="2345"/>
        <item x="926"/>
        <item x="1353"/>
        <item x="761"/>
        <item x="1188"/>
        <item x="1454"/>
        <item x="812"/>
        <item x="2032"/>
        <item x="1953"/>
        <item x="1951"/>
        <item x="542"/>
        <item x="2013"/>
        <item x="625"/>
        <item x="247"/>
        <item x="640"/>
        <item x="2200"/>
        <item x="1040"/>
        <item x="1843"/>
        <item x="1946"/>
        <item x="1385"/>
        <item x="1745"/>
        <item x="1130"/>
        <item x="2505"/>
        <item x="1634"/>
        <item x="1685"/>
        <item x="1511"/>
        <item x="1596"/>
        <item x="1965"/>
        <item x="2106"/>
        <item x="2115"/>
        <item x="646"/>
        <item x="70"/>
        <item x="569"/>
        <item x="568"/>
        <item x="1646"/>
        <item x="823"/>
        <item x="2685"/>
        <item x="133"/>
        <item x="2177"/>
        <item x="1275"/>
        <item x="1305"/>
        <item x="1748"/>
        <item x="788"/>
        <item x="1682"/>
        <item x="2197"/>
        <item x="841"/>
        <item x="463"/>
        <item x="1763"/>
        <item x="1934"/>
        <item x="2480"/>
        <item x="898"/>
        <item x="2252"/>
        <item x="2661"/>
        <item x="2446"/>
        <item x="134"/>
        <item x="2599"/>
        <item x="444"/>
        <item x="1056"/>
        <item x="386"/>
        <item x="1039"/>
        <item x="2172"/>
        <item x="581"/>
        <item x="916"/>
        <item x="984"/>
        <item x="2627"/>
        <item x="2559"/>
        <item x="78"/>
        <item x="2460"/>
        <item x="2413"/>
        <item x="998"/>
        <item x="1169"/>
        <item x="1767"/>
        <item x="865"/>
        <item x="1154"/>
        <item x="901"/>
        <item x="1848"/>
        <item x="491"/>
        <item x="1131"/>
        <item x="551"/>
        <item x="1581"/>
        <item x="475"/>
        <item x="772"/>
        <item x="573"/>
        <item x="1185"/>
        <item x="410"/>
        <item x="1935"/>
        <item x="613"/>
        <item x="2451"/>
        <item x="104"/>
        <item x="1852"/>
        <item x="1858"/>
        <item x="1760"/>
        <item x="1083"/>
        <item x="2477"/>
        <item x="388"/>
        <item x="2406"/>
        <item x="2187"/>
        <item x="2556"/>
        <item x="621"/>
        <item x="932"/>
        <item x="2538"/>
        <item x="1076"/>
        <item x="1156"/>
        <item x="375"/>
        <item x="82"/>
        <item x="1659"/>
        <item x="2675"/>
        <item x="1571"/>
        <item x="1771"/>
        <item x="986"/>
        <item x="2420"/>
        <item x="79"/>
        <item x="2410"/>
        <item x="2371"/>
        <item x="1558"/>
        <item x="317"/>
        <item x="208"/>
        <item x="1065"/>
        <item x="784"/>
        <item x="1737"/>
        <item x="1314"/>
        <item x="1933"/>
        <item x="2558"/>
        <item x="2271"/>
        <item x="600"/>
        <item x="291"/>
        <item x="971"/>
        <item x="99"/>
        <item x="1693"/>
        <item x="2139"/>
        <item x="427"/>
        <item x="2623"/>
        <item x="2458"/>
        <item x="1680"/>
        <item x="1352"/>
        <item x="2120"/>
        <item x="2439"/>
        <item x="1181"/>
        <item x="2388"/>
        <item x="1579"/>
        <item x="2245"/>
        <item x="1861"/>
        <item x="204"/>
        <item x="2389"/>
        <item x="2165"/>
        <item x="959"/>
        <item x="1609"/>
        <item x="681"/>
        <item x="38"/>
        <item x="2597"/>
        <item x="644"/>
        <item x="1325"/>
        <item x="693"/>
        <item x="311"/>
        <item x="1628"/>
        <item x="1323"/>
        <item x="592"/>
        <item x="710"/>
        <item x="2046"/>
        <item x="17"/>
        <item x="2699"/>
        <item x="1686"/>
        <item x="824"/>
        <item x="1284"/>
        <item x="1139"/>
        <item x="1276"/>
        <item x="939"/>
        <item x="1273"/>
        <item x="1328"/>
        <item x="2444"/>
        <item x="1586"/>
        <item x="567"/>
        <item x="1014"/>
        <item x="1230"/>
        <item x="654"/>
        <item x="248"/>
        <item x="1749"/>
        <item x="582"/>
        <item x="1644"/>
        <item x="478"/>
        <item x="652"/>
        <item x="893"/>
        <item x="1359"/>
        <item x="314"/>
        <item x="308"/>
        <item x="484"/>
        <item x="1954"/>
        <item x="1338"/>
        <item x="322"/>
        <item x="768"/>
        <item x="60"/>
        <item x="1000"/>
        <item x="1462"/>
        <item x="2464"/>
        <item x="2561"/>
        <item x="1967"/>
        <item x="2385"/>
        <item x="1059"/>
        <item x="2383"/>
        <item x="793"/>
        <item x="2616"/>
        <item x="145"/>
        <item x="620"/>
        <item x="903"/>
        <item x="544"/>
        <item x="1502"/>
        <item x="1802"/>
        <item x="989"/>
        <item x="1803"/>
        <item x="1491"/>
        <item x="601"/>
        <item x="1582"/>
        <item x="1941"/>
        <item x="1620"/>
        <item x="714"/>
        <item x="878"/>
        <item x="1567"/>
        <item x="1846"/>
        <item x="2323"/>
        <item x="821"/>
        <item x="1561"/>
        <item x="927"/>
        <item x="1665"/>
        <item x="2520"/>
        <item x="1959"/>
        <item x="2707"/>
        <item x="1057"/>
        <item x="419"/>
        <item x="675"/>
        <item x="1902"/>
        <item x="1119"/>
        <item x="884"/>
        <item x="1984"/>
        <item x="1183"/>
        <item x="1170"/>
        <item x="1044"/>
        <item x="533"/>
        <item x="2351"/>
        <item x="2652"/>
        <item x="2447"/>
        <item x="1420"/>
        <item x="290"/>
        <item x="2296"/>
        <item x="1253"/>
        <item x="1180"/>
        <item x="818"/>
        <item x="2394"/>
        <item x="313"/>
        <item x="2442"/>
        <item x="1242"/>
        <item x="718"/>
        <item x="2064"/>
        <item x="961"/>
        <item x="2546"/>
        <item x="457"/>
        <item x="951"/>
        <item x="197"/>
        <item x="597"/>
        <item x="611"/>
        <item x="2327"/>
        <item x="2100"/>
        <item x="1467"/>
        <item x="561"/>
        <item x="347"/>
        <item x="2438"/>
        <item x="1296"/>
        <item x="215"/>
        <item x="2715"/>
        <item x="2670"/>
        <item x="2690"/>
        <item x="1144"/>
        <item x="1856"/>
        <item x="1942"/>
        <item x="766"/>
        <item x="690"/>
        <item x="2530"/>
        <item x="915"/>
        <item x="1656"/>
        <item x="2450"/>
        <item x="885"/>
        <item x="131"/>
        <item x="1496"/>
        <item x="598"/>
        <item x="325"/>
        <item x="2003"/>
        <item x="1757"/>
        <item x="2231"/>
        <item x="164"/>
        <item x="662"/>
        <item x="2370"/>
        <item x="832"/>
        <item x="1330"/>
        <item x="645"/>
        <item x="108"/>
        <item x="2193"/>
        <item x="1067"/>
        <item x="2191"/>
        <item x="233"/>
        <item x="2465"/>
        <item x="2015"/>
        <item x="1121"/>
        <item x="1189"/>
        <item x="2509"/>
        <item x="1842"/>
        <item x="1064"/>
        <item x="1228"/>
        <item x="1164"/>
        <item x="1140"/>
        <item x="1593"/>
        <item x="2659"/>
        <item x="1292"/>
        <item x="2612"/>
        <item x="1690"/>
        <item x="186"/>
        <item x="2466"/>
        <item x="2595"/>
        <item x="1963"/>
        <item x="1488"/>
        <item x="125"/>
        <item x="1755"/>
        <item x="2029"/>
        <item x="2576"/>
        <item x="2510"/>
        <item x="634"/>
        <item x="2640"/>
        <item x="1018"/>
        <item x="1112"/>
        <item x="1732"/>
        <item x="2418"/>
        <item x="1705"/>
        <item x="371"/>
        <item x="2676"/>
        <item x="1440"/>
        <item x="727"/>
        <item x="1072"/>
        <item x="191"/>
        <item x="1651"/>
        <item x="1743"/>
        <item x="354"/>
        <item x="1697"/>
        <item x="1574"/>
        <item x="1099"/>
        <item x="1816"/>
        <item x="1027"/>
        <item x="1262"/>
        <item x="787"/>
        <item x="1120"/>
        <item x="1043"/>
        <item x="879"/>
        <item x="2268"/>
        <item x="973"/>
        <item x="1331"/>
        <item x="1129"/>
        <item x="2019"/>
        <item x="775"/>
        <item x="1003"/>
        <item x="1261"/>
        <item x="1123"/>
        <item x="2069"/>
        <item x="441"/>
        <item x="2499"/>
        <item x="633"/>
        <item x="1240"/>
        <item x="1800"/>
        <item x="2201"/>
        <item x="2443"/>
        <item x="1761"/>
        <item x="2674"/>
        <item x="56"/>
        <item x="1324"/>
        <item x="1542"/>
        <item x="2286"/>
        <item x="1615"/>
        <item x="2645"/>
        <item x="2578"/>
        <item x="712"/>
        <item x="2493"/>
        <item x="468"/>
        <item x="34"/>
        <item x="1642"/>
        <item x="73"/>
        <item x="2620"/>
        <item x="2435"/>
        <item x="1307"/>
        <item x="1539"/>
        <item x="2592"/>
        <item x="2203"/>
        <item x="359"/>
        <item x="210"/>
        <item x="2650"/>
        <item x="2210"/>
        <item x="1427"/>
        <item x="1007"/>
        <item x="1587"/>
        <item x="244"/>
        <item x="677"/>
        <item x="1758"/>
        <item x="1971"/>
        <item x="1993"/>
        <item x="1653"/>
        <item x="2220"/>
        <item x="469"/>
        <item x="1906"/>
        <item x="2614"/>
        <item x="96"/>
        <item x="771"/>
        <item x="1341"/>
        <item x="703"/>
        <item x="1519"/>
        <item x="691"/>
        <item x="900"/>
        <item x="2042"/>
        <item x="2087"/>
        <item x="1621"/>
        <item x="1298"/>
        <item x="2101"/>
        <item x="1538"/>
        <item x="1658"/>
        <item x="2393"/>
        <item x="2531"/>
        <item x="1306"/>
        <item x="1674"/>
        <item x="1474"/>
        <item x="392"/>
        <item x="1955"/>
        <item x="22"/>
        <item x="1541"/>
        <item x="1376"/>
        <item x="1509"/>
        <item x="720"/>
        <item x="572"/>
        <item x="1764"/>
        <item x="2021"/>
        <item x="539"/>
        <item x="1233"/>
        <item x="1742"/>
        <item x="246"/>
        <item x="1024"/>
        <item x="2404"/>
        <item x="619"/>
        <item x="705"/>
        <item x="1168"/>
        <item x="366"/>
        <item x="2110"/>
        <item x="2571"/>
        <item x="843"/>
        <item x="1327"/>
        <item x="364"/>
        <item x="2008"/>
        <item x="2096"/>
        <item x="933"/>
        <item x="2374"/>
        <item x="2502"/>
        <item x="734"/>
        <item x="2215"/>
        <item x="1773"/>
        <item x="2246"/>
        <item x="2257"/>
        <item x="1182"/>
        <item x="1048"/>
        <item x="1301"/>
        <item x="1316"/>
        <item x="1578"/>
        <item x="1092"/>
        <item x="1514"/>
        <item x="1127"/>
        <item x="653"/>
        <item x="1667"/>
        <item x="1784"/>
        <item x="443"/>
        <item x="917"/>
        <item x="81"/>
        <item x="1650"/>
        <item x="97"/>
        <item x="1285"/>
        <item x="2060"/>
        <item x="2248"/>
        <item x="565"/>
        <item x="2405"/>
        <item x="453"/>
        <item x="1312"/>
        <item x="2281"/>
        <item x="2533"/>
        <item x="1735"/>
        <item x="1729"/>
        <item x="1595"/>
        <item x="2537"/>
        <item x="1672"/>
        <item x="1619"/>
        <item x="1510"/>
        <item x="1775"/>
        <item x="1152"/>
        <item x="972"/>
        <item x="2132"/>
        <item x="558"/>
        <item x="399"/>
        <item x="1661"/>
        <item x="2565"/>
        <item x="1616"/>
        <item x="1017"/>
        <item x="637"/>
        <item x="1905"/>
        <item x="1094"/>
        <item x="187"/>
        <item x="315"/>
        <item x="1204"/>
        <item x="2453"/>
        <item x="1779"/>
        <item x="1363"/>
        <item x="556"/>
        <item x="166"/>
        <item x="2258"/>
        <item x="2321"/>
        <item x="2337"/>
        <item x="851"/>
        <item x="956"/>
        <item x="538"/>
        <item x="222"/>
        <item x="1689"/>
        <item x="2255"/>
        <item x="1806"/>
        <item x="685"/>
        <item x="2399"/>
        <item x="226"/>
        <item x="2471"/>
        <item x="343"/>
        <item x="216"/>
        <item x="2449"/>
        <item x="1422"/>
        <item x="1236"/>
        <item x="509"/>
        <item x="2276"/>
        <item x="854"/>
        <item x="1259"/>
        <item x="390"/>
        <item x="2593"/>
        <item x="2476"/>
        <item x="2141"/>
        <item x="1002"/>
        <item x="895"/>
        <item x="1832"/>
        <item x="1795"/>
        <item x="1589"/>
        <item x="1457"/>
        <item x="1079"/>
        <item x="1720"/>
        <item x="2347"/>
        <item x="132"/>
        <item x="1565"/>
        <item x="2492"/>
        <item x="150"/>
        <item x="1681"/>
        <item x="2641"/>
        <item x="2508"/>
        <item x="19"/>
        <item x="1375"/>
        <item x="688"/>
        <item x="1716"/>
        <item x="2316"/>
        <item x="239"/>
        <item x="1357"/>
        <item x="847"/>
        <item x="335"/>
        <item x="374"/>
        <item x="1095"/>
        <item x="98"/>
        <item x="2138"/>
        <item x="48"/>
        <item x="2440"/>
        <item x="2513"/>
        <item x="227"/>
        <item x="1566"/>
        <item x="1070"/>
        <item x="2622"/>
        <item x="193"/>
        <item x="25"/>
        <item x="2209"/>
        <item x="697"/>
        <item x="2400"/>
        <item x="1336"/>
        <item x="2549"/>
        <item x="574"/>
        <item x="564"/>
        <item x="764"/>
        <item x="400"/>
        <item x="2236"/>
        <item x="1497"/>
        <item x="1783"/>
        <item x="212"/>
        <item x="2230"/>
        <item x="1909"/>
        <item x="2654"/>
        <item x="350"/>
        <item x="1197"/>
        <item x="1335"/>
        <item x="1712"/>
        <item x="2149"/>
        <item x="2396"/>
        <item x="1649"/>
        <item x="2153"/>
        <item x="2550"/>
        <item x="1318"/>
        <item x="2178"/>
        <item x="72"/>
        <item x="657"/>
        <item x="1309"/>
        <item x="605"/>
        <item x="1078"/>
        <item x="283"/>
        <item x="1834"/>
        <item x="853"/>
        <item x="323"/>
        <item x="2481"/>
        <item x="1501"/>
        <item x="1238"/>
        <item x="631"/>
        <item x="1622"/>
        <item x="2226"/>
        <item x="333"/>
        <item x="2545"/>
        <item x="2430"/>
        <item x="877"/>
        <item x="2632"/>
        <item x="1830"/>
        <item x="2377"/>
        <item x="2613"/>
        <item x="1263"/>
        <item x="575"/>
        <item x="2591"/>
        <item x="1250"/>
        <item x="2469"/>
        <item x="1281"/>
        <item x="713"/>
        <item x="2455"/>
        <item x="1555"/>
        <item x="276"/>
        <item x="647"/>
        <item x="881"/>
        <item x="976"/>
        <item x="1221"/>
        <item x="2496"/>
        <item x="35"/>
        <item x="2216"/>
        <item x="2688"/>
        <item x="2278"/>
        <item x="2382"/>
        <item x="2225"/>
        <item x="1677"/>
        <item x="588"/>
        <item x="12"/>
        <item x="979"/>
        <item x="88"/>
        <item x="2581"/>
        <item x="2687"/>
        <item x="2518"/>
        <item x="1799"/>
        <item x="1011"/>
        <item x="1252"/>
        <item x="1364"/>
        <item x="2421"/>
        <item x="2179"/>
        <item x="2428"/>
        <item x="77"/>
        <item x="2232"/>
        <item x="626"/>
        <item x="1987"/>
        <item x="2057"/>
        <item x="815"/>
        <item x="635"/>
        <item x="957"/>
        <item x="826"/>
        <item x="1601"/>
        <item x="591"/>
        <item x="1695"/>
        <item x="2043"/>
        <item x="543"/>
        <item x="2249"/>
        <item x="1827"/>
        <item x="2251"/>
        <item x="770"/>
        <item x="880"/>
        <item x="2500"/>
        <item x="1200"/>
        <item x="2459"/>
        <item x="1751"/>
        <item x="2155"/>
        <item x="830"/>
        <item x="1573"/>
        <item x="501"/>
        <item x="253"/>
        <item x="1807"/>
        <item x="1294"/>
        <item x="1394"/>
        <item x="2325"/>
        <item x="242"/>
        <item x="866"/>
        <item x="837"/>
        <item x="1143"/>
        <item x="2662"/>
        <item x="1022"/>
        <item x="2619"/>
        <item x="1588"/>
        <item x="2288"/>
        <item x="2682"/>
        <item x="2541"/>
        <item x="1734"/>
        <item x="1495"/>
        <item x="1026"/>
        <item x="1211"/>
        <item x="69"/>
        <item x="1762"/>
        <item x="368"/>
        <item x="914"/>
        <item x="2580"/>
        <item x="2631"/>
        <item x="2554"/>
        <item x="249"/>
        <item x="1476"/>
        <item x="1150"/>
        <item x="2376"/>
        <item x="1001"/>
        <item x="2204"/>
        <item x="2169"/>
        <item x="2001"/>
        <item x="1505"/>
        <item x="1388"/>
        <item x="1940"/>
        <item x="639"/>
        <item x="578"/>
        <item x="269"/>
        <item x="905"/>
        <item x="2071"/>
        <item x="2638"/>
        <item x="2180"/>
        <item x="636"/>
        <item x="935"/>
        <item x="993"/>
        <item x="583"/>
        <item x="2692"/>
        <item x="1546"/>
        <item x="2318"/>
        <item x="994"/>
        <item x="1266"/>
        <item x="2365"/>
        <item x="418"/>
        <item x="1979"/>
        <item x="1847"/>
        <item x="1255"/>
        <item x="0"/>
        <item x="1216"/>
        <item x="405"/>
        <item x="1464"/>
        <item x="1798"/>
        <item x="1085"/>
        <item x="1910"/>
        <item x="1058"/>
        <item x="1424"/>
        <item x="111"/>
        <item x="889"/>
        <item x="2168"/>
        <item x="2635"/>
        <item x="436"/>
        <item x="2540"/>
        <item x="1660"/>
        <item x="2606"/>
        <item x="890"/>
        <item x="2384"/>
        <item x="992"/>
        <item x="1367"/>
        <item x="1134"/>
        <item x="2626"/>
        <item x="1167"/>
        <item x="445"/>
        <item x="1982"/>
        <item x="2129"/>
        <item x="1678"/>
        <item x="2411"/>
        <item x="1826"/>
        <item x="206"/>
        <item x="177"/>
        <item x="1618"/>
        <item x="839"/>
        <item x="1246"/>
        <item x="2182"/>
        <item x="2140"/>
        <item x="773"/>
        <item x="923"/>
        <item x="503"/>
        <item x="1664"/>
        <item x="217"/>
        <item x="1569"/>
        <item x="2693"/>
        <item x="1961"/>
        <item x="109"/>
        <item x="1884"/>
        <item x="1115"/>
        <item x="2233"/>
        <item x="780"/>
        <item x="198"/>
        <item x="1756"/>
        <item x="648"/>
        <item x="340"/>
        <item x="1576"/>
        <item x="1009"/>
        <item x="1202"/>
        <item x="1100"/>
        <item x="967"/>
        <item x="2041"/>
        <item x="1945"/>
        <item x="2542"/>
        <item x="2516"/>
        <item x="2452"/>
        <item x="1247"/>
        <item x="24"/>
        <item x="1133"/>
        <item x="2290"/>
        <item x="1136"/>
        <item x="2426"/>
        <item x="394"/>
        <item x="2211"/>
        <item x="1700"/>
        <item x="580"/>
        <item x="1122"/>
        <item x="977"/>
        <item x="199"/>
        <item x="1500"/>
        <item x="2331"/>
        <item x="638"/>
        <item x="2432"/>
        <item x="402"/>
        <item x="1132"/>
        <item x="1071"/>
        <item x="1475"/>
        <item x="1556"/>
        <item x="1289"/>
        <item x="555"/>
        <item x="1804"/>
        <item x="2243"/>
        <item x="921"/>
        <item x="1387"/>
        <item x="1151"/>
        <item x="1960"/>
        <item x="231"/>
        <item x="1069"/>
        <item x="910"/>
        <item x="281"/>
        <item x="2329"/>
        <item x="2567"/>
        <item x="1602"/>
        <item x="1550"/>
        <item x="2489"/>
        <item x="2020"/>
        <item x="353"/>
        <item x="1575"/>
        <item x="303"/>
        <item x="1915"/>
        <item x="438"/>
        <item x="409"/>
        <item x="552"/>
        <item x="2348"/>
        <item x="985"/>
        <item x="2517"/>
        <item x="188"/>
        <item x="2488"/>
        <item x="1515"/>
        <item x="1568"/>
        <item x="2261"/>
        <item x="1560"/>
        <item x="1340"/>
        <item x="1369"/>
        <item x="2521"/>
        <item x="1739"/>
        <item x="1008"/>
        <item x="2511"/>
        <item x="159"/>
        <item x="834"/>
        <item x="1271"/>
        <item x="2265"/>
        <item x="3"/>
        <item x="2506"/>
        <item x="695"/>
        <item x="1721"/>
        <item x="2143"/>
        <item x="1612"/>
        <item x="1049"/>
        <item x="765"/>
        <item x="71"/>
        <item x="1920"/>
        <item x="321"/>
        <item x="115"/>
        <item x="2344"/>
        <item x="2311"/>
        <item x="2051"/>
        <item x="2634"/>
        <item x="278"/>
        <item x="2603"/>
        <item x="1448"/>
        <item x="1010"/>
        <item x="2148"/>
        <item x="2643"/>
        <item x="1360"/>
        <item x="2615"/>
        <item x="2247"/>
        <item x="2629"/>
        <item x="1332"/>
        <item x="617"/>
        <item x="2362"/>
        <item x="1311"/>
        <item x="1348"/>
        <item x="1881"/>
        <item x="1315"/>
        <item x="1492"/>
        <item x="2118"/>
        <item x="2425"/>
        <item x="2238"/>
        <item x="1126"/>
        <item x="2202"/>
        <item x="1397"/>
        <item x="938"/>
        <item x="2055"/>
        <item x="265"/>
        <item x="2367"/>
        <item x="1901"/>
        <item x="367"/>
        <item x="1251"/>
        <item x="84"/>
        <item x="983"/>
        <item x="2194"/>
        <item x="804"/>
        <item x="1319"/>
        <item x="1862"/>
        <item x="868"/>
        <item x="395"/>
        <item x="85"/>
        <item x="2332"/>
        <item x="414"/>
        <item x="763"/>
        <item x="1268"/>
        <item x="288"/>
        <item x="1666"/>
        <item x="2557"/>
        <item x="1020"/>
        <item x="1237"/>
        <item x="2299"/>
        <item x="2625"/>
        <item x="2436"/>
        <item x="541"/>
        <item x="192"/>
        <item x="1813"/>
        <item x="513"/>
        <item x="2490"/>
        <item x="1890"/>
        <item x="279"/>
        <item x="2577"/>
        <item x="1490"/>
        <item x="2401"/>
        <item x="2030"/>
        <item x="184"/>
        <item x="2077"/>
        <item x="1590"/>
        <item x="1948"/>
        <item x="2475"/>
        <item x="2598"/>
        <item x="240"/>
        <item x="918"/>
        <item x="1866"/>
        <item x="2543"/>
        <item x="1429"/>
        <item x="398"/>
        <item x="473"/>
        <item x="1438"/>
        <item x="2267"/>
        <item x="1290"/>
        <item x="2522"/>
        <item x="93"/>
        <item x="669"/>
        <item x="607"/>
        <item x="1270"/>
        <item x="1005"/>
        <item x="1787"/>
        <item x="2117"/>
        <item x="1384"/>
        <item x="2552"/>
        <item x="1173"/>
        <item x="1698"/>
        <item x="798"/>
        <item x="1726"/>
        <item x="1021"/>
        <item x="1113"/>
        <item x="417"/>
        <item x="2052"/>
        <item x="1190"/>
        <item x="603"/>
        <item x="883"/>
        <item x="1841"/>
        <item x="755"/>
        <item x="2242"/>
        <item x="1142"/>
        <item x="751"/>
        <item x="1669"/>
        <item x="1283"/>
        <item x="2282"/>
        <item x="1549"/>
        <item x="1613"/>
        <item x="341"/>
        <item x="2696"/>
        <item x="2431"/>
        <item x="2605"/>
        <item x="1297"/>
        <item x="219"/>
        <item x="2646"/>
        <item x="887"/>
        <item x="2525"/>
        <item x="1694"/>
        <item x="1810"/>
        <item x="1572"/>
        <item x="1730"/>
        <item x="2441"/>
        <item x="724"/>
        <item x="1288"/>
        <item x="1145"/>
        <item x="2590"/>
        <item x="1077"/>
        <item x="1191"/>
        <item x="2259"/>
        <item x="1300"/>
        <item x="1383"/>
        <item x="534"/>
        <item x="849"/>
        <item x="30"/>
        <item x="169"/>
        <item x="2340"/>
        <item x="467"/>
        <item x="1050"/>
        <item x="2108"/>
        <item x="2314"/>
        <item x="1559"/>
        <item x="47"/>
        <item x="908"/>
        <item x="2386"/>
        <item x="162"/>
        <item x="2491"/>
        <item x="2219"/>
        <item x="1921"/>
        <item x="563"/>
        <item x="1877"/>
        <item x="2189"/>
        <item x="1358"/>
        <item x="1774"/>
        <item x="902"/>
        <item x="2495"/>
        <item x="996"/>
        <item x="1683"/>
        <item x="2016"/>
        <item x="1073"/>
        <item x="185"/>
        <item x="2307"/>
        <item x="91"/>
        <item x="2134"/>
        <item x="1249"/>
        <item x="2289"/>
        <item x="2618"/>
        <item x="209"/>
        <item x="351"/>
        <item x="107"/>
        <item x="1414"/>
        <item x="2445"/>
        <item x="2049"/>
        <item x="1503"/>
        <item x="2494"/>
        <item x="2415"/>
        <item x="1520"/>
        <item x="767"/>
        <item x="2183"/>
        <item x="2672"/>
        <item x="295"/>
        <item x="848"/>
        <item x="1303"/>
        <item x="2624"/>
        <item x="2302"/>
        <item x="609"/>
        <item x="2145"/>
        <item x="2429"/>
        <item x="846"/>
        <item x="2713"/>
        <item x="1824"/>
        <item x="2284"/>
        <item x="1194"/>
        <item x="20"/>
        <item x="2173"/>
        <item x="1176"/>
        <item x="1849"/>
        <item x="181"/>
        <item x="254"/>
        <item x="2048"/>
        <item x="2075"/>
        <item x="1362"/>
        <item x="803"/>
        <item x="531"/>
        <item x="11"/>
        <item x="2298"/>
        <item x="1864"/>
        <item x="2092"/>
        <item x="1037"/>
        <item x="1769"/>
        <item x="587"/>
        <item x="128"/>
        <item x="1223"/>
        <item x="739"/>
        <item x="2014"/>
        <item x="1395"/>
        <item x="2175"/>
        <item x="2564"/>
        <item x="1460"/>
        <item x="2303"/>
        <item x="602"/>
        <item x="1232"/>
        <item x="2229"/>
        <item x="129"/>
        <item x="1727"/>
        <item x="875"/>
        <item x="2534"/>
        <item x="2642"/>
        <item x="2359"/>
        <item x="2666"/>
        <item x="2649"/>
        <item x="1603"/>
        <item x="2004"/>
        <item x="1706"/>
        <item x="334"/>
        <item x="1577"/>
        <item x="2498"/>
        <item x="991"/>
        <item x="328"/>
        <item x="2368"/>
        <item x="307"/>
        <item x="214"/>
        <item x="1829"/>
        <item x="800"/>
        <item x="731"/>
        <item x="1599"/>
        <item x="2487"/>
        <item x="1096"/>
        <item x="1785"/>
        <item x="1186"/>
        <item x="1652"/>
        <item x="974"/>
        <item x="2036"/>
        <item x="1676"/>
        <item x="557"/>
        <item x="892"/>
        <item x="2689"/>
        <item x="680"/>
        <item x="2171"/>
        <item x="828"/>
        <item x="2113"/>
        <item x="913"/>
        <item x="2235"/>
        <item x="2663"/>
        <item x="2412"/>
        <item x="160"/>
        <item x="200"/>
        <item x="666"/>
        <item x="1409"/>
        <item x="1981"/>
        <item x="1822"/>
        <item x="1265"/>
        <item x="33"/>
        <item x="1833"/>
        <item x="1286"/>
        <item x="1865"/>
        <item x="223"/>
        <item x="995"/>
        <item x="2548"/>
        <item x="298"/>
        <item x="1717"/>
        <item x="1788"/>
        <item x="2112"/>
        <item x="536"/>
        <item x="2379"/>
        <item x="1146"/>
        <item x="516"/>
        <item x="1114"/>
        <item x="1419"/>
        <item x="1277"/>
        <item x="2098"/>
        <item x="1904"/>
        <item x="1888"/>
        <item x="1098"/>
        <item x="489"/>
        <item x="497"/>
        <item x="595"/>
        <item x="2085"/>
        <item x="2339"/>
        <item x="241"/>
        <item x="194"/>
        <item x="888"/>
        <item x="2205"/>
        <item x="1159"/>
        <item x="2028"/>
        <item x="1872"/>
        <item x="75"/>
        <item x="296"/>
        <item x="344"/>
        <item x="2574"/>
        <item x="1192"/>
        <item x="1148"/>
        <item x="2061"/>
        <item x="287"/>
        <item x="2698"/>
        <item x="64"/>
        <item x="306"/>
        <item x="420"/>
        <item x="1135"/>
        <item x="462"/>
        <item x="1548"/>
        <item x="391"/>
        <item x="165"/>
        <item x="1952"/>
        <item x="1368"/>
        <item x="2124"/>
        <item x="221"/>
        <item x="2088"/>
        <item x="1125"/>
        <item x="1333"/>
        <item x="2474"/>
        <item x="1310"/>
        <item x="1498"/>
        <item x="1019"/>
        <item x="1453"/>
        <item x="2536"/>
        <item x="1097"/>
        <item x="1244"/>
        <item x="593"/>
        <item x="2027"/>
        <item x="1797"/>
        <item x="2137"/>
        <item x="1165"/>
        <item x="113"/>
        <item x="2104"/>
        <item x="1426"/>
        <item x="2653"/>
        <item x="1407"/>
        <item x="757"/>
        <item x="546"/>
        <item x="1557"/>
        <item x="2047"/>
        <item x="389"/>
        <item x="327"/>
        <item x="2080"/>
        <item x="1032"/>
        <item x="1851"/>
        <item x="701"/>
        <item x="1892"/>
        <item x="844"/>
        <item x="1493"/>
        <item x="2103"/>
        <item x="196"/>
        <item x="2648"/>
        <item x="614"/>
        <item x="2279"/>
        <item x="737"/>
        <item x="968"/>
        <item x="1949"/>
        <item x="1219"/>
        <item x="2381"/>
        <item x="312"/>
        <item x="1512"/>
        <item x="1217"/>
        <item x="250"/>
        <item x="465"/>
        <item x="1679"/>
        <item x="1455"/>
        <item x="2073"/>
        <item x="1554"/>
        <item x="1997"/>
        <item x="112"/>
        <item x="1060"/>
        <item x="1741"/>
        <item x="2031"/>
        <item x="285"/>
        <item x="330"/>
        <item x="1632"/>
        <item x="2398"/>
        <item x="1957"/>
        <item x="2602"/>
        <item x="517"/>
        <item x="1317"/>
        <item x="1879"/>
        <item x="229"/>
        <item x="1405"/>
        <item x="66"/>
        <item x="2711"/>
        <item x="2186"/>
        <item x="1859"/>
        <item x="146"/>
        <item x="352"/>
        <item x="1521"/>
        <item x="1551"/>
        <item x="2309"/>
        <item x="1415"/>
        <item x="171"/>
        <item x="1459"/>
        <item x="2669"/>
        <item x="118"/>
        <item x="869"/>
        <item x="934"/>
        <item x="897"/>
        <item x="2107"/>
        <item x="2127"/>
        <item x="1063"/>
        <item x="1878"/>
        <item x="211"/>
        <item x="345"/>
        <item x="1911"/>
        <item x="2528"/>
        <item x="590"/>
        <item x="1964"/>
        <item x="2667"/>
        <item x="243"/>
        <item x="1218"/>
        <item x="167"/>
        <item x="18"/>
        <item x="721"/>
        <item x="5"/>
        <item x="412"/>
        <item x="2313"/>
        <item x="1943"/>
        <item x="1876"/>
        <item x="2157"/>
        <item x="2341"/>
        <item x="2608"/>
        <item x="2244"/>
        <item x="504"/>
        <item x="2287"/>
        <item x="1517"/>
        <item x="1361"/>
        <item x="1630"/>
        <item x="1278"/>
        <item x="1267"/>
        <item x="2068"/>
        <item x="894"/>
        <item x="127"/>
        <item x="2099"/>
        <item x="1913"/>
        <item x="1155"/>
        <item x="2604"/>
        <item x="2601"/>
        <item x="218"/>
        <item x="2373"/>
        <item x="1868"/>
        <item x="1908"/>
        <item x="1916"/>
        <item x="2050"/>
        <item x="258"/>
        <item x="1794"/>
        <item x="1103"/>
        <item x="207"/>
        <item x="482"/>
        <item x="753"/>
        <item x="922"/>
        <item x="2437"/>
        <item x="562"/>
        <item x="1819"/>
        <item x="1441"/>
        <item x="630"/>
        <item x="2317"/>
        <item x="2328"/>
        <item x="2105"/>
        <item x="1101"/>
        <item x="2109"/>
        <item x="2000"/>
        <item x="2427"/>
        <item x="62"/>
        <item x="1054"/>
        <item x="2066"/>
        <item x="1074"/>
        <item x="1924"/>
        <item x="1633"/>
        <item x="952"/>
        <item x="271"/>
        <item x="2221"/>
        <item x="1704"/>
        <item x="1157"/>
        <item x="203"/>
        <item x="1068"/>
        <item x="220"/>
        <item x="277"/>
        <item x="2470"/>
        <item x="628"/>
        <item x="896"/>
        <item x="2240"/>
        <item x="1976"/>
        <item x="45"/>
        <item x="1625"/>
        <item x="2170"/>
        <item x="1243"/>
        <item x="1508"/>
        <item x="1091"/>
        <item x="1302"/>
        <item x="909"/>
        <item x="507"/>
        <item x="2479"/>
        <item x="1766"/>
        <item x="1465"/>
        <item x="2544"/>
        <item x="612"/>
        <item x="545"/>
        <item x="2352"/>
        <item x="699"/>
        <item x="284"/>
        <item x="528"/>
        <item x="101"/>
        <item x="426"/>
        <item x="236"/>
        <item x="2342"/>
        <item x="2192"/>
        <item x="808"/>
        <item x="1781"/>
        <item x="1662"/>
        <item x="963"/>
        <item x="2582"/>
        <item x="1166"/>
        <item x="1543"/>
        <item x="1489"/>
        <item x="1410"/>
        <item x="225"/>
        <item x="1378"/>
        <item x="947"/>
        <item x="110"/>
        <item x="26"/>
        <item x="406"/>
        <item x="584"/>
        <item x="958"/>
        <item x="872"/>
        <item x="23"/>
        <item x="2091"/>
        <item x="1055"/>
        <item x="316"/>
        <item x="1524"/>
        <item x="2166"/>
        <item x="292"/>
        <item x="1235"/>
        <item x="1777"/>
        <item x="1970"/>
        <item x="1355"/>
        <item x="928"/>
        <item x="2065"/>
        <item x="2454"/>
        <item x="329"/>
        <item x="320"/>
        <item x="1227"/>
        <item x="1975"/>
        <item x="87"/>
        <item x="608"/>
        <item x="920"/>
        <item x="1035"/>
        <item x="270"/>
        <item x="1269"/>
        <item x="1248"/>
        <item x="2335"/>
        <item x="1701"/>
        <item x="1994"/>
        <item x="201"/>
        <item x="332"/>
        <item x="2260"/>
        <item x="41"/>
        <item x="264"/>
        <item x="867"/>
        <item x="2569"/>
        <item x="2680"/>
        <item x="460"/>
        <item x="758"/>
        <item x="245"/>
        <item x="2253"/>
        <item x="1513"/>
        <item x="2207"/>
        <item x="261"/>
        <item x="124"/>
        <item x="1342"/>
        <item x="2218"/>
        <item x="2568"/>
        <item x="2596"/>
        <item x="2717"/>
        <item x="2461"/>
        <item x="1563"/>
        <item x="997"/>
        <item x="1836"/>
        <item x="1657"/>
        <item x="2621"/>
        <item x="1626"/>
        <item x="2628"/>
        <item x="481"/>
        <item x="1643"/>
        <item x="1138"/>
        <item x="1688"/>
        <item x="1907"/>
        <item x="257"/>
        <item x="1655"/>
        <item x="1109"/>
        <item x="189"/>
        <item x="1345"/>
        <item x="149"/>
        <item x="769"/>
        <item x="2310"/>
        <item x="722"/>
        <item x="1231"/>
        <item x="1431"/>
        <item x="2044"/>
        <item x="183"/>
        <item x="1256"/>
        <item x="1034"/>
        <item x="1673"/>
        <item x="275"/>
        <item x="487"/>
        <item x="213"/>
        <item x="1668"/>
        <item x="2312"/>
        <item x="2063"/>
        <item x="632"/>
        <item x="13"/>
        <item x="300"/>
        <item x="1258"/>
        <item x="1792"/>
        <item x="357"/>
        <item x="2058"/>
        <item x="2356"/>
        <item x="692"/>
        <item x="2164"/>
        <item x="1075"/>
        <item x="259"/>
        <item x="1499"/>
        <item x="817"/>
        <item x="385"/>
        <item x="2524"/>
        <item x="732"/>
        <item x="413"/>
        <item x="2587"/>
        <item x="873"/>
        <item x="106"/>
        <item x="464"/>
        <item x="1086"/>
        <item x="324"/>
        <item x="2338"/>
        <item x="1141"/>
        <item x="2024"/>
        <item x="1710"/>
        <item x="596"/>
        <item x="842"/>
        <item x="1867"/>
        <item x="1974"/>
        <item x="786"/>
        <item x="706"/>
        <item x="382"/>
        <item x="1162"/>
        <item x="623"/>
        <item x="792"/>
        <item x="2308"/>
        <item x="2416"/>
        <item x="2575"/>
        <item x="263"/>
        <item x="1469"/>
        <item x="1201"/>
        <item x="2607"/>
        <item x="2523"/>
        <item x="1494"/>
        <item x="1366"/>
        <item x="2361"/>
        <item x="230"/>
        <item x="319"/>
        <item x="1823"/>
        <item x="1036"/>
        <item x="1696"/>
        <item x="1207"/>
        <item x="1670"/>
        <item x="532"/>
        <item x="1654"/>
        <item x="2227"/>
        <item x="175"/>
        <item x="2250"/>
        <item x="876"/>
        <item x="67"/>
        <item x="1485"/>
        <item x="960"/>
        <item x="1893"/>
        <item x="2301"/>
        <item x="466"/>
        <item x="2081"/>
        <item x="736"/>
        <item x="318"/>
        <item x="1522"/>
        <item x="1147"/>
        <item x="43"/>
        <item x="1347"/>
        <item x="42"/>
        <item x="1885"/>
        <item x="1389"/>
        <item x="2353"/>
        <item x="2122"/>
        <item x="606"/>
        <item x="168"/>
        <item x="526"/>
        <item x="286"/>
        <item x="182"/>
        <item x="423"/>
        <item x="102"/>
        <item x="2350"/>
        <item x="891"/>
        <item x="51"/>
        <item x="1203"/>
        <item x="1443"/>
        <item x="1442"/>
        <item x="1172"/>
        <item x="838"/>
        <item x="2074"/>
        <item x="142"/>
        <item x="1996"/>
        <item x="2456"/>
        <item x="2234"/>
        <item x="1299"/>
        <item x="515"/>
        <item x="523"/>
        <item x="2306"/>
        <item x="176"/>
        <item x="2636"/>
        <item x="2095"/>
        <item x="524"/>
        <item x="1837"/>
        <item x="520"/>
        <item x="2585"/>
        <item x="1272"/>
        <item x="1473"/>
        <item x="202"/>
        <item x="850"/>
        <item x="228"/>
        <item x="2555"/>
        <item x="454"/>
        <item x="1962"/>
        <item x="796"/>
        <item x="1213"/>
        <item x="92"/>
        <item x="2473"/>
        <item x="485"/>
        <item x="89"/>
        <item x="1699"/>
        <item x="860"/>
        <item x="2053"/>
        <item x="522"/>
        <item x="178"/>
        <item x="2409"/>
        <item x="2274"/>
        <item x="2266"/>
        <item x="2150"/>
        <item x="2414"/>
        <item x="293"/>
        <item x="349"/>
        <item x="1985"/>
        <item x="476"/>
        <item x="1912"/>
        <item x="1740"/>
        <item x="1947"/>
        <item x="1886"/>
        <item x="2709"/>
        <item x="421"/>
        <item x="2503"/>
        <item x="40"/>
        <item x="2033"/>
        <item x="2320"/>
        <item x="622"/>
        <item x="560"/>
        <item x="1377"/>
        <item x="2515"/>
        <item x="930"/>
        <item x="2206"/>
        <item x="942"/>
        <item x="919"/>
        <item x="2657"/>
        <item x="1413"/>
        <item x="1883"/>
        <item x="2111"/>
        <item x="55"/>
        <item x="422"/>
        <item x="1753"/>
        <item x="945"/>
        <item x="2262"/>
        <item x="289"/>
        <item x="1346"/>
        <item x="2135"/>
        <item x="840"/>
        <item x="1728"/>
        <item x="1084"/>
        <item x="2224"/>
        <item x="1291"/>
        <item x="2076"/>
        <item x="1750"/>
        <item x="1117"/>
        <item x="2185"/>
        <item x="1400"/>
        <item x="65"/>
        <item x="1108"/>
        <item x="1896"/>
        <item x="1177"/>
        <item x="589"/>
        <item x="2570"/>
        <item x="342"/>
        <item x="502"/>
        <item x="1870"/>
        <item x="44"/>
        <item x="1088"/>
        <item x="1260"/>
        <item x="1308"/>
        <item x="2375"/>
        <item x="1304"/>
        <item x="571"/>
        <item x="2263"/>
        <item x="471"/>
        <item x="745"/>
        <item x="260"/>
        <item x="434"/>
        <item x="1786"/>
        <item x="1610"/>
        <item x="936"/>
        <item x="1093"/>
        <item x="2424"/>
        <item x="397"/>
        <item x="1313"/>
        <item x="2059"/>
        <item x="707"/>
        <item x="1391"/>
        <item x="2478"/>
        <item x="2304"/>
        <item x="1782"/>
        <item x="2673"/>
        <item x="58"/>
        <item x="1212"/>
        <item x="1124"/>
        <item x="49"/>
        <item x="862"/>
        <item x="1466"/>
        <item x="1926"/>
        <item x="252"/>
        <item x="2184"/>
        <item x="2156"/>
        <item x="301"/>
        <item x="2633"/>
        <item x="299"/>
        <item x="2563"/>
        <item x="336"/>
        <item x="2142"/>
        <item x="907"/>
        <item x="1614"/>
        <item x="2275"/>
        <item x="554"/>
        <item x="886"/>
        <item x="2214"/>
        <item x="238"/>
        <item x="442"/>
        <item x="2293"/>
        <item x="2664"/>
        <item x="1812"/>
        <item x="2501"/>
        <item x="2378"/>
        <item x="1444"/>
        <item x="540"/>
        <item x="488"/>
        <item x="672"/>
        <item x="1452"/>
        <item x="1636"/>
        <item x="326"/>
        <item x="117"/>
        <item x="1709"/>
        <item x="262"/>
        <item x="2539"/>
        <item x="2611"/>
        <item x="2291"/>
        <item x="2391"/>
        <item x="280"/>
        <item x="2090"/>
        <item x="274"/>
        <item x="2086"/>
        <item x="6"/>
        <item x="266"/>
        <item x="2315"/>
        <item x="2694"/>
        <item x="1430"/>
        <item x="14"/>
        <item x="673"/>
        <item x="2512"/>
        <item x="1433"/>
        <item x="1641"/>
        <item x="2403"/>
        <item x="870"/>
        <item x="629"/>
        <item x="27"/>
        <item x="1564"/>
        <item x="1733"/>
        <item x="1900"/>
        <item x="1052"/>
        <item x="1789"/>
        <item x="411"/>
        <item x="2256"/>
        <item x="449"/>
        <item x="505"/>
        <item x="39"/>
        <item x="1080"/>
        <item x="470"/>
        <item x="1950"/>
        <item x="2484"/>
        <item x="940"/>
        <item x="2292"/>
        <item x="1365"/>
        <item x="1456"/>
        <item x="741"/>
        <item x="2072"/>
        <item x="719"/>
        <item x="1471"/>
        <item x="234"/>
        <item x="1111"/>
        <item x="2062"/>
        <item x="696"/>
        <item x="493"/>
        <item x="2560"/>
        <item x="268"/>
        <item x="1102"/>
        <item x="1171"/>
        <item x="1831"/>
        <item x="331"/>
        <item x="962"/>
        <item x="2083"/>
        <item x="970"/>
        <item x="698"/>
        <item x="10"/>
        <item x="594"/>
        <item x="1082"/>
        <item x="1199"/>
        <item x="2364"/>
        <item x="37"/>
        <item x="1187"/>
        <item x="7"/>
        <item x="158"/>
        <item x="346"/>
        <item x="1372"/>
        <item x="267"/>
        <item x="723"/>
        <item x="1013"/>
        <item x="756"/>
        <item x="733"/>
        <item x="310"/>
        <item x="1929"/>
        <item x="586"/>
        <item x="2094"/>
        <item x="2026"/>
        <item x="2079"/>
        <item x="949"/>
        <item x="2701"/>
        <item x="1898"/>
        <item x="1137"/>
        <item x="170"/>
        <item x="717"/>
        <item x="2097"/>
        <item x="2408"/>
        <item x="1600"/>
        <item x="1449"/>
        <item x="1903"/>
        <item x="1801"/>
        <item x="856"/>
        <item x="2695"/>
        <item x="2594"/>
        <item x="2600"/>
        <item x="1882"/>
        <item x="116"/>
        <item x="953"/>
        <item x="2212"/>
        <item x="1718"/>
        <item x="864"/>
        <item x="1158"/>
        <item x="1224"/>
        <item x="937"/>
        <item x="978"/>
        <item x="1928"/>
        <item x="553"/>
        <item x="28"/>
        <item x="282"/>
        <item x="1793"/>
        <item x="1087"/>
        <item x="369"/>
        <item x="1245"/>
        <item x="1914"/>
        <item x="1196"/>
        <item x="729"/>
        <item x="16"/>
        <item x="2586"/>
        <item x="1149"/>
        <item x="1425"/>
        <item x="2277"/>
        <item x="2610"/>
        <item x="472"/>
        <item x="1875"/>
        <item x="871"/>
        <item x="750"/>
        <item x="627"/>
        <item x="2022"/>
        <item x="2483"/>
        <item x="1370"/>
        <item x="966"/>
        <item x="2333"/>
        <item x="2514"/>
        <item x="2116"/>
        <item x="2237"/>
        <item x="1780"/>
        <item x="508"/>
        <item x="1805"/>
        <item x="2305"/>
        <item x="2078"/>
        <item x="2630"/>
        <item x="599"/>
        <item x="494"/>
        <item x="2703"/>
        <item x="2462"/>
        <item x="1104"/>
        <item x="154"/>
        <item x="1390"/>
        <item x="338"/>
        <item x="1293"/>
        <item x="702"/>
        <item x="1392"/>
        <item x="2223"/>
        <item x="348"/>
        <item x="2009"/>
        <item x="855"/>
        <item x="948"/>
        <item x="2343"/>
        <item x="2319"/>
        <item x="1778"/>
        <item x="1"/>
        <item x="172"/>
        <item x="2380"/>
        <item x="105"/>
        <item x="2551"/>
        <item x="1399"/>
        <item x="549"/>
        <item x="1504"/>
        <item x="273"/>
        <item x="1640"/>
        <item x="1374"/>
        <item x="2644"/>
        <item x="912"/>
        <item x="684"/>
        <item x="1738"/>
        <item x="486"/>
        <item x="4"/>
        <item x="906"/>
        <item x="2102"/>
        <item x="754"/>
        <item x="100"/>
        <item x="1428"/>
        <item x="297"/>
        <item x="2217"/>
        <item x="36"/>
        <item x="54"/>
        <item x="1417"/>
        <item x="46"/>
        <item x="525"/>
        <item x="1337"/>
        <item x="1016"/>
        <item x="530"/>
        <item x="2360"/>
        <item x="2617"/>
        <item x="21"/>
        <item x="437"/>
        <item x="2547"/>
        <item x="2039"/>
        <item x="2176"/>
        <item x="256"/>
        <item x="235"/>
        <item x="941"/>
        <item x="2040"/>
        <item x="999"/>
        <item x="1480"/>
        <item x="2583"/>
        <item x="2035"/>
        <item x="355"/>
        <item x="1817"/>
        <item x="2529"/>
        <item x="2264"/>
        <item x="2354"/>
        <item x="272"/>
        <item x="2017"/>
        <item x="2280"/>
        <item x="2254"/>
        <item x="1483"/>
        <item x="1839"/>
        <item x="1598"/>
        <item x="861"/>
        <item x="1220"/>
        <item x="2283"/>
        <item x="858"/>
        <item x="1691"/>
        <item x="1280"/>
        <item x="746"/>
        <item x="2584"/>
        <item x="537"/>
        <item x="195"/>
        <item x="1344"/>
        <item x="747"/>
        <item x="1210"/>
        <item x="356"/>
        <item x="1899"/>
        <item x="2683"/>
        <item x="1411"/>
        <item x="1692"/>
        <item x="157"/>
        <item x="1437"/>
        <item x="57"/>
        <item x="1089"/>
        <item x="2708"/>
        <item x="1436"/>
        <item x="1439"/>
        <item x="52"/>
        <item x="1857"/>
        <item x="618"/>
        <item x="1708"/>
        <item x="337"/>
        <item x="1042"/>
        <item x="1481"/>
        <item x="2433"/>
        <item x="1458"/>
        <item x="237"/>
        <item x="975"/>
        <item x="1379"/>
        <item x="2023"/>
        <item x="683"/>
        <item x="2082"/>
        <item x="2093"/>
        <item x="857"/>
        <item x="550"/>
        <item x="2526"/>
        <item x="2144"/>
        <item x="480"/>
        <item x="304"/>
        <item x="2089"/>
        <item x="1478"/>
        <item x="2154"/>
        <item x="1402"/>
        <item x="911"/>
        <item x="294"/>
        <item x="1398"/>
        <item x="2671"/>
        <item x="404"/>
        <item x="2162"/>
        <item x="2241"/>
        <item x="428"/>
        <item x="1195"/>
        <item x="819"/>
        <item x="224"/>
        <item x="2025"/>
        <item x="2213"/>
        <item x="1479"/>
        <item x="2114"/>
        <item x="1919"/>
        <item x="2208"/>
        <item x="1447"/>
        <item x="1198"/>
        <item x="2054"/>
        <item x="1790"/>
        <item x="1873"/>
        <item x="2589"/>
        <item x="797"/>
        <item x="1835"/>
        <item x="1736"/>
        <item x="1396"/>
        <item x="2147"/>
        <item x="1978"/>
        <item x="80"/>
        <item x="1461"/>
        <item x="1393"/>
        <item x="1404"/>
        <item x="1445"/>
        <item x="1585"/>
        <item x="2199"/>
        <item x="305"/>
        <item x="521"/>
        <item x="8"/>
        <item x="742"/>
        <item x="459"/>
        <item x="2295"/>
        <item x="2369"/>
        <item x="852"/>
        <item x="461"/>
        <item x="726"/>
        <item x="2322"/>
        <item x="604"/>
        <item x="1820"/>
        <item x="1725"/>
        <item x="1486"/>
        <item x="2434"/>
        <item x="1863"/>
        <item x="964"/>
        <item x="2572"/>
        <item x="126"/>
        <item x="174"/>
        <item x="2656"/>
        <item x="32"/>
        <item x="61"/>
        <item x="1482"/>
        <item x="1463"/>
        <item x="424"/>
        <item x="2034"/>
        <item x="1416"/>
        <item x="173"/>
        <item x="831"/>
        <item x="1922"/>
        <item x="1711"/>
        <item x="512"/>
        <item x="990"/>
        <item x="1477"/>
        <item x="658"/>
        <item x="302"/>
        <item x="2196"/>
        <item x="2392"/>
        <item x="829"/>
        <item x="1222"/>
        <item x="708"/>
        <item x="1703"/>
        <item x="944"/>
        <item x="2067"/>
        <item x="1545"/>
        <item x="155"/>
        <item x="1874"/>
        <item x="86"/>
        <item x="965"/>
        <item x="2002"/>
        <item x="969"/>
        <item x="2716"/>
        <item x="1421"/>
        <item x="1434"/>
        <item x="762"/>
        <item x="448"/>
        <item x="370"/>
        <item x="430"/>
        <item x="511"/>
        <item x="1418"/>
        <item x="791"/>
        <item x="1229"/>
        <item x="2131"/>
        <item x="1329"/>
        <item x="1287"/>
        <item x="2133"/>
        <item x="2334"/>
        <item x="1423"/>
        <item x="738"/>
        <item x="1623"/>
        <item x="2163"/>
        <item x="1128"/>
        <item x="1450"/>
        <item x="137"/>
        <item x="2160"/>
        <item x="1925"/>
        <item x="1408"/>
        <item x="1435"/>
        <item x="1226"/>
        <item x="1382"/>
        <item x="2011"/>
        <item x="566"/>
        <item x="1930"/>
        <item x="863"/>
        <item x="130"/>
        <item x="1724"/>
        <item x="1118"/>
        <item x="1918"/>
        <item x="1371"/>
        <item x="1206"/>
        <item x="1518"/>
        <item x="519"/>
        <item x="1487"/>
        <item x="1887"/>
        <item x="2519"/>
        <item x="1160"/>
        <item x="1472"/>
        <item x="1381"/>
        <item x="190"/>
        <item x="510"/>
        <item x="1446"/>
        <item x="1768"/>
        <item x="950"/>
        <item x="59"/>
        <item x="833"/>
        <item x="1041"/>
        <item x="309"/>
        <item x="339"/>
        <item x="2402"/>
        <item x="408"/>
        <item x="1038"/>
        <item x="2151"/>
        <item x="498"/>
        <item x="725"/>
        <item x="2712"/>
        <item x="946"/>
        <item x="1380"/>
        <item x="1923"/>
        <item x="1081"/>
        <item x="954"/>
        <item x="2324"/>
        <item x="1897"/>
        <item x="748"/>
        <item x="416"/>
        <item x="2637"/>
        <item x="2697"/>
        <item x="2136"/>
        <item x="716"/>
        <item x="744"/>
        <item x="1403"/>
        <item x="752"/>
        <item x="496"/>
        <item x="477"/>
        <item x="1386"/>
        <item x="2123"/>
        <item x="1350"/>
        <item x="147"/>
        <item x="743"/>
        <item x="121"/>
        <item t="default"/>
      </items>
    </pivotField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sortType="ascending" defaultSubtotal="0">
      <items count="6">
        <item sd="0" x="0"/>
        <item sd="0" x="5"/>
        <item x="1"/>
        <item x="2"/>
        <item x="3"/>
        <item x="4"/>
      </items>
    </pivotField>
    <pivotField axis="axisPage" showAll="0" defaultSubtotal="0">
      <items count="11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I4:K10" totalsRowShown="0">
  <tableColumns count="3">
    <tableColumn id="1" name="Mean, Median, Max, Min, Variance and Stdev" dataDxfId="28"/>
    <tableColumn id="2" name="Successful Campaings" dataDxfId="27"/>
    <tableColumn id="3" name="Unsuccessful Campaings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I12:K15" totalsRowCount="1">
  <tableColumns count="3">
    <tableColumn id="1" name="Summary by Mean" totalsRowFunction="custom" totalsRowDxfId="25">
      <totalsRowFormula>STANDARDIZE(B2,J5,J10)</totalsRowFormula>
    </tableColumn>
    <tableColumn id="2" name="Successful Campaigns" totalsRowFunction="custom" dataDxfId="24" totalsRowDxfId="23">
      <totalsRowFormula>STANDARDIZE(G2,K5,K10)</totalsRowFormula>
    </tableColumn>
    <tableColumn id="3" name="Unsuccessful Campaigns" dataDxfId="22" totalsRowDxfId="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M4:O9" totalsRowShown="0" headerRowDxfId="2" headerRowBorderDxfId="20">
  <tableColumns count="3">
    <tableColumn id="1" name="Statistics" dataDxfId="19"/>
    <tableColumn id="3" name="Successful" dataDxfId="1"/>
    <tableColumn id="2" name="Unsuccessfu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T4115"/>
  <sheetViews>
    <sheetView zoomScale="73" zoomScaleNormal="73" workbookViewId="0">
      <selection activeCell="F2" sqref="F2:F4115"/>
    </sheetView>
  </sheetViews>
  <sheetFormatPr defaultRowHeight="14.5" x14ac:dyDescent="0.35"/>
  <cols>
    <col min="1" max="1" width="8.7265625" style="5"/>
    <col min="2" max="2" width="38.453125" style="3" customWidth="1"/>
    <col min="3" max="3" width="40.26953125" style="3" customWidth="1"/>
    <col min="5" max="5" width="16.453125" customWidth="1"/>
    <col min="6" max="6" width="21.26953125" style="5" customWidth="1"/>
    <col min="7" max="7" width="17.81640625" style="5" customWidth="1"/>
    <col min="8" max="8" width="19.81640625" style="5" customWidth="1"/>
    <col min="9" max="9" width="19.26953125" style="5" customWidth="1"/>
    <col min="10" max="10" width="17.81640625" style="5" customWidth="1"/>
    <col min="11" max="11" width="15.453125" customWidth="1"/>
    <col min="12" max="12" width="24.54296875" style="5" customWidth="1"/>
    <col min="13" max="13" width="36.453125" customWidth="1"/>
    <col min="14" max="14" width="28" style="5" bestFit="1" customWidth="1"/>
    <col min="15" max="15" width="15.54296875" bestFit="1" customWidth="1"/>
    <col min="16" max="16" width="17.81640625" style="7" bestFit="1" customWidth="1"/>
    <col min="17" max="17" width="26.54296875" style="5" bestFit="1" customWidth="1"/>
    <col min="18" max="18" width="13.26953125" style="5" bestFit="1" customWidth="1"/>
    <col min="19" max="20" width="24.1796875" style="5" bestFit="1" customWidth="1"/>
  </cols>
  <sheetData>
    <row r="1" spans="1:20" x14ac:dyDescent="0.35">
      <c r="A1" s="1" t="s">
        <v>8401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6" t="s">
        <v>8306</v>
      </c>
      <c r="Q1" s="1" t="s">
        <v>8364</v>
      </c>
      <c r="R1" s="1" t="s">
        <v>8362</v>
      </c>
      <c r="S1" s="1" t="s">
        <v>8365</v>
      </c>
      <c r="T1" s="1" t="s">
        <v>8366</v>
      </c>
    </row>
    <row r="2" spans="1:20" ht="43.5" x14ac:dyDescent="0.35">
      <c r="A2" s="5">
        <v>0</v>
      </c>
      <c r="B2" s="3" t="s">
        <v>1</v>
      </c>
      <c r="C2" s="3" t="s">
        <v>4110</v>
      </c>
      <c r="D2">
        <v>8500</v>
      </c>
      <c r="E2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t="b">
        <v>0</v>
      </c>
      <c r="L2" s="5">
        <v>182</v>
      </c>
      <c r="M2" t="b">
        <v>1</v>
      </c>
      <c r="N2" s="5" t="s">
        <v>8264</v>
      </c>
      <c r="O2" s="1">
        <f>ROUNDUP(E2/D2*100, 0)</f>
        <v>137</v>
      </c>
      <c r="P2" s="7">
        <f>ROUNDUP(E2/L2,2)</f>
        <v>63.919999999999995</v>
      </c>
      <c r="Q2" s="5" t="s">
        <v>8307</v>
      </c>
      <c r="R2" s="5" t="s">
        <v>8308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 s="5">
        <v>1</v>
      </c>
      <c r="B3" s="3" t="s">
        <v>2</v>
      </c>
      <c r="C3" s="3" t="s">
        <v>4111</v>
      </c>
      <c r="D3">
        <v>10275</v>
      </c>
      <c r="E3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t="b">
        <v>0</v>
      </c>
      <c r="L3" s="5">
        <v>79</v>
      </c>
      <c r="M3" t="b">
        <v>1</v>
      </c>
      <c r="N3" s="5" t="s">
        <v>8264</v>
      </c>
      <c r="O3" s="1">
        <f>ROUNDUP(E3/D3*100, 0)</f>
        <v>143</v>
      </c>
      <c r="P3" s="7">
        <f t="shared" ref="P3:P66" si="0">ROUNDUP(E3/L3,2)</f>
        <v>185.48999999999998</v>
      </c>
      <c r="Q3" s="5" t="s">
        <v>8307</v>
      </c>
      <c r="R3" s="5" t="s">
        <v>8308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3.5" x14ac:dyDescent="0.35">
      <c r="A4" s="5">
        <v>2</v>
      </c>
      <c r="B4" s="3" t="s">
        <v>3</v>
      </c>
      <c r="C4" s="3" t="s">
        <v>4112</v>
      </c>
      <c r="D4">
        <v>500</v>
      </c>
      <c r="E4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t="b">
        <v>0</v>
      </c>
      <c r="L4" s="5">
        <v>35</v>
      </c>
      <c r="M4" t="b">
        <v>1</v>
      </c>
      <c r="N4" s="5" t="s">
        <v>8264</v>
      </c>
      <c r="O4" s="1">
        <f t="shared" ref="O4:O66" si="3">ROUNDUP(E4/D4*100, 0)</f>
        <v>105</v>
      </c>
      <c r="P4" s="7">
        <f t="shared" si="0"/>
        <v>15</v>
      </c>
      <c r="Q4" s="5" t="s">
        <v>8307</v>
      </c>
      <c r="R4" s="5" t="s">
        <v>8308</v>
      </c>
      <c r="S4" s="11">
        <f t="shared" si="1"/>
        <v>42405.702349537038</v>
      </c>
      <c r="T4" s="11">
        <f t="shared" si="2"/>
        <v>42415.702349537038</v>
      </c>
    </row>
    <row r="5" spans="1:20" ht="29" x14ac:dyDescent="0.35">
      <c r="A5" s="5">
        <v>3</v>
      </c>
      <c r="B5" s="3" t="s">
        <v>4</v>
      </c>
      <c r="C5" s="3" t="s">
        <v>4113</v>
      </c>
      <c r="D5">
        <v>10000</v>
      </c>
      <c r="E5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t="b">
        <v>0</v>
      </c>
      <c r="L5" s="5">
        <v>150</v>
      </c>
      <c r="M5" t="b">
        <v>1</v>
      </c>
      <c r="N5" s="5" t="s">
        <v>8264</v>
      </c>
      <c r="O5" s="1">
        <f t="shared" si="3"/>
        <v>104</v>
      </c>
      <c r="P5" s="7">
        <f t="shared" si="0"/>
        <v>69.27000000000001</v>
      </c>
      <c r="Q5" s="5" t="s">
        <v>8307</v>
      </c>
      <c r="R5" s="5" t="s">
        <v>8308</v>
      </c>
      <c r="S5" s="11">
        <f t="shared" si="1"/>
        <v>41828.515127314815</v>
      </c>
      <c r="T5" s="11">
        <f t="shared" si="2"/>
        <v>41858.515127314815</v>
      </c>
    </row>
    <row r="6" spans="1:20" ht="58" x14ac:dyDescent="0.35">
      <c r="A6" s="5">
        <v>4</v>
      </c>
      <c r="B6" s="3" t="s">
        <v>5</v>
      </c>
      <c r="C6" s="3" t="s">
        <v>4114</v>
      </c>
      <c r="D6">
        <v>44000</v>
      </c>
      <c r="E6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t="b">
        <v>0</v>
      </c>
      <c r="L6" s="5">
        <v>284</v>
      </c>
      <c r="M6" t="b">
        <v>1</v>
      </c>
      <c r="N6" s="5" t="s">
        <v>8264</v>
      </c>
      <c r="O6" s="1">
        <f t="shared" si="3"/>
        <v>123</v>
      </c>
      <c r="P6" s="7">
        <f t="shared" si="0"/>
        <v>190.56</v>
      </c>
      <c r="Q6" s="5" t="s">
        <v>8307</v>
      </c>
      <c r="R6" s="5" t="s">
        <v>8308</v>
      </c>
      <c r="S6" s="11">
        <f t="shared" si="1"/>
        <v>42327.834247685183</v>
      </c>
      <c r="T6" s="11">
        <f t="shared" si="2"/>
        <v>42357.834247685183</v>
      </c>
    </row>
    <row r="7" spans="1:20" ht="43.5" x14ac:dyDescent="0.35">
      <c r="A7" s="5">
        <v>5</v>
      </c>
      <c r="B7" s="3" t="s">
        <v>6</v>
      </c>
      <c r="C7" s="3" t="s">
        <v>4115</v>
      </c>
      <c r="D7">
        <v>3999</v>
      </c>
      <c r="E7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t="b">
        <v>0</v>
      </c>
      <c r="L7" s="5">
        <v>47</v>
      </c>
      <c r="M7" t="b">
        <v>1</v>
      </c>
      <c r="N7" s="5" t="s">
        <v>8264</v>
      </c>
      <c r="O7" s="1">
        <f t="shared" si="3"/>
        <v>110</v>
      </c>
      <c r="P7" s="7">
        <f t="shared" si="0"/>
        <v>93.410000000000011</v>
      </c>
      <c r="Q7" s="5" t="s">
        <v>8307</v>
      </c>
      <c r="R7" s="5" t="s">
        <v>8308</v>
      </c>
      <c r="S7" s="11">
        <f t="shared" si="1"/>
        <v>42563.932951388888</v>
      </c>
      <c r="T7" s="11">
        <f t="shared" si="2"/>
        <v>42580.232638888891</v>
      </c>
    </row>
    <row r="8" spans="1:20" ht="43.5" x14ac:dyDescent="0.35">
      <c r="A8" s="5">
        <v>6</v>
      </c>
      <c r="B8" s="3" t="s">
        <v>7</v>
      </c>
      <c r="C8" s="3" t="s">
        <v>4116</v>
      </c>
      <c r="D8">
        <v>8000</v>
      </c>
      <c r="E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t="b">
        <v>0</v>
      </c>
      <c r="L8" s="5">
        <v>58</v>
      </c>
      <c r="M8" t="b">
        <v>1</v>
      </c>
      <c r="N8" s="5" t="s">
        <v>8264</v>
      </c>
      <c r="O8" s="1">
        <f t="shared" si="3"/>
        <v>107</v>
      </c>
      <c r="P8" s="7">
        <f t="shared" si="0"/>
        <v>146.88</v>
      </c>
      <c r="Q8" s="5" t="s">
        <v>8307</v>
      </c>
      <c r="R8" s="5" t="s">
        <v>8308</v>
      </c>
      <c r="S8" s="11">
        <f t="shared" si="1"/>
        <v>41794.072337962964</v>
      </c>
      <c r="T8" s="11">
        <f t="shared" si="2"/>
        <v>41804.072337962964</v>
      </c>
    </row>
    <row r="9" spans="1:20" ht="58" x14ac:dyDescent="0.35">
      <c r="A9" s="5">
        <v>7</v>
      </c>
      <c r="B9" s="3" t="s">
        <v>8</v>
      </c>
      <c r="C9" s="3" t="s">
        <v>4117</v>
      </c>
      <c r="D9">
        <v>9000</v>
      </c>
      <c r="E9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t="b">
        <v>0</v>
      </c>
      <c r="L9" s="5">
        <v>57</v>
      </c>
      <c r="M9" t="b">
        <v>1</v>
      </c>
      <c r="N9" s="5" t="s">
        <v>8264</v>
      </c>
      <c r="O9" s="1">
        <f t="shared" si="3"/>
        <v>102</v>
      </c>
      <c r="P9" s="7">
        <f t="shared" si="0"/>
        <v>159.82999999999998</v>
      </c>
      <c r="Q9" s="5" t="s">
        <v>8307</v>
      </c>
      <c r="R9" s="5" t="s">
        <v>8308</v>
      </c>
      <c r="S9" s="11">
        <f t="shared" si="1"/>
        <v>42516.047071759262</v>
      </c>
      <c r="T9" s="11">
        <f t="shared" si="2"/>
        <v>42556.047071759262</v>
      </c>
    </row>
    <row r="10" spans="1:20" ht="29" x14ac:dyDescent="0.35">
      <c r="A10" s="5">
        <v>8</v>
      </c>
      <c r="B10" s="3" t="s">
        <v>9</v>
      </c>
      <c r="C10" s="3" t="s">
        <v>4118</v>
      </c>
      <c r="D10">
        <v>3500</v>
      </c>
      <c r="E10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t="b">
        <v>0</v>
      </c>
      <c r="L10" s="5">
        <v>12</v>
      </c>
      <c r="M10" t="b">
        <v>1</v>
      </c>
      <c r="N10" s="5" t="s">
        <v>8264</v>
      </c>
      <c r="O10" s="1">
        <f t="shared" si="3"/>
        <v>101</v>
      </c>
      <c r="P10" s="7">
        <f t="shared" si="0"/>
        <v>291.8</v>
      </c>
      <c r="Q10" s="5" t="s">
        <v>8307</v>
      </c>
      <c r="R10" s="5" t="s">
        <v>8308</v>
      </c>
      <c r="S10" s="11">
        <f t="shared" si="1"/>
        <v>42468.94458333333</v>
      </c>
      <c r="T10" s="11">
        <f t="shared" si="2"/>
        <v>42475.875</v>
      </c>
    </row>
    <row r="11" spans="1:20" ht="43.5" x14ac:dyDescent="0.35">
      <c r="A11" s="5">
        <v>9</v>
      </c>
      <c r="B11" s="3" t="s">
        <v>10</v>
      </c>
      <c r="C11" s="3" t="s">
        <v>4119</v>
      </c>
      <c r="D11">
        <v>500</v>
      </c>
      <c r="E11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t="b">
        <v>0</v>
      </c>
      <c r="L11" s="5">
        <v>20</v>
      </c>
      <c r="M11" t="b">
        <v>1</v>
      </c>
      <c r="N11" s="5" t="s">
        <v>8264</v>
      </c>
      <c r="O11" s="1">
        <f t="shared" si="3"/>
        <v>126</v>
      </c>
      <c r="P11" s="7">
        <f t="shared" si="0"/>
        <v>31.5</v>
      </c>
      <c r="Q11" s="5" t="s">
        <v>8307</v>
      </c>
      <c r="R11" s="5" t="s">
        <v>8308</v>
      </c>
      <c r="S11" s="11">
        <f t="shared" si="1"/>
        <v>42447.103518518517</v>
      </c>
      <c r="T11" s="11">
        <f t="shared" si="2"/>
        <v>42477.103518518517</v>
      </c>
    </row>
    <row r="12" spans="1:20" ht="43.5" x14ac:dyDescent="0.35">
      <c r="A12" s="5">
        <v>10</v>
      </c>
      <c r="B12" s="3" t="s">
        <v>11</v>
      </c>
      <c r="C12" s="3" t="s">
        <v>4120</v>
      </c>
      <c r="D12">
        <v>3000</v>
      </c>
      <c r="E12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t="b">
        <v>0</v>
      </c>
      <c r="L12" s="5">
        <v>19</v>
      </c>
      <c r="M12" t="b">
        <v>1</v>
      </c>
      <c r="N12" s="5" t="s">
        <v>8264</v>
      </c>
      <c r="O12" s="1">
        <f t="shared" si="3"/>
        <v>101</v>
      </c>
      <c r="P12" s="7">
        <f t="shared" si="0"/>
        <v>158.69</v>
      </c>
      <c r="Q12" s="5" t="s">
        <v>8307</v>
      </c>
      <c r="R12" s="5" t="s">
        <v>8308</v>
      </c>
      <c r="S12" s="11">
        <f t="shared" si="1"/>
        <v>41780.068043981482</v>
      </c>
      <c r="T12" s="11">
        <f t="shared" si="2"/>
        <v>41815.068043981482</v>
      </c>
    </row>
    <row r="13" spans="1:20" ht="58" x14ac:dyDescent="0.35">
      <c r="A13" s="5">
        <v>11</v>
      </c>
      <c r="B13" s="3" t="s">
        <v>12</v>
      </c>
      <c r="C13" s="3" t="s">
        <v>4121</v>
      </c>
      <c r="D13">
        <v>5000</v>
      </c>
      <c r="E13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t="b">
        <v>0</v>
      </c>
      <c r="L13" s="5">
        <v>75</v>
      </c>
      <c r="M13" t="b">
        <v>1</v>
      </c>
      <c r="N13" s="5" t="s">
        <v>8264</v>
      </c>
      <c r="O13" s="1">
        <f t="shared" si="3"/>
        <v>121</v>
      </c>
      <c r="P13" s="7">
        <f t="shared" si="0"/>
        <v>80.34</v>
      </c>
      <c r="Q13" s="5" t="s">
        <v>8307</v>
      </c>
      <c r="R13" s="5" t="s">
        <v>8308</v>
      </c>
      <c r="S13" s="11">
        <f t="shared" si="1"/>
        <v>42572.778495370367</v>
      </c>
      <c r="T13" s="11">
        <f t="shared" si="2"/>
        <v>42604.125</v>
      </c>
    </row>
    <row r="14" spans="1:20" ht="58" x14ac:dyDescent="0.35">
      <c r="A14" s="5">
        <v>12</v>
      </c>
      <c r="B14" s="3" t="s">
        <v>13</v>
      </c>
      <c r="C14" s="3" t="s">
        <v>4122</v>
      </c>
      <c r="D14">
        <v>30000</v>
      </c>
      <c r="E14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t="b">
        <v>0</v>
      </c>
      <c r="L14" s="5">
        <v>827</v>
      </c>
      <c r="M14" t="b">
        <v>1</v>
      </c>
      <c r="N14" s="5" t="s">
        <v>8264</v>
      </c>
      <c r="O14" s="1">
        <f t="shared" si="3"/>
        <v>166</v>
      </c>
      <c r="P14" s="7">
        <f t="shared" si="0"/>
        <v>59.97</v>
      </c>
      <c r="Q14" s="5" t="s">
        <v>8307</v>
      </c>
      <c r="R14" s="5" t="s">
        <v>8308</v>
      </c>
      <c r="S14" s="11">
        <f t="shared" si="1"/>
        <v>41791.713252314818</v>
      </c>
      <c r="T14" s="11">
        <f t="shared" si="2"/>
        <v>41836.125</v>
      </c>
    </row>
    <row r="15" spans="1:20" ht="43.5" x14ac:dyDescent="0.35">
      <c r="A15" s="5">
        <v>13</v>
      </c>
      <c r="B15" s="3" t="s">
        <v>14</v>
      </c>
      <c r="C15" s="3" t="s">
        <v>4123</v>
      </c>
      <c r="D15">
        <v>3500</v>
      </c>
      <c r="E15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t="b">
        <v>0</v>
      </c>
      <c r="L15" s="5">
        <v>51</v>
      </c>
      <c r="M15" t="b">
        <v>1</v>
      </c>
      <c r="N15" s="5" t="s">
        <v>8264</v>
      </c>
      <c r="O15" s="1">
        <f t="shared" si="3"/>
        <v>160</v>
      </c>
      <c r="P15" s="7">
        <f t="shared" si="0"/>
        <v>109.79</v>
      </c>
      <c r="Q15" s="5" t="s">
        <v>8307</v>
      </c>
      <c r="R15" s="5" t="s">
        <v>8308</v>
      </c>
      <c r="S15" s="11">
        <f t="shared" si="1"/>
        <v>42508.677187499998</v>
      </c>
      <c r="T15" s="11">
        <f t="shared" si="2"/>
        <v>42544.852083333331</v>
      </c>
    </row>
    <row r="16" spans="1:20" ht="29" x14ac:dyDescent="0.35">
      <c r="A16" s="5">
        <v>14</v>
      </c>
      <c r="B16" s="3" t="s">
        <v>15</v>
      </c>
      <c r="C16" s="3" t="s">
        <v>4124</v>
      </c>
      <c r="D16">
        <v>6000</v>
      </c>
      <c r="E16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t="b">
        <v>0</v>
      </c>
      <c r="L16" s="5">
        <v>41</v>
      </c>
      <c r="M16" t="b">
        <v>1</v>
      </c>
      <c r="N16" s="5" t="s">
        <v>8264</v>
      </c>
      <c r="O16" s="1">
        <f t="shared" si="3"/>
        <v>101</v>
      </c>
      <c r="P16" s="7">
        <f t="shared" si="0"/>
        <v>147.70999999999998</v>
      </c>
      <c r="Q16" s="5" t="s">
        <v>8307</v>
      </c>
      <c r="R16" s="5" t="s">
        <v>8308</v>
      </c>
      <c r="S16" s="11">
        <f t="shared" si="1"/>
        <v>41808.02648148148</v>
      </c>
      <c r="T16" s="11">
        <f t="shared" si="2"/>
        <v>41833.582638888889</v>
      </c>
    </row>
    <row r="17" spans="1:20" ht="43.5" x14ac:dyDescent="0.35">
      <c r="A17" s="5">
        <v>15</v>
      </c>
      <c r="B17" s="3" t="s">
        <v>16</v>
      </c>
      <c r="C17" s="3" t="s">
        <v>4125</v>
      </c>
      <c r="D17">
        <v>2000</v>
      </c>
      <c r="E17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t="b">
        <v>0</v>
      </c>
      <c r="L17" s="5">
        <v>98</v>
      </c>
      <c r="M17" t="b">
        <v>1</v>
      </c>
      <c r="N17" s="5" t="s">
        <v>8264</v>
      </c>
      <c r="O17" s="1">
        <f t="shared" si="3"/>
        <v>107</v>
      </c>
      <c r="P17" s="7">
        <f t="shared" si="0"/>
        <v>21.76</v>
      </c>
      <c r="Q17" s="5" t="s">
        <v>8307</v>
      </c>
      <c r="R17" s="5" t="s">
        <v>8308</v>
      </c>
      <c r="S17" s="11">
        <f t="shared" si="1"/>
        <v>42256.391875000001</v>
      </c>
      <c r="T17" s="11">
        <f t="shared" si="2"/>
        <v>42274.843055555553</v>
      </c>
    </row>
    <row r="18" spans="1:20" ht="43.5" x14ac:dyDescent="0.35">
      <c r="A18" s="5">
        <v>16</v>
      </c>
      <c r="B18" s="3" t="s">
        <v>17</v>
      </c>
      <c r="C18" s="3" t="s">
        <v>4126</v>
      </c>
      <c r="D18">
        <v>12000</v>
      </c>
      <c r="E1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t="b">
        <v>0</v>
      </c>
      <c r="L18" s="5">
        <v>70</v>
      </c>
      <c r="M18" t="b">
        <v>1</v>
      </c>
      <c r="N18" s="5" t="s">
        <v>8264</v>
      </c>
      <c r="O18" s="1">
        <f t="shared" si="3"/>
        <v>101</v>
      </c>
      <c r="P18" s="7">
        <f t="shared" si="0"/>
        <v>171.85</v>
      </c>
      <c r="Q18" s="5" t="s">
        <v>8307</v>
      </c>
      <c r="R18" s="5" t="s">
        <v>8308</v>
      </c>
      <c r="S18" s="11">
        <f t="shared" si="1"/>
        <v>41760.796423611115</v>
      </c>
      <c r="T18" s="11">
        <f t="shared" si="2"/>
        <v>41806.229166666664</v>
      </c>
    </row>
    <row r="19" spans="1:20" ht="43.5" x14ac:dyDescent="0.35">
      <c r="A19" s="5">
        <v>17</v>
      </c>
      <c r="B19" s="3" t="s">
        <v>18</v>
      </c>
      <c r="C19" s="3" t="s">
        <v>4127</v>
      </c>
      <c r="D19">
        <v>1500</v>
      </c>
      <c r="E19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t="b">
        <v>0</v>
      </c>
      <c r="L19" s="5">
        <v>36</v>
      </c>
      <c r="M19" t="b">
        <v>1</v>
      </c>
      <c r="N19" s="5" t="s">
        <v>8264</v>
      </c>
      <c r="O19" s="1">
        <f t="shared" si="3"/>
        <v>101</v>
      </c>
      <c r="P19" s="7">
        <f t="shared" si="0"/>
        <v>41.949999999999996</v>
      </c>
      <c r="Q19" s="5" t="s">
        <v>8307</v>
      </c>
      <c r="R19" s="5" t="s">
        <v>8308</v>
      </c>
      <c r="S19" s="11">
        <f t="shared" si="1"/>
        <v>41917.731736111113</v>
      </c>
      <c r="T19" s="11">
        <f t="shared" si="2"/>
        <v>41947.773402777777</v>
      </c>
    </row>
    <row r="20" spans="1:20" ht="43.5" x14ac:dyDescent="0.35">
      <c r="A20" s="5">
        <v>18</v>
      </c>
      <c r="B20" s="3" t="s">
        <v>19</v>
      </c>
      <c r="C20" s="3" t="s">
        <v>4128</v>
      </c>
      <c r="D20">
        <v>30000</v>
      </c>
      <c r="E20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t="b">
        <v>0</v>
      </c>
      <c r="L20" s="5">
        <v>342</v>
      </c>
      <c r="M20" t="b">
        <v>1</v>
      </c>
      <c r="N20" s="5" t="s">
        <v>8264</v>
      </c>
      <c r="O20" s="1">
        <f t="shared" si="3"/>
        <v>107</v>
      </c>
      <c r="P20" s="7">
        <f t="shared" si="0"/>
        <v>93.27000000000001</v>
      </c>
      <c r="Q20" s="5" t="s">
        <v>8307</v>
      </c>
      <c r="R20" s="5" t="s">
        <v>8308</v>
      </c>
      <c r="S20" s="11">
        <f t="shared" si="1"/>
        <v>41869.542314814818</v>
      </c>
      <c r="T20" s="11">
        <f t="shared" si="2"/>
        <v>41899.542314814818</v>
      </c>
    </row>
    <row r="21" spans="1:20" ht="43.5" x14ac:dyDescent="0.35">
      <c r="A21" s="5">
        <v>19</v>
      </c>
      <c r="B21" s="3" t="s">
        <v>20</v>
      </c>
      <c r="C21" s="3" t="s">
        <v>4129</v>
      </c>
      <c r="D21">
        <v>850</v>
      </c>
      <c r="E21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t="b">
        <v>0</v>
      </c>
      <c r="L21" s="5">
        <v>22</v>
      </c>
      <c r="M21" t="b">
        <v>1</v>
      </c>
      <c r="N21" s="5" t="s">
        <v>8264</v>
      </c>
      <c r="O21" s="1">
        <f t="shared" si="3"/>
        <v>146</v>
      </c>
      <c r="P21" s="7">
        <f t="shared" si="0"/>
        <v>56.14</v>
      </c>
      <c r="Q21" s="5" t="s">
        <v>8307</v>
      </c>
      <c r="R21" s="5" t="s">
        <v>8308</v>
      </c>
      <c r="S21" s="11">
        <f t="shared" si="1"/>
        <v>42175.816365740742</v>
      </c>
      <c r="T21" s="11">
        <f t="shared" si="2"/>
        <v>42205.816365740742</v>
      </c>
    </row>
    <row r="22" spans="1:20" ht="43.5" x14ac:dyDescent="0.35">
      <c r="A22" s="5">
        <v>20</v>
      </c>
      <c r="B22" s="3" t="s">
        <v>21</v>
      </c>
      <c r="C22" s="3" t="s">
        <v>4130</v>
      </c>
      <c r="D22">
        <v>2000</v>
      </c>
      <c r="E22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t="b">
        <v>0</v>
      </c>
      <c r="L22" s="5">
        <v>25</v>
      </c>
      <c r="M22" t="b">
        <v>1</v>
      </c>
      <c r="N22" s="5" t="s">
        <v>8264</v>
      </c>
      <c r="O22" s="1">
        <f t="shared" si="3"/>
        <v>101</v>
      </c>
      <c r="P22" s="7">
        <f t="shared" si="0"/>
        <v>80.16</v>
      </c>
      <c r="Q22" s="5" t="s">
        <v>8307</v>
      </c>
      <c r="R22" s="5" t="s">
        <v>8308</v>
      </c>
      <c r="S22" s="11">
        <f t="shared" si="1"/>
        <v>42200.758240740746</v>
      </c>
      <c r="T22" s="11">
        <f t="shared" si="2"/>
        <v>42260.758240740746</v>
      </c>
    </row>
    <row r="23" spans="1:20" ht="43.5" x14ac:dyDescent="0.35">
      <c r="A23" s="5">
        <v>21</v>
      </c>
      <c r="B23" s="3" t="s">
        <v>22</v>
      </c>
      <c r="C23" s="3" t="s">
        <v>4131</v>
      </c>
      <c r="D23">
        <v>18500</v>
      </c>
      <c r="E23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t="b">
        <v>0</v>
      </c>
      <c r="L23" s="5">
        <v>101</v>
      </c>
      <c r="M23" t="b">
        <v>1</v>
      </c>
      <c r="N23" s="5" t="s">
        <v>8264</v>
      </c>
      <c r="O23" s="1">
        <f t="shared" si="3"/>
        <v>110</v>
      </c>
      <c r="P23" s="7">
        <f t="shared" si="0"/>
        <v>199.91</v>
      </c>
      <c r="Q23" s="5" t="s">
        <v>8307</v>
      </c>
      <c r="R23" s="5" t="s">
        <v>8308</v>
      </c>
      <c r="S23" s="11">
        <f t="shared" si="1"/>
        <v>41878.627187500002</v>
      </c>
      <c r="T23" s="11">
        <f t="shared" si="2"/>
        <v>41908.627187500002</v>
      </c>
    </row>
    <row r="24" spans="1:20" ht="29" x14ac:dyDescent="0.35">
      <c r="A24" s="5">
        <v>22</v>
      </c>
      <c r="B24" s="3" t="s">
        <v>23</v>
      </c>
      <c r="C24" s="3" t="s">
        <v>4132</v>
      </c>
      <c r="D24">
        <v>350</v>
      </c>
      <c r="E24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t="b">
        <v>0</v>
      </c>
      <c r="L24" s="5">
        <v>8</v>
      </c>
      <c r="M24" t="b">
        <v>1</v>
      </c>
      <c r="N24" s="5" t="s">
        <v>8264</v>
      </c>
      <c r="O24" s="1">
        <f t="shared" si="3"/>
        <v>118</v>
      </c>
      <c r="P24" s="7">
        <f t="shared" si="0"/>
        <v>51.25</v>
      </c>
      <c r="Q24" s="5" t="s">
        <v>8307</v>
      </c>
      <c r="R24" s="5" t="s">
        <v>8308</v>
      </c>
      <c r="S24" s="11">
        <f t="shared" si="1"/>
        <v>41989.91134259259</v>
      </c>
      <c r="T24" s="11">
        <f t="shared" si="2"/>
        <v>42005.332638888889</v>
      </c>
    </row>
    <row r="25" spans="1:20" ht="43.5" x14ac:dyDescent="0.35">
      <c r="A25" s="5">
        <v>23</v>
      </c>
      <c r="B25" s="3" t="s">
        <v>24</v>
      </c>
      <c r="C25" s="3" t="s">
        <v>4133</v>
      </c>
      <c r="D25">
        <v>2000</v>
      </c>
      <c r="E25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t="b">
        <v>0</v>
      </c>
      <c r="L25" s="5">
        <v>23</v>
      </c>
      <c r="M25" t="b">
        <v>1</v>
      </c>
      <c r="N25" s="5" t="s">
        <v>8264</v>
      </c>
      <c r="O25" s="1">
        <f t="shared" si="3"/>
        <v>119</v>
      </c>
      <c r="P25" s="7">
        <f t="shared" si="0"/>
        <v>103.05000000000001</v>
      </c>
      <c r="Q25" s="5" t="s">
        <v>8307</v>
      </c>
      <c r="R25" s="5" t="s">
        <v>8308</v>
      </c>
      <c r="S25" s="11">
        <f t="shared" si="1"/>
        <v>42097.778946759259</v>
      </c>
      <c r="T25" s="11">
        <f t="shared" si="2"/>
        <v>42124.638888888891</v>
      </c>
    </row>
    <row r="26" spans="1:20" ht="29" x14ac:dyDescent="0.35">
      <c r="A26" s="5">
        <v>24</v>
      </c>
      <c r="B26" s="3" t="s">
        <v>25</v>
      </c>
      <c r="C26" s="3" t="s">
        <v>4134</v>
      </c>
      <c r="D26">
        <v>35000</v>
      </c>
      <c r="E26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t="b">
        <v>0</v>
      </c>
      <c r="L26" s="5">
        <v>574</v>
      </c>
      <c r="M26" t="b">
        <v>1</v>
      </c>
      <c r="N26" s="5" t="s">
        <v>8264</v>
      </c>
      <c r="O26" s="1">
        <f t="shared" si="3"/>
        <v>109</v>
      </c>
      <c r="P26" s="7">
        <f t="shared" si="0"/>
        <v>66.350000000000009</v>
      </c>
      <c r="Q26" s="5" t="s">
        <v>8307</v>
      </c>
      <c r="R26" s="5" t="s">
        <v>8308</v>
      </c>
      <c r="S26" s="11">
        <f t="shared" si="1"/>
        <v>42229.820173611108</v>
      </c>
      <c r="T26" s="11">
        <f t="shared" si="2"/>
        <v>42262.818750000006</v>
      </c>
    </row>
    <row r="27" spans="1:20" ht="43.5" x14ac:dyDescent="0.35">
      <c r="A27" s="5">
        <v>25</v>
      </c>
      <c r="B27" s="3" t="s">
        <v>26</v>
      </c>
      <c r="C27" s="3" t="s">
        <v>4135</v>
      </c>
      <c r="D27">
        <v>600</v>
      </c>
      <c r="E27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t="b">
        <v>0</v>
      </c>
      <c r="L27" s="5">
        <v>14</v>
      </c>
      <c r="M27" t="b">
        <v>1</v>
      </c>
      <c r="N27" s="5" t="s">
        <v>8264</v>
      </c>
      <c r="O27" s="1">
        <f t="shared" si="3"/>
        <v>134</v>
      </c>
      <c r="P27" s="7">
        <f t="shared" si="0"/>
        <v>57.15</v>
      </c>
      <c r="Q27" s="5" t="s">
        <v>8307</v>
      </c>
      <c r="R27" s="5" t="s">
        <v>8308</v>
      </c>
      <c r="S27" s="11">
        <f t="shared" si="1"/>
        <v>42318.025011574078</v>
      </c>
      <c r="T27" s="11">
        <f t="shared" si="2"/>
        <v>42378.025011574078</v>
      </c>
    </row>
    <row r="28" spans="1:20" ht="43.5" x14ac:dyDescent="0.35">
      <c r="A28" s="5">
        <v>26</v>
      </c>
      <c r="B28" s="3" t="s">
        <v>27</v>
      </c>
      <c r="C28" s="3" t="s">
        <v>4136</v>
      </c>
      <c r="D28">
        <v>1250</v>
      </c>
      <c r="E2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t="b">
        <v>0</v>
      </c>
      <c r="L28" s="5">
        <v>19</v>
      </c>
      <c r="M28" t="b">
        <v>1</v>
      </c>
      <c r="N28" s="5" t="s">
        <v>8264</v>
      </c>
      <c r="O28" s="1">
        <f t="shared" si="3"/>
        <v>156</v>
      </c>
      <c r="P28" s="7">
        <f t="shared" si="0"/>
        <v>102.11</v>
      </c>
      <c r="Q28" s="5" t="s">
        <v>8307</v>
      </c>
      <c r="R28" s="5" t="s">
        <v>8308</v>
      </c>
      <c r="S28" s="11">
        <f t="shared" si="1"/>
        <v>41828.515555555554</v>
      </c>
      <c r="T28" s="11">
        <f t="shared" si="2"/>
        <v>41868.515555555554</v>
      </c>
    </row>
    <row r="29" spans="1:20" ht="43.5" x14ac:dyDescent="0.35">
      <c r="A29" s="5">
        <v>27</v>
      </c>
      <c r="B29" s="3" t="s">
        <v>28</v>
      </c>
      <c r="C29" s="3" t="s">
        <v>4137</v>
      </c>
      <c r="D29">
        <v>20000</v>
      </c>
      <c r="E29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t="b">
        <v>0</v>
      </c>
      <c r="L29" s="5">
        <v>150</v>
      </c>
      <c r="M29" t="b">
        <v>1</v>
      </c>
      <c r="N29" s="5" t="s">
        <v>8264</v>
      </c>
      <c r="O29" s="1">
        <f t="shared" si="3"/>
        <v>112</v>
      </c>
      <c r="P29" s="7">
        <f t="shared" si="0"/>
        <v>148.97</v>
      </c>
      <c r="Q29" s="5" t="s">
        <v>8307</v>
      </c>
      <c r="R29" s="5" t="s">
        <v>8308</v>
      </c>
      <c r="S29" s="11">
        <f t="shared" si="1"/>
        <v>41929.164733796293</v>
      </c>
      <c r="T29" s="11">
        <f t="shared" si="2"/>
        <v>41959.206400462965</v>
      </c>
    </row>
    <row r="30" spans="1:20" ht="29" x14ac:dyDescent="0.35">
      <c r="A30" s="5">
        <v>28</v>
      </c>
      <c r="B30" s="3" t="s">
        <v>29</v>
      </c>
      <c r="C30" s="3" t="s">
        <v>4138</v>
      </c>
      <c r="D30">
        <v>12000</v>
      </c>
      <c r="E30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t="b">
        <v>0</v>
      </c>
      <c r="L30" s="5">
        <v>71</v>
      </c>
      <c r="M30" t="b">
        <v>1</v>
      </c>
      <c r="N30" s="5" t="s">
        <v>8264</v>
      </c>
      <c r="O30" s="1">
        <f t="shared" si="3"/>
        <v>101</v>
      </c>
      <c r="P30" s="7">
        <f t="shared" si="0"/>
        <v>169.60999999999999</v>
      </c>
      <c r="Q30" s="5" t="s">
        <v>8307</v>
      </c>
      <c r="R30" s="5" t="s">
        <v>8308</v>
      </c>
      <c r="S30" s="11">
        <f t="shared" si="1"/>
        <v>42324.96393518518</v>
      </c>
      <c r="T30" s="11">
        <f t="shared" si="2"/>
        <v>42354.96393518518</v>
      </c>
    </row>
    <row r="31" spans="1:20" ht="58" x14ac:dyDescent="0.35">
      <c r="A31" s="5">
        <v>29</v>
      </c>
      <c r="B31" s="3" t="s">
        <v>30</v>
      </c>
      <c r="C31" s="3" t="s">
        <v>4139</v>
      </c>
      <c r="D31">
        <v>3000</v>
      </c>
      <c r="E31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t="b">
        <v>0</v>
      </c>
      <c r="L31" s="5">
        <v>117</v>
      </c>
      <c r="M31" t="b">
        <v>1</v>
      </c>
      <c r="N31" s="5" t="s">
        <v>8264</v>
      </c>
      <c r="O31" s="1">
        <f t="shared" si="3"/>
        <v>124</v>
      </c>
      <c r="P31" s="7">
        <f t="shared" si="0"/>
        <v>31.630000000000003</v>
      </c>
      <c r="Q31" s="5" t="s">
        <v>8307</v>
      </c>
      <c r="R31" s="5" t="s">
        <v>8308</v>
      </c>
      <c r="S31" s="11">
        <f t="shared" si="1"/>
        <v>41812.67324074074</v>
      </c>
      <c r="T31" s="11">
        <f t="shared" si="2"/>
        <v>41842.67324074074</v>
      </c>
    </row>
    <row r="32" spans="1:20" ht="43.5" x14ac:dyDescent="0.35">
      <c r="A32" s="5">
        <v>30</v>
      </c>
      <c r="B32" s="3" t="s">
        <v>31</v>
      </c>
      <c r="C32" s="3" t="s">
        <v>4140</v>
      </c>
      <c r="D32">
        <v>4000</v>
      </c>
      <c r="E32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t="b">
        <v>0</v>
      </c>
      <c r="L32" s="5">
        <v>53</v>
      </c>
      <c r="M32" t="b">
        <v>1</v>
      </c>
      <c r="N32" s="5" t="s">
        <v>8264</v>
      </c>
      <c r="O32" s="1">
        <f t="shared" si="3"/>
        <v>102</v>
      </c>
      <c r="P32" s="7">
        <f t="shared" si="0"/>
        <v>76.460000000000008</v>
      </c>
      <c r="Q32" s="5" t="s">
        <v>8307</v>
      </c>
      <c r="R32" s="5" t="s">
        <v>8308</v>
      </c>
      <c r="S32" s="11">
        <f t="shared" si="1"/>
        <v>41842.292997685188</v>
      </c>
      <c r="T32" s="11">
        <f t="shared" si="2"/>
        <v>41872.292997685188</v>
      </c>
    </row>
    <row r="33" spans="1:20" ht="43.5" x14ac:dyDescent="0.35">
      <c r="A33" s="5">
        <v>31</v>
      </c>
      <c r="B33" s="3" t="s">
        <v>32</v>
      </c>
      <c r="C33" s="3" t="s">
        <v>4141</v>
      </c>
      <c r="D33">
        <v>13</v>
      </c>
      <c r="E33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t="b">
        <v>0</v>
      </c>
      <c r="L33" s="5">
        <v>1</v>
      </c>
      <c r="M33" t="b">
        <v>1</v>
      </c>
      <c r="N33" s="5" t="s">
        <v>8264</v>
      </c>
      <c r="O33" s="1">
        <f t="shared" si="3"/>
        <v>100</v>
      </c>
      <c r="P33" s="7">
        <f t="shared" si="0"/>
        <v>13</v>
      </c>
      <c r="Q33" s="5" t="s">
        <v>8307</v>
      </c>
      <c r="R33" s="5" t="s">
        <v>8308</v>
      </c>
      <c r="S33" s="11">
        <f t="shared" si="1"/>
        <v>42376.79206018518</v>
      </c>
      <c r="T33" s="11">
        <f t="shared" si="2"/>
        <v>42394.79206018518</v>
      </c>
    </row>
    <row r="34" spans="1:20" ht="58" x14ac:dyDescent="0.35">
      <c r="A34" s="5">
        <v>32</v>
      </c>
      <c r="B34" s="3" t="s">
        <v>33</v>
      </c>
      <c r="C34" s="3" t="s">
        <v>4142</v>
      </c>
      <c r="D34">
        <v>28450</v>
      </c>
      <c r="E34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t="b">
        <v>0</v>
      </c>
      <c r="L34" s="5">
        <v>89</v>
      </c>
      <c r="M34" t="b">
        <v>1</v>
      </c>
      <c r="N34" s="5" t="s">
        <v>8264</v>
      </c>
      <c r="O34" s="1">
        <f t="shared" si="3"/>
        <v>101</v>
      </c>
      <c r="P34" s="7">
        <f t="shared" si="0"/>
        <v>320.45</v>
      </c>
      <c r="Q34" s="5" t="s">
        <v>8307</v>
      </c>
      <c r="R34" s="5" t="s">
        <v>8308</v>
      </c>
      <c r="S34" s="11">
        <f t="shared" si="1"/>
        <v>42461.627511574072</v>
      </c>
      <c r="T34" s="11">
        <f t="shared" si="2"/>
        <v>42503.165972222225</v>
      </c>
    </row>
    <row r="35" spans="1:20" ht="43.5" x14ac:dyDescent="0.35">
      <c r="A35" s="5">
        <v>33</v>
      </c>
      <c r="B35" s="3" t="s">
        <v>34</v>
      </c>
      <c r="C35" s="3" t="s">
        <v>4143</v>
      </c>
      <c r="D35">
        <v>5250</v>
      </c>
      <c r="E35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t="b">
        <v>0</v>
      </c>
      <c r="L35" s="5">
        <v>64</v>
      </c>
      <c r="M35" t="b">
        <v>1</v>
      </c>
      <c r="N35" s="5" t="s">
        <v>8264</v>
      </c>
      <c r="O35" s="1">
        <f t="shared" si="3"/>
        <v>103</v>
      </c>
      <c r="P35" s="7">
        <f t="shared" si="0"/>
        <v>83.75</v>
      </c>
      <c r="Q35" s="5" t="s">
        <v>8307</v>
      </c>
      <c r="R35" s="5" t="s">
        <v>8308</v>
      </c>
      <c r="S35" s="11">
        <f t="shared" si="1"/>
        <v>42286.660891203705</v>
      </c>
      <c r="T35" s="11">
        <f t="shared" si="2"/>
        <v>42316.702557870376</v>
      </c>
    </row>
    <row r="36" spans="1:20" ht="43.5" x14ac:dyDescent="0.35">
      <c r="A36" s="5">
        <v>34</v>
      </c>
      <c r="B36" s="3" t="s">
        <v>35</v>
      </c>
      <c r="C36" s="3" t="s">
        <v>4144</v>
      </c>
      <c r="D36">
        <v>2600</v>
      </c>
      <c r="E36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t="b">
        <v>0</v>
      </c>
      <c r="L36" s="5">
        <v>68</v>
      </c>
      <c r="M36" t="b">
        <v>1</v>
      </c>
      <c r="N36" s="5" t="s">
        <v>8264</v>
      </c>
      <c r="O36" s="1">
        <f t="shared" si="3"/>
        <v>131</v>
      </c>
      <c r="P36" s="7">
        <f t="shared" si="0"/>
        <v>49.89</v>
      </c>
      <c r="Q36" s="5" t="s">
        <v>8307</v>
      </c>
      <c r="R36" s="5" t="s">
        <v>8308</v>
      </c>
      <c r="S36" s="11">
        <f t="shared" si="1"/>
        <v>41841.321770833332</v>
      </c>
      <c r="T36" s="11">
        <f t="shared" si="2"/>
        <v>41856.321770833332</v>
      </c>
    </row>
    <row r="37" spans="1:20" ht="43.5" x14ac:dyDescent="0.35">
      <c r="A37" s="5">
        <v>35</v>
      </c>
      <c r="B37" s="3" t="s">
        <v>36</v>
      </c>
      <c r="C37" s="3" t="s">
        <v>4145</v>
      </c>
      <c r="D37">
        <v>1000</v>
      </c>
      <c r="E37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t="b">
        <v>0</v>
      </c>
      <c r="L37" s="5">
        <v>28</v>
      </c>
      <c r="M37" t="b">
        <v>1</v>
      </c>
      <c r="N37" s="5" t="s">
        <v>8264</v>
      </c>
      <c r="O37" s="1">
        <f t="shared" si="3"/>
        <v>167</v>
      </c>
      <c r="P37" s="7">
        <f t="shared" si="0"/>
        <v>59.47</v>
      </c>
      <c r="Q37" s="5" t="s">
        <v>8307</v>
      </c>
      <c r="R37" s="5" t="s">
        <v>8308</v>
      </c>
      <c r="S37" s="11">
        <f t="shared" si="1"/>
        <v>42098.291828703703</v>
      </c>
      <c r="T37" s="11">
        <f t="shared" si="2"/>
        <v>42122</v>
      </c>
    </row>
    <row r="38" spans="1:20" ht="29" x14ac:dyDescent="0.35">
      <c r="A38" s="5">
        <v>36</v>
      </c>
      <c r="B38" s="3" t="s">
        <v>37</v>
      </c>
      <c r="C38" s="3" t="s">
        <v>4146</v>
      </c>
      <c r="D38">
        <v>6000</v>
      </c>
      <c r="E3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t="b">
        <v>0</v>
      </c>
      <c r="L38" s="5">
        <v>44</v>
      </c>
      <c r="M38" t="b">
        <v>1</v>
      </c>
      <c r="N38" s="5" t="s">
        <v>8264</v>
      </c>
      <c r="O38" s="1">
        <f t="shared" si="3"/>
        <v>143</v>
      </c>
      <c r="P38" s="7">
        <f t="shared" si="0"/>
        <v>193.85</v>
      </c>
      <c r="Q38" s="5" t="s">
        <v>8307</v>
      </c>
      <c r="R38" s="5" t="s">
        <v>8308</v>
      </c>
      <c r="S38" s="11">
        <f t="shared" si="1"/>
        <v>42068.307002314818</v>
      </c>
      <c r="T38" s="11">
        <f t="shared" si="2"/>
        <v>42098.265335648146</v>
      </c>
    </row>
    <row r="39" spans="1:20" ht="43.5" x14ac:dyDescent="0.35">
      <c r="A39" s="5">
        <v>37</v>
      </c>
      <c r="B39" s="3" t="s">
        <v>38</v>
      </c>
      <c r="C39" s="3" t="s">
        <v>4147</v>
      </c>
      <c r="D39">
        <v>22000</v>
      </c>
      <c r="E39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t="b">
        <v>0</v>
      </c>
      <c r="L39" s="5">
        <v>253</v>
      </c>
      <c r="M39" t="b">
        <v>1</v>
      </c>
      <c r="N39" s="5" t="s">
        <v>8264</v>
      </c>
      <c r="O39" s="1">
        <f t="shared" si="3"/>
        <v>184</v>
      </c>
      <c r="P39" s="7">
        <f t="shared" si="0"/>
        <v>159.51999999999998</v>
      </c>
      <c r="Q39" s="5" t="s">
        <v>8307</v>
      </c>
      <c r="R39" s="5" t="s">
        <v>8308</v>
      </c>
      <c r="S39" s="11">
        <f t="shared" si="1"/>
        <v>42032.693043981482</v>
      </c>
      <c r="T39" s="11">
        <f t="shared" si="2"/>
        <v>42062.693043981482</v>
      </c>
    </row>
    <row r="40" spans="1:20" ht="43.5" x14ac:dyDescent="0.35">
      <c r="A40" s="5">
        <v>38</v>
      </c>
      <c r="B40" s="3" t="s">
        <v>39</v>
      </c>
      <c r="C40" s="3" t="s">
        <v>4148</v>
      </c>
      <c r="D40">
        <v>2500</v>
      </c>
      <c r="E40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t="b">
        <v>0</v>
      </c>
      <c r="L40" s="5">
        <v>66</v>
      </c>
      <c r="M40" t="b">
        <v>1</v>
      </c>
      <c r="N40" s="5" t="s">
        <v>8264</v>
      </c>
      <c r="O40" s="1">
        <f t="shared" si="3"/>
        <v>111</v>
      </c>
      <c r="P40" s="7">
        <f t="shared" si="0"/>
        <v>41.69</v>
      </c>
      <c r="Q40" s="5" t="s">
        <v>8307</v>
      </c>
      <c r="R40" s="5" t="s">
        <v>8308</v>
      </c>
      <c r="S40" s="11">
        <f t="shared" si="1"/>
        <v>41375.057222222218</v>
      </c>
      <c r="T40" s="11">
        <f t="shared" si="2"/>
        <v>41405.057222222218</v>
      </c>
    </row>
    <row r="41" spans="1:20" ht="58" x14ac:dyDescent="0.35">
      <c r="A41" s="5">
        <v>39</v>
      </c>
      <c r="B41" s="3" t="s">
        <v>40</v>
      </c>
      <c r="C41" s="3" t="s">
        <v>4149</v>
      </c>
      <c r="D41">
        <v>25000</v>
      </c>
      <c r="E41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t="b">
        <v>0</v>
      </c>
      <c r="L41" s="5">
        <v>217</v>
      </c>
      <c r="M41" t="b">
        <v>1</v>
      </c>
      <c r="N41" s="5" t="s">
        <v>8264</v>
      </c>
      <c r="O41" s="1">
        <f t="shared" si="3"/>
        <v>131</v>
      </c>
      <c r="P41" s="7">
        <f t="shared" si="0"/>
        <v>150.89999999999998</v>
      </c>
      <c r="Q41" s="5" t="s">
        <v>8307</v>
      </c>
      <c r="R41" s="5" t="s">
        <v>8308</v>
      </c>
      <c r="S41" s="11">
        <f t="shared" si="1"/>
        <v>41754.047083333331</v>
      </c>
      <c r="T41" s="11">
        <f t="shared" si="2"/>
        <v>41784.957638888889</v>
      </c>
    </row>
    <row r="42" spans="1:20" ht="58" x14ac:dyDescent="0.35">
      <c r="A42" s="5">
        <v>40</v>
      </c>
      <c r="B42" s="3" t="s">
        <v>41</v>
      </c>
      <c r="C42" s="3" t="s">
        <v>4150</v>
      </c>
      <c r="D42">
        <v>2000</v>
      </c>
      <c r="E42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t="b">
        <v>0</v>
      </c>
      <c r="L42" s="5">
        <v>16</v>
      </c>
      <c r="M42" t="b">
        <v>1</v>
      </c>
      <c r="N42" s="5" t="s">
        <v>8264</v>
      </c>
      <c r="O42" s="1">
        <f t="shared" si="3"/>
        <v>102</v>
      </c>
      <c r="P42" s="7">
        <f t="shared" si="0"/>
        <v>126.69000000000001</v>
      </c>
      <c r="Q42" s="5" t="s">
        <v>8307</v>
      </c>
      <c r="R42" s="5" t="s">
        <v>8308</v>
      </c>
      <c r="S42" s="11">
        <f t="shared" si="1"/>
        <v>41789.21398148148</v>
      </c>
      <c r="T42" s="11">
        <f t="shared" si="2"/>
        <v>41809.166666666664</v>
      </c>
    </row>
    <row r="43" spans="1:20" ht="43.5" x14ac:dyDescent="0.35">
      <c r="A43" s="5">
        <v>41</v>
      </c>
      <c r="B43" s="3" t="s">
        <v>42</v>
      </c>
      <c r="C43" s="3" t="s">
        <v>4151</v>
      </c>
      <c r="D43">
        <v>2000</v>
      </c>
      <c r="E43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t="b">
        <v>0</v>
      </c>
      <c r="L43" s="5">
        <v>19</v>
      </c>
      <c r="M43" t="b">
        <v>1</v>
      </c>
      <c r="N43" s="5" t="s">
        <v>8264</v>
      </c>
      <c r="O43" s="1">
        <f t="shared" si="3"/>
        <v>100</v>
      </c>
      <c r="P43" s="7">
        <f t="shared" si="0"/>
        <v>105.27000000000001</v>
      </c>
      <c r="Q43" s="5" t="s">
        <v>8307</v>
      </c>
      <c r="R43" s="5" t="s">
        <v>8308</v>
      </c>
      <c r="S43" s="11">
        <f t="shared" si="1"/>
        <v>41887.568912037037</v>
      </c>
      <c r="T43" s="11">
        <f t="shared" si="2"/>
        <v>41917.568912037037</v>
      </c>
    </row>
    <row r="44" spans="1:20" ht="43.5" x14ac:dyDescent="0.35">
      <c r="A44" s="5">
        <v>42</v>
      </c>
      <c r="B44" s="3" t="s">
        <v>43</v>
      </c>
      <c r="C44" s="3" t="s">
        <v>4152</v>
      </c>
      <c r="D44">
        <v>14000</v>
      </c>
      <c r="E44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t="b">
        <v>0</v>
      </c>
      <c r="L44" s="5">
        <v>169</v>
      </c>
      <c r="M44" t="b">
        <v>1</v>
      </c>
      <c r="N44" s="5" t="s">
        <v>8264</v>
      </c>
      <c r="O44" s="1">
        <f t="shared" si="3"/>
        <v>142</v>
      </c>
      <c r="P44" s="7">
        <f t="shared" si="0"/>
        <v>117.52000000000001</v>
      </c>
      <c r="Q44" s="5" t="s">
        <v>8307</v>
      </c>
      <c r="R44" s="5" t="s">
        <v>8308</v>
      </c>
      <c r="S44" s="11">
        <f t="shared" si="1"/>
        <v>41971.639189814814</v>
      </c>
      <c r="T44" s="11">
        <f t="shared" si="2"/>
        <v>42001.639189814814</v>
      </c>
    </row>
    <row r="45" spans="1:20" ht="43.5" x14ac:dyDescent="0.35">
      <c r="A45" s="5">
        <v>43</v>
      </c>
      <c r="B45" s="3" t="s">
        <v>44</v>
      </c>
      <c r="C45" s="3" t="s">
        <v>4153</v>
      </c>
      <c r="D45">
        <v>10000</v>
      </c>
      <c r="E45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t="b">
        <v>0</v>
      </c>
      <c r="L45" s="5">
        <v>263</v>
      </c>
      <c r="M45" t="b">
        <v>1</v>
      </c>
      <c r="N45" s="5" t="s">
        <v>8264</v>
      </c>
      <c r="O45" s="1">
        <f t="shared" si="3"/>
        <v>309</v>
      </c>
      <c r="P45" s="7">
        <f t="shared" si="0"/>
        <v>117.37</v>
      </c>
      <c r="Q45" s="5" t="s">
        <v>8307</v>
      </c>
      <c r="R45" s="5" t="s">
        <v>8308</v>
      </c>
      <c r="S45" s="11">
        <f t="shared" si="1"/>
        <v>41802.790347222224</v>
      </c>
      <c r="T45" s="11">
        <f t="shared" si="2"/>
        <v>41833</v>
      </c>
    </row>
    <row r="46" spans="1:20" ht="58" x14ac:dyDescent="0.35">
      <c r="A46" s="5">
        <v>44</v>
      </c>
      <c r="B46" s="3" t="s">
        <v>45</v>
      </c>
      <c r="C46" s="3" t="s">
        <v>4154</v>
      </c>
      <c r="D46">
        <v>2000</v>
      </c>
      <c r="E46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t="b">
        <v>0</v>
      </c>
      <c r="L46" s="5">
        <v>15</v>
      </c>
      <c r="M46" t="b">
        <v>1</v>
      </c>
      <c r="N46" s="5" t="s">
        <v>8264</v>
      </c>
      <c r="O46" s="1">
        <f t="shared" si="3"/>
        <v>100</v>
      </c>
      <c r="P46" s="7">
        <f t="shared" si="0"/>
        <v>133.34</v>
      </c>
      <c r="Q46" s="5" t="s">
        <v>8307</v>
      </c>
      <c r="R46" s="5" t="s">
        <v>8308</v>
      </c>
      <c r="S46" s="11">
        <f t="shared" si="1"/>
        <v>41874.098807870374</v>
      </c>
      <c r="T46" s="11">
        <f t="shared" si="2"/>
        <v>41919.098807870374</v>
      </c>
    </row>
    <row r="47" spans="1:20" ht="43.5" x14ac:dyDescent="0.35">
      <c r="A47" s="5">
        <v>45</v>
      </c>
      <c r="B47" s="3" t="s">
        <v>46</v>
      </c>
      <c r="C47" s="3" t="s">
        <v>4155</v>
      </c>
      <c r="D47">
        <v>5000</v>
      </c>
      <c r="E47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t="b">
        <v>0</v>
      </c>
      <c r="L47" s="5">
        <v>61</v>
      </c>
      <c r="M47" t="b">
        <v>1</v>
      </c>
      <c r="N47" s="5" t="s">
        <v>8264</v>
      </c>
      <c r="O47" s="1">
        <f t="shared" si="3"/>
        <v>120</v>
      </c>
      <c r="P47" s="7">
        <f t="shared" si="0"/>
        <v>98.37</v>
      </c>
      <c r="Q47" s="5" t="s">
        <v>8307</v>
      </c>
      <c r="R47" s="5" t="s">
        <v>8308</v>
      </c>
      <c r="S47" s="11">
        <f t="shared" si="1"/>
        <v>42457.623923611114</v>
      </c>
      <c r="T47" s="11">
        <f t="shared" si="2"/>
        <v>42487.623923611114</v>
      </c>
    </row>
    <row r="48" spans="1:20" ht="43.5" x14ac:dyDescent="0.35">
      <c r="A48" s="5">
        <v>46</v>
      </c>
      <c r="B48" s="3" t="s">
        <v>47</v>
      </c>
      <c r="C48" s="3" t="s">
        <v>4156</v>
      </c>
      <c r="D48">
        <v>8400</v>
      </c>
      <c r="E4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t="b">
        <v>0</v>
      </c>
      <c r="L48" s="5">
        <v>45</v>
      </c>
      <c r="M48" t="b">
        <v>1</v>
      </c>
      <c r="N48" s="5" t="s">
        <v>8264</v>
      </c>
      <c r="O48" s="1">
        <f t="shared" si="3"/>
        <v>105</v>
      </c>
      <c r="P48" s="7">
        <f t="shared" si="0"/>
        <v>194.45</v>
      </c>
      <c r="Q48" s="5" t="s">
        <v>8307</v>
      </c>
      <c r="R48" s="5" t="s">
        <v>8308</v>
      </c>
      <c r="S48" s="11">
        <f t="shared" si="1"/>
        <v>42323.964976851858</v>
      </c>
      <c r="T48" s="11">
        <f t="shared" si="2"/>
        <v>42353.964976851858</v>
      </c>
    </row>
    <row r="49" spans="1:20" ht="58" x14ac:dyDescent="0.35">
      <c r="A49" s="5">
        <v>47</v>
      </c>
      <c r="B49" s="3" t="s">
        <v>48</v>
      </c>
      <c r="C49" s="3" t="s">
        <v>4157</v>
      </c>
      <c r="D49">
        <v>5000</v>
      </c>
      <c r="E49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t="b">
        <v>0</v>
      </c>
      <c r="L49" s="5">
        <v>70</v>
      </c>
      <c r="M49" t="b">
        <v>1</v>
      </c>
      <c r="N49" s="5" t="s">
        <v>8264</v>
      </c>
      <c r="O49" s="1">
        <f t="shared" si="3"/>
        <v>108</v>
      </c>
      <c r="P49" s="7">
        <f t="shared" si="0"/>
        <v>76.87</v>
      </c>
      <c r="Q49" s="5" t="s">
        <v>8307</v>
      </c>
      <c r="R49" s="5" t="s">
        <v>8308</v>
      </c>
      <c r="S49" s="11">
        <f t="shared" si="1"/>
        <v>41932.819525462961</v>
      </c>
      <c r="T49" s="11">
        <f t="shared" si="2"/>
        <v>41992.861192129625</v>
      </c>
    </row>
    <row r="50" spans="1:20" ht="43.5" x14ac:dyDescent="0.35">
      <c r="A50" s="5">
        <v>48</v>
      </c>
      <c r="B50" s="3" t="s">
        <v>49</v>
      </c>
      <c r="C50" s="3" t="s">
        <v>4158</v>
      </c>
      <c r="D50">
        <v>2000</v>
      </c>
      <c r="E50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t="b">
        <v>0</v>
      </c>
      <c r="L50" s="5">
        <v>38</v>
      </c>
      <c r="M50" t="b">
        <v>1</v>
      </c>
      <c r="N50" s="5" t="s">
        <v>8264</v>
      </c>
      <c r="O50" s="1">
        <f t="shared" si="3"/>
        <v>108</v>
      </c>
      <c r="P50" s="7">
        <f t="shared" si="0"/>
        <v>56.82</v>
      </c>
      <c r="Q50" s="5" t="s">
        <v>8307</v>
      </c>
      <c r="R50" s="5" t="s">
        <v>8308</v>
      </c>
      <c r="S50" s="11">
        <f t="shared" si="1"/>
        <v>42033.516898148147</v>
      </c>
      <c r="T50" s="11">
        <f t="shared" si="2"/>
        <v>42064.5</v>
      </c>
    </row>
    <row r="51" spans="1:20" x14ac:dyDescent="0.35">
      <c r="A51" s="5">
        <v>49</v>
      </c>
      <c r="B51" s="3" t="s">
        <v>50</v>
      </c>
      <c r="C51" s="3" t="s">
        <v>4159</v>
      </c>
      <c r="D51">
        <v>12000</v>
      </c>
      <c r="E51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t="b">
        <v>0</v>
      </c>
      <c r="L51" s="5">
        <v>87</v>
      </c>
      <c r="M51" t="b">
        <v>1</v>
      </c>
      <c r="N51" s="5" t="s">
        <v>8264</v>
      </c>
      <c r="O51" s="1">
        <f t="shared" si="3"/>
        <v>100</v>
      </c>
      <c r="P51" s="7">
        <f t="shared" si="0"/>
        <v>137.94</v>
      </c>
      <c r="Q51" s="5" t="s">
        <v>8307</v>
      </c>
      <c r="R51" s="5" t="s">
        <v>8308</v>
      </c>
      <c r="S51" s="11">
        <f t="shared" si="1"/>
        <v>42271.176446759258</v>
      </c>
      <c r="T51" s="11">
        <f t="shared" si="2"/>
        <v>42301.176446759258</v>
      </c>
    </row>
    <row r="52" spans="1:20" ht="43.5" x14ac:dyDescent="0.35">
      <c r="A52" s="5">
        <v>50</v>
      </c>
      <c r="B52" s="3" t="s">
        <v>51</v>
      </c>
      <c r="C52" s="3" t="s">
        <v>4160</v>
      </c>
      <c r="D52">
        <v>600</v>
      </c>
      <c r="E52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t="b">
        <v>0</v>
      </c>
      <c r="L52" s="5">
        <v>22</v>
      </c>
      <c r="M52" t="b">
        <v>1</v>
      </c>
      <c r="N52" s="5" t="s">
        <v>8264</v>
      </c>
      <c r="O52" s="1">
        <f t="shared" si="3"/>
        <v>100</v>
      </c>
      <c r="P52" s="7">
        <f t="shared" si="0"/>
        <v>27.28</v>
      </c>
      <c r="Q52" s="5" t="s">
        <v>8307</v>
      </c>
      <c r="R52" s="5" t="s">
        <v>8308</v>
      </c>
      <c r="S52" s="11">
        <f t="shared" si="1"/>
        <v>41995.752986111111</v>
      </c>
      <c r="T52" s="11">
        <f t="shared" si="2"/>
        <v>42034.708333333328</v>
      </c>
    </row>
    <row r="53" spans="1:20" ht="43.5" x14ac:dyDescent="0.35">
      <c r="A53" s="5">
        <v>51</v>
      </c>
      <c r="B53" s="3" t="s">
        <v>52</v>
      </c>
      <c r="C53" s="3" t="s">
        <v>4161</v>
      </c>
      <c r="D53">
        <v>11000</v>
      </c>
      <c r="E53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t="b">
        <v>0</v>
      </c>
      <c r="L53" s="5">
        <v>119</v>
      </c>
      <c r="M53" t="b">
        <v>1</v>
      </c>
      <c r="N53" s="5" t="s">
        <v>8264</v>
      </c>
      <c r="O53" s="1">
        <f t="shared" si="3"/>
        <v>129</v>
      </c>
      <c r="P53" s="7">
        <f t="shared" si="0"/>
        <v>118.34</v>
      </c>
      <c r="Q53" s="5" t="s">
        <v>8307</v>
      </c>
      <c r="R53" s="5" t="s">
        <v>8308</v>
      </c>
      <c r="S53" s="11">
        <f t="shared" si="1"/>
        <v>42196.928668981483</v>
      </c>
      <c r="T53" s="11">
        <f t="shared" si="2"/>
        <v>42226.928668981483</v>
      </c>
    </row>
    <row r="54" spans="1:20" ht="43.5" x14ac:dyDescent="0.35">
      <c r="A54" s="5">
        <v>52</v>
      </c>
      <c r="B54" s="3" t="s">
        <v>53</v>
      </c>
      <c r="C54" s="3" t="s">
        <v>4162</v>
      </c>
      <c r="D54">
        <v>10000</v>
      </c>
      <c r="E54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t="b">
        <v>0</v>
      </c>
      <c r="L54" s="5">
        <v>52</v>
      </c>
      <c r="M54" t="b">
        <v>1</v>
      </c>
      <c r="N54" s="5" t="s">
        <v>8264</v>
      </c>
      <c r="O54" s="1">
        <f t="shared" si="3"/>
        <v>117</v>
      </c>
      <c r="P54" s="7">
        <f t="shared" si="0"/>
        <v>223.48999999999998</v>
      </c>
      <c r="Q54" s="5" t="s">
        <v>8307</v>
      </c>
      <c r="R54" s="5" t="s">
        <v>8308</v>
      </c>
      <c r="S54" s="11">
        <f t="shared" si="1"/>
        <v>41807.701921296299</v>
      </c>
      <c r="T54" s="11">
        <f t="shared" si="2"/>
        <v>41837.701921296299</v>
      </c>
    </row>
    <row r="55" spans="1:20" ht="29" x14ac:dyDescent="0.35">
      <c r="A55" s="5">
        <v>53</v>
      </c>
      <c r="B55" s="3" t="s">
        <v>54</v>
      </c>
      <c r="C55" s="3" t="s">
        <v>4163</v>
      </c>
      <c r="D55">
        <v>3000</v>
      </c>
      <c r="E55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t="b">
        <v>0</v>
      </c>
      <c r="L55" s="5">
        <v>117</v>
      </c>
      <c r="M55" t="b">
        <v>1</v>
      </c>
      <c r="N55" s="5" t="s">
        <v>8264</v>
      </c>
      <c r="O55" s="1">
        <f t="shared" si="3"/>
        <v>110</v>
      </c>
      <c r="P55" s="7">
        <f t="shared" si="0"/>
        <v>28.12</v>
      </c>
      <c r="Q55" s="5" t="s">
        <v>8307</v>
      </c>
      <c r="R55" s="5" t="s">
        <v>8308</v>
      </c>
      <c r="S55" s="11">
        <f t="shared" si="1"/>
        <v>41719.549131944441</v>
      </c>
      <c r="T55" s="11">
        <f t="shared" si="2"/>
        <v>41733.916666666664</v>
      </c>
    </row>
    <row r="56" spans="1:20" ht="58" x14ac:dyDescent="0.35">
      <c r="A56" s="5">
        <v>54</v>
      </c>
      <c r="B56" s="3" t="s">
        <v>55</v>
      </c>
      <c r="C56" s="3" t="s">
        <v>4164</v>
      </c>
      <c r="D56">
        <v>10000</v>
      </c>
      <c r="E56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t="b">
        <v>0</v>
      </c>
      <c r="L56" s="5">
        <v>52</v>
      </c>
      <c r="M56" t="b">
        <v>1</v>
      </c>
      <c r="N56" s="5" t="s">
        <v>8264</v>
      </c>
      <c r="O56" s="1">
        <f t="shared" si="3"/>
        <v>101</v>
      </c>
      <c r="P56" s="7">
        <f t="shared" si="0"/>
        <v>194.23999999999998</v>
      </c>
      <c r="Q56" s="5" t="s">
        <v>8307</v>
      </c>
      <c r="R56" s="5" t="s">
        <v>8308</v>
      </c>
      <c r="S56" s="11">
        <f t="shared" si="1"/>
        <v>42333.713206018518</v>
      </c>
      <c r="T56" s="11">
        <f t="shared" si="2"/>
        <v>42363.713206018518</v>
      </c>
    </row>
    <row r="57" spans="1:20" ht="43.5" x14ac:dyDescent="0.35">
      <c r="A57" s="5">
        <v>55</v>
      </c>
      <c r="B57" s="3" t="s">
        <v>56</v>
      </c>
      <c r="C57" s="3" t="s">
        <v>4165</v>
      </c>
      <c r="D57">
        <v>8600</v>
      </c>
      <c r="E57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t="b">
        <v>0</v>
      </c>
      <c r="L57" s="5">
        <v>86</v>
      </c>
      <c r="M57" t="b">
        <v>1</v>
      </c>
      <c r="N57" s="5" t="s">
        <v>8264</v>
      </c>
      <c r="O57" s="1">
        <f t="shared" si="3"/>
        <v>129</v>
      </c>
      <c r="P57" s="7">
        <f t="shared" si="0"/>
        <v>128.95999999999998</v>
      </c>
      <c r="Q57" s="5" t="s">
        <v>8307</v>
      </c>
      <c r="R57" s="5" t="s">
        <v>8308</v>
      </c>
      <c r="S57" s="11">
        <f t="shared" si="1"/>
        <v>42496.968935185185</v>
      </c>
      <c r="T57" s="11">
        <f t="shared" si="2"/>
        <v>42517.968935185185</v>
      </c>
    </row>
    <row r="58" spans="1:20" ht="29" x14ac:dyDescent="0.35">
      <c r="A58" s="5">
        <v>56</v>
      </c>
      <c r="B58" s="3" t="s">
        <v>57</v>
      </c>
      <c r="C58" s="3" t="s">
        <v>4166</v>
      </c>
      <c r="D58">
        <v>8000</v>
      </c>
      <c r="E5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t="b">
        <v>0</v>
      </c>
      <c r="L58" s="5">
        <v>174</v>
      </c>
      <c r="M58" t="b">
        <v>1</v>
      </c>
      <c r="N58" s="5" t="s">
        <v>8264</v>
      </c>
      <c r="O58" s="1">
        <f t="shared" si="3"/>
        <v>108</v>
      </c>
      <c r="P58" s="7">
        <f t="shared" si="0"/>
        <v>49.32</v>
      </c>
      <c r="Q58" s="5" t="s">
        <v>8307</v>
      </c>
      <c r="R58" s="5" t="s">
        <v>8308</v>
      </c>
      <c r="S58" s="11">
        <f t="shared" si="1"/>
        <v>42149.548888888887</v>
      </c>
      <c r="T58" s="11">
        <f t="shared" si="2"/>
        <v>42163.666666666672</v>
      </c>
    </row>
    <row r="59" spans="1:20" ht="43.5" x14ac:dyDescent="0.35">
      <c r="A59" s="5">
        <v>57</v>
      </c>
      <c r="B59" s="3" t="s">
        <v>58</v>
      </c>
      <c r="C59" s="3" t="s">
        <v>4167</v>
      </c>
      <c r="D59">
        <v>15000</v>
      </c>
      <c r="E59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t="b">
        <v>0</v>
      </c>
      <c r="L59" s="5">
        <v>69</v>
      </c>
      <c r="M59" t="b">
        <v>1</v>
      </c>
      <c r="N59" s="5" t="s">
        <v>8264</v>
      </c>
      <c r="O59" s="1">
        <f t="shared" si="3"/>
        <v>102</v>
      </c>
      <c r="P59" s="7">
        <f t="shared" si="0"/>
        <v>221.53</v>
      </c>
      <c r="Q59" s="5" t="s">
        <v>8307</v>
      </c>
      <c r="R59" s="5" t="s">
        <v>8308</v>
      </c>
      <c r="S59" s="11">
        <f t="shared" si="1"/>
        <v>42089.83289351852</v>
      </c>
      <c r="T59" s="11">
        <f t="shared" si="2"/>
        <v>42119.83289351852</v>
      </c>
    </row>
    <row r="60" spans="1:20" ht="43.5" x14ac:dyDescent="0.35">
      <c r="A60" s="5">
        <v>58</v>
      </c>
      <c r="B60" s="3" t="s">
        <v>59</v>
      </c>
      <c r="C60" s="3" t="s">
        <v>4168</v>
      </c>
      <c r="D60">
        <v>10000</v>
      </c>
      <c r="E60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t="b">
        <v>0</v>
      </c>
      <c r="L60" s="5">
        <v>75</v>
      </c>
      <c r="M60" t="b">
        <v>1</v>
      </c>
      <c r="N60" s="5" t="s">
        <v>8264</v>
      </c>
      <c r="O60" s="1">
        <f t="shared" si="3"/>
        <v>103</v>
      </c>
      <c r="P60" s="7">
        <f t="shared" si="0"/>
        <v>137.22</v>
      </c>
      <c r="Q60" s="5" t="s">
        <v>8307</v>
      </c>
      <c r="R60" s="5" t="s">
        <v>8308</v>
      </c>
      <c r="S60" s="11">
        <f t="shared" si="1"/>
        <v>41932.745046296295</v>
      </c>
      <c r="T60" s="11">
        <f t="shared" si="2"/>
        <v>41962.786712962959</v>
      </c>
    </row>
    <row r="61" spans="1:20" ht="43.5" x14ac:dyDescent="0.35">
      <c r="A61" s="5">
        <v>59</v>
      </c>
      <c r="B61" s="3" t="s">
        <v>60</v>
      </c>
      <c r="C61" s="3" t="s">
        <v>4169</v>
      </c>
      <c r="D61">
        <v>20000</v>
      </c>
      <c r="E61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t="b">
        <v>0</v>
      </c>
      <c r="L61" s="5">
        <v>33</v>
      </c>
      <c r="M61" t="b">
        <v>1</v>
      </c>
      <c r="N61" s="5" t="s">
        <v>8264</v>
      </c>
      <c r="O61" s="1">
        <f t="shared" si="3"/>
        <v>101</v>
      </c>
      <c r="P61" s="7">
        <f t="shared" si="0"/>
        <v>606.83000000000004</v>
      </c>
      <c r="Q61" s="5" t="s">
        <v>8307</v>
      </c>
      <c r="R61" s="5" t="s">
        <v>8308</v>
      </c>
      <c r="S61" s="11">
        <f t="shared" si="1"/>
        <v>42230.23583333334</v>
      </c>
      <c r="T61" s="11">
        <f t="shared" si="2"/>
        <v>42261.875</v>
      </c>
    </row>
    <row r="62" spans="1:20" ht="43.5" x14ac:dyDescent="0.35">
      <c r="A62" s="5">
        <v>60</v>
      </c>
      <c r="B62" s="3" t="s">
        <v>61</v>
      </c>
      <c r="C62" s="3" t="s">
        <v>4170</v>
      </c>
      <c r="D62">
        <v>4500</v>
      </c>
      <c r="E62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t="b">
        <v>0</v>
      </c>
      <c r="L62" s="5">
        <v>108</v>
      </c>
      <c r="M62" t="b">
        <v>1</v>
      </c>
      <c r="N62" s="5" t="s">
        <v>8265</v>
      </c>
      <c r="O62" s="1">
        <f t="shared" si="3"/>
        <v>104</v>
      </c>
      <c r="P62" s="7">
        <f t="shared" si="0"/>
        <v>43.05</v>
      </c>
      <c r="Q62" s="5" t="s">
        <v>8307</v>
      </c>
      <c r="R62" s="5" t="s">
        <v>8314</v>
      </c>
      <c r="S62" s="11">
        <f t="shared" si="1"/>
        <v>41701.901817129627</v>
      </c>
      <c r="T62" s="11">
        <f t="shared" si="2"/>
        <v>41721</v>
      </c>
    </row>
    <row r="63" spans="1:20" ht="43.5" x14ac:dyDescent="0.35">
      <c r="A63" s="5">
        <v>61</v>
      </c>
      <c r="B63" s="3" t="s">
        <v>62</v>
      </c>
      <c r="C63" s="3" t="s">
        <v>4171</v>
      </c>
      <c r="D63">
        <v>5000</v>
      </c>
      <c r="E63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t="b">
        <v>0</v>
      </c>
      <c r="L63" s="5">
        <v>23</v>
      </c>
      <c r="M63" t="b">
        <v>1</v>
      </c>
      <c r="N63" s="5" t="s">
        <v>8265</v>
      </c>
      <c r="O63" s="1">
        <f t="shared" si="3"/>
        <v>149</v>
      </c>
      <c r="P63" s="7">
        <f t="shared" si="0"/>
        <v>322.39999999999998</v>
      </c>
      <c r="Q63" s="5" t="s">
        <v>8307</v>
      </c>
      <c r="R63" s="5" t="s">
        <v>8314</v>
      </c>
      <c r="S63" s="11">
        <f t="shared" si="1"/>
        <v>41409.814317129632</v>
      </c>
      <c r="T63" s="11">
        <f t="shared" si="2"/>
        <v>41431.814317129632</v>
      </c>
    </row>
    <row r="64" spans="1:20" ht="43.5" x14ac:dyDescent="0.35">
      <c r="A64" s="5">
        <v>62</v>
      </c>
      <c r="B64" s="3" t="s">
        <v>63</v>
      </c>
      <c r="C64" s="3" t="s">
        <v>4172</v>
      </c>
      <c r="D64">
        <v>3000</v>
      </c>
      <c r="E64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t="b">
        <v>0</v>
      </c>
      <c r="L64" s="5">
        <v>48</v>
      </c>
      <c r="M64" t="b">
        <v>1</v>
      </c>
      <c r="N64" s="5" t="s">
        <v>8265</v>
      </c>
      <c r="O64" s="1">
        <f t="shared" si="3"/>
        <v>155</v>
      </c>
      <c r="P64" s="7">
        <f t="shared" si="0"/>
        <v>96.710000000000008</v>
      </c>
      <c r="Q64" s="5" t="s">
        <v>8307</v>
      </c>
      <c r="R64" s="5" t="s">
        <v>8314</v>
      </c>
      <c r="S64" s="11">
        <f t="shared" si="1"/>
        <v>41311.799513888887</v>
      </c>
      <c r="T64" s="11">
        <f t="shared" si="2"/>
        <v>41336.799513888887</v>
      </c>
    </row>
    <row r="65" spans="1:20" ht="43.5" x14ac:dyDescent="0.35">
      <c r="A65" s="5">
        <v>63</v>
      </c>
      <c r="B65" s="3" t="s">
        <v>64</v>
      </c>
      <c r="C65" s="3" t="s">
        <v>4173</v>
      </c>
      <c r="D65">
        <v>2000</v>
      </c>
      <c r="E65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t="b">
        <v>0</v>
      </c>
      <c r="L65" s="5">
        <v>64</v>
      </c>
      <c r="M65" t="b">
        <v>1</v>
      </c>
      <c r="N65" s="5" t="s">
        <v>8265</v>
      </c>
      <c r="O65" s="1">
        <f t="shared" si="3"/>
        <v>114</v>
      </c>
      <c r="P65" s="7">
        <f t="shared" si="0"/>
        <v>35.479999999999997</v>
      </c>
      <c r="Q65" s="5" t="s">
        <v>8307</v>
      </c>
      <c r="R65" s="5" t="s">
        <v>8314</v>
      </c>
      <c r="S65" s="11">
        <f t="shared" si="1"/>
        <v>41612.912187499998</v>
      </c>
      <c r="T65" s="11">
        <f t="shared" si="2"/>
        <v>41636.207638888889</v>
      </c>
    </row>
    <row r="66" spans="1:20" ht="58" x14ac:dyDescent="0.35">
      <c r="A66" s="5">
        <v>64</v>
      </c>
      <c r="B66" s="3" t="s">
        <v>65</v>
      </c>
      <c r="C66" s="3" t="s">
        <v>4174</v>
      </c>
      <c r="D66">
        <v>1200</v>
      </c>
      <c r="E66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t="b">
        <v>0</v>
      </c>
      <c r="L66" s="5">
        <v>24</v>
      </c>
      <c r="M66" t="b">
        <v>1</v>
      </c>
      <c r="N66" s="5" t="s">
        <v>8265</v>
      </c>
      <c r="O66" s="1">
        <f t="shared" si="3"/>
        <v>174</v>
      </c>
      <c r="P66" s="7">
        <f t="shared" si="0"/>
        <v>86.67</v>
      </c>
      <c r="Q66" s="5" t="s">
        <v>8307</v>
      </c>
      <c r="R66" s="5" t="s">
        <v>8314</v>
      </c>
      <c r="S66" s="11">
        <f t="shared" si="1"/>
        <v>41433.01829861111</v>
      </c>
      <c r="T66" s="11">
        <f t="shared" si="2"/>
        <v>41463.01829861111</v>
      </c>
    </row>
    <row r="67" spans="1:20" ht="43.5" x14ac:dyDescent="0.35">
      <c r="A67" s="5">
        <v>65</v>
      </c>
      <c r="B67" s="3" t="s">
        <v>66</v>
      </c>
      <c r="C67" s="3" t="s">
        <v>4175</v>
      </c>
      <c r="D67">
        <v>7000</v>
      </c>
      <c r="E67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t="b">
        <v>0</v>
      </c>
      <c r="L67" s="5">
        <v>57</v>
      </c>
      <c r="M67" t="b">
        <v>1</v>
      </c>
      <c r="N67" s="5" t="s">
        <v>8265</v>
      </c>
      <c r="O67" s="1">
        <f t="shared" ref="O67:O130" si="4">ROUNDUP(E67/D67*100, 0)</f>
        <v>108</v>
      </c>
      <c r="P67" s="7">
        <f t="shared" ref="P67:P130" si="5">ROUNDUP(E67/L67,2)</f>
        <v>132.06</v>
      </c>
      <c r="Q67" s="5" t="s">
        <v>8307</v>
      </c>
      <c r="R67" s="5" t="s">
        <v>8314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 s="5">
        <v>66</v>
      </c>
      <c r="B68" s="3" t="s">
        <v>67</v>
      </c>
      <c r="C68" s="3" t="s">
        <v>4176</v>
      </c>
      <c r="D68">
        <v>2000</v>
      </c>
      <c r="E6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t="b">
        <v>0</v>
      </c>
      <c r="L68" s="5">
        <v>26</v>
      </c>
      <c r="M68" t="b">
        <v>1</v>
      </c>
      <c r="N68" s="5" t="s">
        <v>8265</v>
      </c>
      <c r="O68" s="1">
        <f t="shared" si="4"/>
        <v>119</v>
      </c>
      <c r="P68" s="7">
        <f t="shared" si="5"/>
        <v>91.240000000000009</v>
      </c>
      <c r="Q68" s="5" t="s">
        <v>8307</v>
      </c>
      <c r="R68" s="5" t="s">
        <v>8314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 s="5">
        <v>67</v>
      </c>
      <c r="B69" s="3" t="s">
        <v>68</v>
      </c>
      <c r="C69" s="3" t="s">
        <v>4177</v>
      </c>
      <c r="D69">
        <v>2000</v>
      </c>
      <c r="E69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t="b">
        <v>0</v>
      </c>
      <c r="L69" s="5">
        <v>20</v>
      </c>
      <c r="M69" t="b">
        <v>1</v>
      </c>
      <c r="N69" s="5" t="s">
        <v>8265</v>
      </c>
      <c r="O69" s="1">
        <f t="shared" si="4"/>
        <v>117</v>
      </c>
      <c r="P69" s="7">
        <f t="shared" si="5"/>
        <v>116.25</v>
      </c>
      <c r="Q69" s="5" t="s">
        <v>8307</v>
      </c>
      <c r="R69" s="5" t="s">
        <v>8314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 s="5">
        <v>68</v>
      </c>
      <c r="B70" s="3" t="s">
        <v>69</v>
      </c>
      <c r="C70" s="3" t="s">
        <v>4178</v>
      </c>
      <c r="D70">
        <v>600</v>
      </c>
      <c r="E70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t="b">
        <v>0</v>
      </c>
      <c r="L70" s="5">
        <v>36</v>
      </c>
      <c r="M70" t="b">
        <v>1</v>
      </c>
      <c r="N70" s="5" t="s">
        <v>8265</v>
      </c>
      <c r="O70" s="1">
        <f t="shared" si="4"/>
        <v>128</v>
      </c>
      <c r="P70" s="7">
        <f t="shared" si="5"/>
        <v>21.200000000000003</v>
      </c>
      <c r="Q70" s="5" t="s">
        <v>8307</v>
      </c>
      <c r="R70" s="5" t="s">
        <v>8314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 s="5">
        <v>69</v>
      </c>
      <c r="B71" s="3" t="s">
        <v>70</v>
      </c>
      <c r="C71" s="3" t="s">
        <v>4179</v>
      </c>
      <c r="D71">
        <v>10000</v>
      </c>
      <c r="E71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t="b">
        <v>0</v>
      </c>
      <c r="L71" s="5">
        <v>178</v>
      </c>
      <c r="M71" t="b">
        <v>1</v>
      </c>
      <c r="N71" s="5" t="s">
        <v>8265</v>
      </c>
      <c r="O71" s="1">
        <f t="shared" si="4"/>
        <v>111</v>
      </c>
      <c r="P71" s="7">
        <f t="shared" si="5"/>
        <v>62.33</v>
      </c>
      <c r="Q71" s="5" t="s">
        <v>8307</v>
      </c>
      <c r="R71" s="5" t="s">
        <v>8314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 s="5">
        <v>70</v>
      </c>
      <c r="B72" s="3" t="s">
        <v>71</v>
      </c>
      <c r="C72" s="3" t="s">
        <v>4180</v>
      </c>
      <c r="D72">
        <v>500</v>
      </c>
      <c r="E72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t="b">
        <v>0</v>
      </c>
      <c r="L72" s="5">
        <v>17</v>
      </c>
      <c r="M72" t="b">
        <v>1</v>
      </c>
      <c r="N72" s="5" t="s">
        <v>8265</v>
      </c>
      <c r="O72" s="1">
        <f t="shared" si="4"/>
        <v>128</v>
      </c>
      <c r="P72" s="7">
        <f t="shared" si="5"/>
        <v>37.419999999999995</v>
      </c>
      <c r="Q72" s="5" t="s">
        <v>8307</v>
      </c>
      <c r="R72" s="5" t="s">
        <v>8314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 s="5">
        <v>71</v>
      </c>
      <c r="B73" s="3" t="s">
        <v>72</v>
      </c>
      <c r="C73" s="3" t="s">
        <v>4181</v>
      </c>
      <c r="D73">
        <v>1800</v>
      </c>
      <c r="E73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t="b">
        <v>0</v>
      </c>
      <c r="L73" s="5">
        <v>32</v>
      </c>
      <c r="M73" t="b">
        <v>1</v>
      </c>
      <c r="N73" s="5" t="s">
        <v>8265</v>
      </c>
      <c r="O73" s="1">
        <f t="shared" si="4"/>
        <v>124</v>
      </c>
      <c r="P73" s="7">
        <f t="shared" si="5"/>
        <v>69.72</v>
      </c>
      <c r="Q73" s="5" t="s">
        <v>8307</v>
      </c>
      <c r="R73" s="5" t="s">
        <v>8314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 s="5">
        <v>72</v>
      </c>
      <c r="B74" s="3" t="s">
        <v>73</v>
      </c>
      <c r="C74" s="3" t="s">
        <v>4182</v>
      </c>
      <c r="D74">
        <v>2200</v>
      </c>
      <c r="E74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t="b">
        <v>0</v>
      </c>
      <c r="L74" s="5">
        <v>41</v>
      </c>
      <c r="M74" t="b">
        <v>1</v>
      </c>
      <c r="N74" s="5" t="s">
        <v>8265</v>
      </c>
      <c r="O74" s="1">
        <f t="shared" si="4"/>
        <v>109</v>
      </c>
      <c r="P74" s="7">
        <f t="shared" si="5"/>
        <v>58.18</v>
      </c>
      <c r="Q74" s="5" t="s">
        <v>8307</v>
      </c>
      <c r="R74" s="5" t="s">
        <v>8314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 s="5">
        <v>73</v>
      </c>
      <c r="B75" s="3" t="s">
        <v>74</v>
      </c>
      <c r="C75" s="3" t="s">
        <v>4183</v>
      </c>
      <c r="D75">
        <v>900</v>
      </c>
      <c r="E75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t="b">
        <v>0</v>
      </c>
      <c r="L75" s="5">
        <v>18</v>
      </c>
      <c r="M75" t="b">
        <v>1</v>
      </c>
      <c r="N75" s="5" t="s">
        <v>8265</v>
      </c>
      <c r="O75" s="1">
        <f t="shared" si="4"/>
        <v>100</v>
      </c>
      <c r="P75" s="7">
        <f t="shared" si="5"/>
        <v>50</v>
      </c>
      <c r="Q75" s="5" t="s">
        <v>8307</v>
      </c>
      <c r="R75" s="5" t="s">
        <v>8314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 s="5">
        <v>74</v>
      </c>
      <c r="B76" s="3" t="s">
        <v>75</v>
      </c>
      <c r="C76" s="3" t="s">
        <v>4184</v>
      </c>
      <c r="D76">
        <v>500</v>
      </c>
      <c r="E76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t="b">
        <v>0</v>
      </c>
      <c r="L76" s="5">
        <v>29</v>
      </c>
      <c r="M76" t="b">
        <v>1</v>
      </c>
      <c r="N76" s="5" t="s">
        <v>8265</v>
      </c>
      <c r="O76" s="1">
        <f t="shared" si="4"/>
        <v>113</v>
      </c>
      <c r="P76" s="7">
        <f t="shared" si="5"/>
        <v>19.48</v>
      </c>
      <c r="Q76" s="5" t="s">
        <v>8307</v>
      </c>
      <c r="R76" s="5" t="s">
        <v>8314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 s="5">
        <v>75</v>
      </c>
      <c r="B77" s="3" t="s">
        <v>76</v>
      </c>
      <c r="C77" s="3" t="s">
        <v>4185</v>
      </c>
      <c r="D77">
        <v>3500</v>
      </c>
      <c r="E77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t="b">
        <v>0</v>
      </c>
      <c r="L77" s="5">
        <v>47</v>
      </c>
      <c r="M77" t="b">
        <v>1</v>
      </c>
      <c r="N77" s="5" t="s">
        <v>8265</v>
      </c>
      <c r="O77" s="1">
        <f t="shared" si="4"/>
        <v>116</v>
      </c>
      <c r="P77" s="7">
        <f t="shared" si="5"/>
        <v>85.960000000000008</v>
      </c>
      <c r="Q77" s="5" t="s">
        <v>8307</v>
      </c>
      <c r="R77" s="5" t="s">
        <v>8314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 s="5">
        <v>76</v>
      </c>
      <c r="B78" s="3" t="s">
        <v>77</v>
      </c>
      <c r="C78" s="3" t="s">
        <v>4186</v>
      </c>
      <c r="D78">
        <v>300</v>
      </c>
      <c r="E7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t="b">
        <v>0</v>
      </c>
      <c r="L78" s="5">
        <v>15</v>
      </c>
      <c r="M78" t="b">
        <v>1</v>
      </c>
      <c r="N78" s="5" t="s">
        <v>8265</v>
      </c>
      <c r="O78" s="1">
        <f t="shared" si="4"/>
        <v>154</v>
      </c>
      <c r="P78" s="7">
        <f t="shared" si="5"/>
        <v>30.67</v>
      </c>
      <c r="Q78" s="5" t="s">
        <v>8307</v>
      </c>
      <c r="R78" s="5" t="s">
        <v>8314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 s="5">
        <v>77</v>
      </c>
      <c r="B79" s="3" t="s">
        <v>78</v>
      </c>
      <c r="C79" s="3" t="s">
        <v>4187</v>
      </c>
      <c r="D79">
        <v>400</v>
      </c>
      <c r="E79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t="b">
        <v>0</v>
      </c>
      <c r="L79" s="5">
        <v>26</v>
      </c>
      <c r="M79" t="b">
        <v>1</v>
      </c>
      <c r="N79" s="5" t="s">
        <v>8265</v>
      </c>
      <c r="O79" s="1">
        <f t="shared" si="4"/>
        <v>393</v>
      </c>
      <c r="P79" s="7">
        <f t="shared" si="5"/>
        <v>60.39</v>
      </c>
      <c r="Q79" s="5" t="s">
        <v>8307</v>
      </c>
      <c r="R79" s="5" t="s">
        <v>8314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 s="5">
        <v>78</v>
      </c>
      <c r="B80" s="3" t="s">
        <v>79</v>
      </c>
      <c r="C80" s="3" t="s">
        <v>4188</v>
      </c>
      <c r="D80">
        <v>50</v>
      </c>
      <c r="E80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t="b">
        <v>0</v>
      </c>
      <c r="L80" s="5">
        <v>35</v>
      </c>
      <c r="M80" t="b">
        <v>1</v>
      </c>
      <c r="N80" s="5" t="s">
        <v>8265</v>
      </c>
      <c r="O80" s="1">
        <f t="shared" si="4"/>
        <v>2702</v>
      </c>
      <c r="P80" s="7">
        <f t="shared" si="5"/>
        <v>38.6</v>
      </c>
      <c r="Q80" s="5" t="s">
        <v>8307</v>
      </c>
      <c r="R80" s="5" t="s">
        <v>8314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 s="5">
        <v>79</v>
      </c>
      <c r="B81" s="3" t="s">
        <v>80</v>
      </c>
      <c r="C81" s="3" t="s">
        <v>4189</v>
      </c>
      <c r="D81">
        <v>1300</v>
      </c>
      <c r="E81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t="b">
        <v>0</v>
      </c>
      <c r="L81" s="5">
        <v>41</v>
      </c>
      <c r="M81" t="b">
        <v>1</v>
      </c>
      <c r="N81" s="5" t="s">
        <v>8265</v>
      </c>
      <c r="O81" s="1">
        <f t="shared" si="4"/>
        <v>127</v>
      </c>
      <c r="P81" s="7">
        <f t="shared" si="5"/>
        <v>40.269999999999996</v>
      </c>
      <c r="Q81" s="5" t="s">
        <v>8307</v>
      </c>
      <c r="R81" s="5" t="s">
        <v>8314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 s="5">
        <v>80</v>
      </c>
      <c r="B82" s="3" t="s">
        <v>81</v>
      </c>
      <c r="C82" s="3" t="s">
        <v>4190</v>
      </c>
      <c r="D82">
        <v>12000</v>
      </c>
      <c r="E82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t="b">
        <v>0</v>
      </c>
      <c r="L82" s="5">
        <v>47</v>
      </c>
      <c r="M82" t="b">
        <v>1</v>
      </c>
      <c r="N82" s="5" t="s">
        <v>8265</v>
      </c>
      <c r="O82" s="1">
        <f t="shared" si="4"/>
        <v>108</v>
      </c>
      <c r="P82" s="7">
        <f t="shared" si="5"/>
        <v>273.83</v>
      </c>
      <c r="Q82" s="5" t="s">
        <v>8307</v>
      </c>
      <c r="R82" s="5" t="s">
        <v>8314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 s="5">
        <v>81</v>
      </c>
      <c r="B83" s="3" t="s">
        <v>82</v>
      </c>
      <c r="C83" s="3" t="s">
        <v>4191</v>
      </c>
      <c r="D83">
        <v>750</v>
      </c>
      <c r="E83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t="b">
        <v>0</v>
      </c>
      <c r="L83" s="5">
        <v>28</v>
      </c>
      <c r="M83" t="b">
        <v>1</v>
      </c>
      <c r="N83" s="5" t="s">
        <v>8265</v>
      </c>
      <c r="O83" s="1">
        <f t="shared" si="4"/>
        <v>198</v>
      </c>
      <c r="P83" s="7">
        <f t="shared" si="5"/>
        <v>53.04</v>
      </c>
      <c r="Q83" s="5" t="s">
        <v>8307</v>
      </c>
      <c r="R83" s="5" t="s">
        <v>8314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 s="5">
        <v>82</v>
      </c>
      <c r="B84" s="3" t="s">
        <v>83</v>
      </c>
      <c r="C84" s="3" t="s">
        <v>4192</v>
      </c>
      <c r="D84">
        <v>4000</v>
      </c>
      <c r="E84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t="b">
        <v>0</v>
      </c>
      <c r="L84" s="5">
        <v>100</v>
      </c>
      <c r="M84" t="b">
        <v>1</v>
      </c>
      <c r="N84" s="5" t="s">
        <v>8265</v>
      </c>
      <c r="O84" s="1">
        <f t="shared" si="4"/>
        <v>101</v>
      </c>
      <c r="P84" s="7">
        <f t="shared" si="5"/>
        <v>40.01</v>
      </c>
      <c r="Q84" s="5" t="s">
        <v>8307</v>
      </c>
      <c r="R84" s="5" t="s">
        <v>8314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 s="5">
        <v>83</v>
      </c>
      <c r="B85" s="3" t="s">
        <v>84</v>
      </c>
      <c r="C85" s="3" t="s">
        <v>4193</v>
      </c>
      <c r="D85">
        <v>200</v>
      </c>
      <c r="E85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t="b">
        <v>0</v>
      </c>
      <c r="L85" s="5">
        <v>13</v>
      </c>
      <c r="M85" t="b">
        <v>1</v>
      </c>
      <c r="N85" s="5" t="s">
        <v>8265</v>
      </c>
      <c r="O85" s="1">
        <f t="shared" si="4"/>
        <v>103</v>
      </c>
      <c r="P85" s="7">
        <f t="shared" si="5"/>
        <v>15.77</v>
      </c>
      <c r="Q85" s="5" t="s">
        <v>8307</v>
      </c>
      <c r="R85" s="5" t="s">
        <v>8314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 s="5">
        <v>84</v>
      </c>
      <c r="B86" s="3" t="s">
        <v>85</v>
      </c>
      <c r="C86" s="3" t="s">
        <v>4194</v>
      </c>
      <c r="D86">
        <v>500</v>
      </c>
      <c r="E86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t="b">
        <v>0</v>
      </c>
      <c r="L86" s="5">
        <v>7</v>
      </c>
      <c r="M86" t="b">
        <v>1</v>
      </c>
      <c r="N86" s="5" t="s">
        <v>8265</v>
      </c>
      <c r="O86" s="1">
        <f t="shared" si="4"/>
        <v>100</v>
      </c>
      <c r="P86" s="7">
        <f t="shared" si="5"/>
        <v>71.430000000000007</v>
      </c>
      <c r="Q86" s="5" t="s">
        <v>8307</v>
      </c>
      <c r="R86" s="5" t="s">
        <v>8314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 s="5">
        <v>85</v>
      </c>
      <c r="B87" s="3" t="s">
        <v>86</v>
      </c>
      <c r="C87" s="3" t="s">
        <v>4195</v>
      </c>
      <c r="D87">
        <v>1200</v>
      </c>
      <c r="E87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t="b">
        <v>0</v>
      </c>
      <c r="L87" s="5">
        <v>21</v>
      </c>
      <c r="M87" t="b">
        <v>1</v>
      </c>
      <c r="N87" s="5" t="s">
        <v>8265</v>
      </c>
      <c r="O87" s="1">
        <f t="shared" si="4"/>
        <v>126</v>
      </c>
      <c r="P87" s="7">
        <f t="shared" si="5"/>
        <v>71.72</v>
      </c>
      <c r="Q87" s="5" t="s">
        <v>8307</v>
      </c>
      <c r="R87" s="5" t="s">
        <v>8314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 s="5">
        <v>86</v>
      </c>
      <c r="B88" s="3" t="s">
        <v>87</v>
      </c>
      <c r="C88" s="3" t="s">
        <v>4196</v>
      </c>
      <c r="D88">
        <v>6000</v>
      </c>
      <c r="E8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t="b">
        <v>0</v>
      </c>
      <c r="L88" s="5">
        <v>17</v>
      </c>
      <c r="M88" t="b">
        <v>1</v>
      </c>
      <c r="N88" s="5" t="s">
        <v>8265</v>
      </c>
      <c r="O88" s="1">
        <f t="shared" si="4"/>
        <v>107</v>
      </c>
      <c r="P88" s="7">
        <f t="shared" si="5"/>
        <v>375.77</v>
      </c>
      <c r="Q88" s="5" t="s">
        <v>8307</v>
      </c>
      <c r="R88" s="5" t="s">
        <v>8314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 s="5">
        <v>87</v>
      </c>
      <c r="B89" s="3" t="s">
        <v>88</v>
      </c>
      <c r="C89" s="3" t="s">
        <v>4197</v>
      </c>
      <c r="D89">
        <v>2500</v>
      </c>
      <c r="E89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t="b">
        <v>0</v>
      </c>
      <c r="L89" s="5">
        <v>25</v>
      </c>
      <c r="M89" t="b">
        <v>1</v>
      </c>
      <c r="N89" s="5" t="s">
        <v>8265</v>
      </c>
      <c r="O89" s="1">
        <f t="shared" si="4"/>
        <v>105</v>
      </c>
      <c r="P89" s="7">
        <f t="shared" si="5"/>
        <v>104.6</v>
      </c>
      <c r="Q89" s="5" t="s">
        <v>8307</v>
      </c>
      <c r="R89" s="5" t="s">
        <v>8314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 s="5">
        <v>88</v>
      </c>
      <c r="B90" s="3" t="s">
        <v>89</v>
      </c>
      <c r="C90" s="3" t="s">
        <v>4198</v>
      </c>
      <c r="D90">
        <v>3500</v>
      </c>
      <c r="E90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t="b">
        <v>0</v>
      </c>
      <c r="L90" s="5">
        <v>60</v>
      </c>
      <c r="M90" t="b">
        <v>1</v>
      </c>
      <c r="N90" s="5" t="s">
        <v>8265</v>
      </c>
      <c r="O90" s="1">
        <f t="shared" si="4"/>
        <v>103</v>
      </c>
      <c r="P90" s="7">
        <f t="shared" si="5"/>
        <v>60</v>
      </c>
      <c r="Q90" s="5" t="s">
        <v>8307</v>
      </c>
      <c r="R90" s="5" t="s">
        <v>8314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 s="5">
        <v>89</v>
      </c>
      <c r="B91" s="3" t="s">
        <v>90</v>
      </c>
      <c r="C91" s="3" t="s">
        <v>4199</v>
      </c>
      <c r="D91">
        <v>6000</v>
      </c>
      <c r="E91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t="b">
        <v>0</v>
      </c>
      <c r="L91" s="5">
        <v>56</v>
      </c>
      <c r="M91" t="b">
        <v>1</v>
      </c>
      <c r="N91" s="5" t="s">
        <v>8265</v>
      </c>
      <c r="O91" s="1">
        <f t="shared" si="4"/>
        <v>116</v>
      </c>
      <c r="P91" s="7">
        <f t="shared" si="5"/>
        <v>123.29</v>
      </c>
      <c r="Q91" s="5" t="s">
        <v>8307</v>
      </c>
      <c r="R91" s="5" t="s">
        <v>8314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 s="5">
        <v>90</v>
      </c>
      <c r="B92" s="3" t="s">
        <v>91</v>
      </c>
      <c r="C92" s="3" t="s">
        <v>4200</v>
      </c>
      <c r="D92">
        <v>500</v>
      </c>
      <c r="E92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t="b">
        <v>0</v>
      </c>
      <c r="L92" s="5">
        <v>16</v>
      </c>
      <c r="M92" t="b">
        <v>1</v>
      </c>
      <c r="N92" s="5" t="s">
        <v>8265</v>
      </c>
      <c r="O92" s="1">
        <f t="shared" si="4"/>
        <v>101</v>
      </c>
      <c r="P92" s="7">
        <f t="shared" si="5"/>
        <v>31.380000000000003</v>
      </c>
      <c r="Q92" s="5" t="s">
        <v>8307</v>
      </c>
      <c r="R92" s="5" t="s">
        <v>8314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 s="5">
        <v>91</v>
      </c>
      <c r="B93" s="3" t="s">
        <v>92</v>
      </c>
      <c r="C93" s="3" t="s">
        <v>4201</v>
      </c>
      <c r="D93">
        <v>3000</v>
      </c>
      <c r="E93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t="b">
        <v>0</v>
      </c>
      <c r="L93" s="5">
        <v>46</v>
      </c>
      <c r="M93" t="b">
        <v>1</v>
      </c>
      <c r="N93" s="5" t="s">
        <v>8265</v>
      </c>
      <c r="O93" s="1">
        <f t="shared" si="4"/>
        <v>120</v>
      </c>
      <c r="P93" s="7">
        <f t="shared" si="5"/>
        <v>78.27000000000001</v>
      </c>
      <c r="Q93" s="5" t="s">
        <v>8307</v>
      </c>
      <c r="R93" s="5" t="s">
        <v>8314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 s="5">
        <v>92</v>
      </c>
      <c r="B94" s="3" t="s">
        <v>93</v>
      </c>
      <c r="C94" s="3" t="s">
        <v>4202</v>
      </c>
      <c r="D94">
        <v>5000</v>
      </c>
      <c r="E94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t="b">
        <v>0</v>
      </c>
      <c r="L94" s="5">
        <v>43</v>
      </c>
      <c r="M94" t="b">
        <v>1</v>
      </c>
      <c r="N94" s="5" t="s">
        <v>8265</v>
      </c>
      <c r="O94" s="1">
        <f t="shared" si="4"/>
        <v>106</v>
      </c>
      <c r="P94" s="7">
        <f t="shared" si="5"/>
        <v>122.33</v>
      </c>
      <c r="Q94" s="5" t="s">
        <v>8307</v>
      </c>
      <c r="R94" s="5" t="s">
        <v>8314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 s="5">
        <v>93</v>
      </c>
      <c r="B95" s="3" t="s">
        <v>94</v>
      </c>
      <c r="C95" s="3" t="s">
        <v>4203</v>
      </c>
      <c r="D95">
        <v>1000</v>
      </c>
      <c r="E95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t="b">
        <v>0</v>
      </c>
      <c r="L95" s="5">
        <v>15</v>
      </c>
      <c r="M95" t="b">
        <v>1</v>
      </c>
      <c r="N95" s="5" t="s">
        <v>8265</v>
      </c>
      <c r="O95" s="1">
        <f t="shared" si="4"/>
        <v>111</v>
      </c>
      <c r="P95" s="7">
        <f t="shared" si="5"/>
        <v>73.740000000000009</v>
      </c>
      <c r="Q95" s="5" t="s">
        <v>8307</v>
      </c>
      <c r="R95" s="5" t="s">
        <v>8314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 s="5">
        <v>94</v>
      </c>
      <c r="B96" s="3" t="s">
        <v>95</v>
      </c>
      <c r="C96" s="3" t="s">
        <v>4204</v>
      </c>
      <c r="D96">
        <v>250</v>
      </c>
      <c r="E96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t="b">
        <v>0</v>
      </c>
      <c r="L96" s="5">
        <v>12</v>
      </c>
      <c r="M96" t="b">
        <v>1</v>
      </c>
      <c r="N96" s="5" t="s">
        <v>8265</v>
      </c>
      <c r="O96" s="1">
        <f t="shared" si="4"/>
        <v>104</v>
      </c>
      <c r="P96" s="7">
        <f t="shared" si="5"/>
        <v>21.67</v>
      </c>
      <c r="Q96" s="5" t="s">
        <v>8307</v>
      </c>
      <c r="R96" s="5" t="s">
        <v>8314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 s="5">
        <v>95</v>
      </c>
      <c r="B97" s="3" t="s">
        <v>96</v>
      </c>
      <c r="C97" s="3" t="s">
        <v>4205</v>
      </c>
      <c r="D97">
        <v>350</v>
      </c>
      <c r="E97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t="b">
        <v>0</v>
      </c>
      <c r="L97" s="5">
        <v>21</v>
      </c>
      <c r="M97" t="b">
        <v>1</v>
      </c>
      <c r="N97" s="5" t="s">
        <v>8265</v>
      </c>
      <c r="O97" s="1">
        <f t="shared" si="4"/>
        <v>132</v>
      </c>
      <c r="P97" s="7">
        <f t="shared" si="5"/>
        <v>21.91</v>
      </c>
      <c r="Q97" s="5" t="s">
        <v>8307</v>
      </c>
      <c r="R97" s="5" t="s">
        <v>8314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 s="5">
        <v>96</v>
      </c>
      <c r="B98" s="3" t="s">
        <v>97</v>
      </c>
      <c r="C98" s="3" t="s">
        <v>4206</v>
      </c>
      <c r="D98">
        <v>1500</v>
      </c>
      <c r="E9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t="b">
        <v>0</v>
      </c>
      <c r="L98" s="5">
        <v>34</v>
      </c>
      <c r="M98" t="b">
        <v>1</v>
      </c>
      <c r="N98" s="5" t="s">
        <v>8265</v>
      </c>
      <c r="O98" s="1">
        <f t="shared" si="4"/>
        <v>115</v>
      </c>
      <c r="P98" s="7">
        <f t="shared" si="5"/>
        <v>50.589999999999996</v>
      </c>
      <c r="Q98" s="5" t="s">
        <v>8307</v>
      </c>
      <c r="R98" s="5" t="s">
        <v>8314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 s="5">
        <v>97</v>
      </c>
      <c r="B99" s="3" t="s">
        <v>98</v>
      </c>
      <c r="C99" s="3" t="s">
        <v>4207</v>
      </c>
      <c r="D99">
        <v>400</v>
      </c>
      <c r="E99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t="b">
        <v>0</v>
      </c>
      <c r="L99" s="5">
        <v>8</v>
      </c>
      <c r="M99" t="b">
        <v>1</v>
      </c>
      <c r="N99" s="5" t="s">
        <v>8265</v>
      </c>
      <c r="O99" s="1">
        <f t="shared" si="4"/>
        <v>107</v>
      </c>
      <c r="P99" s="7">
        <f t="shared" si="5"/>
        <v>53.129999999999995</v>
      </c>
      <c r="Q99" s="5" t="s">
        <v>8307</v>
      </c>
      <c r="R99" s="5" t="s">
        <v>8314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 s="5">
        <v>98</v>
      </c>
      <c r="B100" s="3" t="s">
        <v>99</v>
      </c>
      <c r="C100" s="3" t="s">
        <v>4208</v>
      </c>
      <c r="D100">
        <v>3200</v>
      </c>
      <c r="E100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t="b">
        <v>0</v>
      </c>
      <c r="L100" s="5">
        <v>60</v>
      </c>
      <c r="M100" t="b">
        <v>1</v>
      </c>
      <c r="N100" s="5" t="s">
        <v>8265</v>
      </c>
      <c r="O100" s="1">
        <f t="shared" si="4"/>
        <v>107</v>
      </c>
      <c r="P100" s="7">
        <f t="shared" si="5"/>
        <v>56.669999999999995</v>
      </c>
      <c r="Q100" s="5" t="s">
        <v>8307</v>
      </c>
      <c r="R100" s="5" t="s">
        <v>8314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 s="5">
        <v>99</v>
      </c>
      <c r="B101" s="3" t="s">
        <v>100</v>
      </c>
      <c r="C101" s="3" t="s">
        <v>4209</v>
      </c>
      <c r="D101">
        <v>1500</v>
      </c>
      <c r="E101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t="b">
        <v>0</v>
      </c>
      <c r="L101" s="5">
        <v>39</v>
      </c>
      <c r="M101" t="b">
        <v>1</v>
      </c>
      <c r="N101" s="5" t="s">
        <v>8265</v>
      </c>
      <c r="O101" s="1">
        <f t="shared" si="4"/>
        <v>107</v>
      </c>
      <c r="P101" s="7">
        <f t="shared" si="5"/>
        <v>40.78</v>
      </c>
      <c r="Q101" s="5" t="s">
        <v>8307</v>
      </c>
      <c r="R101" s="5" t="s">
        <v>8314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 s="5">
        <v>100</v>
      </c>
      <c r="B102" s="3" t="s">
        <v>101</v>
      </c>
      <c r="C102" s="3" t="s">
        <v>4210</v>
      </c>
      <c r="D102">
        <v>5000</v>
      </c>
      <c r="E102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t="b">
        <v>0</v>
      </c>
      <c r="L102" s="5">
        <v>26</v>
      </c>
      <c r="M102" t="b">
        <v>1</v>
      </c>
      <c r="N102" s="5" t="s">
        <v>8265</v>
      </c>
      <c r="O102" s="1">
        <f t="shared" si="4"/>
        <v>100</v>
      </c>
      <c r="P102" s="7">
        <f t="shared" si="5"/>
        <v>192.31</v>
      </c>
      <c r="Q102" s="5" t="s">
        <v>8307</v>
      </c>
      <c r="R102" s="5" t="s">
        <v>8314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 s="5">
        <v>101</v>
      </c>
      <c r="B103" s="3" t="s">
        <v>102</v>
      </c>
      <c r="C103" s="3" t="s">
        <v>4211</v>
      </c>
      <c r="D103">
        <v>3500</v>
      </c>
      <c r="E103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t="b">
        <v>0</v>
      </c>
      <c r="L103" s="5">
        <v>35</v>
      </c>
      <c r="M103" t="b">
        <v>1</v>
      </c>
      <c r="N103" s="5" t="s">
        <v>8265</v>
      </c>
      <c r="O103" s="1">
        <f t="shared" si="4"/>
        <v>100</v>
      </c>
      <c r="P103" s="7">
        <f t="shared" si="5"/>
        <v>100</v>
      </c>
      <c r="Q103" s="5" t="s">
        <v>8307</v>
      </c>
      <c r="R103" s="5" t="s">
        <v>8314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 s="5">
        <v>102</v>
      </c>
      <c r="B104" s="3" t="s">
        <v>103</v>
      </c>
      <c r="C104" s="3" t="s">
        <v>4212</v>
      </c>
      <c r="D104">
        <v>6000</v>
      </c>
      <c r="E104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t="b">
        <v>0</v>
      </c>
      <c r="L104" s="5">
        <v>65</v>
      </c>
      <c r="M104" t="b">
        <v>1</v>
      </c>
      <c r="N104" s="5" t="s">
        <v>8265</v>
      </c>
      <c r="O104" s="1">
        <f t="shared" si="4"/>
        <v>128</v>
      </c>
      <c r="P104" s="7">
        <f t="shared" si="5"/>
        <v>117.93</v>
      </c>
      <c r="Q104" s="5" t="s">
        <v>8307</v>
      </c>
      <c r="R104" s="5" t="s">
        <v>8314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 s="5">
        <v>103</v>
      </c>
      <c r="B105" s="3" t="s">
        <v>104</v>
      </c>
      <c r="C105" s="3" t="s">
        <v>4213</v>
      </c>
      <c r="D105">
        <v>1300</v>
      </c>
      <c r="E105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t="b">
        <v>0</v>
      </c>
      <c r="L105" s="5">
        <v>49</v>
      </c>
      <c r="M105" t="b">
        <v>1</v>
      </c>
      <c r="N105" s="5" t="s">
        <v>8265</v>
      </c>
      <c r="O105" s="1">
        <f t="shared" si="4"/>
        <v>106</v>
      </c>
      <c r="P105" s="7">
        <f t="shared" si="5"/>
        <v>27.900000000000002</v>
      </c>
      <c r="Q105" s="5" t="s">
        <v>8307</v>
      </c>
      <c r="R105" s="5" t="s">
        <v>8314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 s="5">
        <v>104</v>
      </c>
      <c r="B106" s="3" t="s">
        <v>105</v>
      </c>
      <c r="C106" s="3" t="s">
        <v>4214</v>
      </c>
      <c r="D106">
        <v>500</v>
      </c>
      <c r="E106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t="b">
        <v>0</v>
      </c>
      <c r="L106" s="5">
        <v>10</v>
      </c>
      <c r="M106" t="b">
        <v>1</v>
      </c>
      <c r="N106" s="5" t="s">
        <v>8265</v>
      </c>
      <c r="O106" s="1">
        <f t="shared" si="4"/>
        <v>120</v>
      </c>
      <c r="P106" s="7">
        <f t="shared" si="5"/>
        <v>60</v>
      </c>
      <c r="Q106" s="5" t="s">
        <v>8307</v>
      </c>
      <c r="R106" s="5" t="s">
        <v>8314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 s="5">
        <v>105</v>
      </c>
      <c r="B107" s="3" t="s">
        <v>106</v>
      </c>
      <c r="C107" s="3" t="s">
        <v>4215</v>
      </c>
      <c r="D107">
        <v>2200</v>
      </c>
      <c r="E107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t="b">
        <v>0</v>
      </c>
      <c r="L107" s="5">
        <v>60</v>
      </c>
      <c r="M107" t="b">
        <v>1</v>
      </c>
      <c r="N107" s="5" t="s">
        <v>8265</v>
      </c>
      <c r="O107" s="1">
        <f t="shared" si="4"/>
        <v>108</v>
      </c>
      <c r="P107" s="7">
        <f t="shared" si="5"/>
        <v>39.39</v>
      </c>
      <c r="Q107" s="5" t="s">
        <v>8307</v>
      </c>
      <c r="R107" s="5" t="s">
        <v>8314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 s="5">
        <v>106</v>
      </c>
      <c r="B108" s="3" t="s">
        <v>107</v>
      </c>
      <c r="C108" s="3" t="s">
        <v>4216</v>
      </c>
      <c r="D108">
        <v>5000</v>
      </c>
      <c r="E10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t="b">
        <v>0</v>
      </c>
      <c r="L108" s="5">
        <v>27</v>
      </c>
      <c r="M108" t="b">
        <v>1</v>
      </c>
      <c r="N108" s="5" t="s">
        <v>8265</v>
      </c>
      <c r="O108" s="1">
        <f t="shared" si="4"/>
        <v>101</v>
      </c>
      <c r="P108" s="7">
        <f t="shared" si="5"/>
        <v>186.12</v>
      </c>
      <c r="Q108" s="5" t="s">
        <v>8307</v>
      </c>
      <c r="R108" s="5" t="s">
        <v>8314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 s="5">
        <v>107</v>
      </c>
      <c r="B109" s="3" t="s">
        <v>108</v>
      </c>
      <c r="C109" s="3" t="s">
        <v>4217</v>
      </c>
      <c r="D109">
        <v>7500</v>
      </c>
      <c r="E109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t="b">
        <v>0</v>
      </c>
      <c r="L109" s="5">
        <v>69</v>
      </c>
      <c r="M109" t="b">
        <v>1</v>
      </c>
      <c r="N109" s="5" t="s">
        <v>8265</v>
      </c>
      <c r="O109" s="1">
        <f t="shared" si="4"/>
        <v>103</v>
      </c>
      <c r="P109" s="7">
        <f t="shared" si="5"/>
        <v>111.38000000000001</v>
      </c>
      <c r="Q109" s="5" t="s">
        <v>8307</v>
      </c>
      <c r="R109" s="5" t="s">
        <v>8314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 s="5">
        <v>108</v>
      </c>
      <c r="B110" s="3" t="s">
        <v>109</v>
      </c>
      <c r="C110" s="3" t="s">
        <v>4218</v>
      </c>
      <c r="D110">
        <v>1500</v>
      </c>
      <c r="E110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t="b">
        <v>0</v>
      </c>
      <c r="L110" s="5">
        <v>47</v>
      </c>
      <c r="M110" t="b">
        <v>1</v>
      </c>
      <c r="N110" s="5" t="s">
        <v>8265</v>
      </c>
      <c r="O110" s="1">
        <f t="shared" si="4"/>
        <v>247</v>
      </c>
      <c r="P110" s="7">
        <f t="shared" si="5"/>
        <v>78.73</v>
      </c>
      <c r="Q110" s="5" t="s">
        <v>8307</v>
      </c>
      <c r="R110" s="5" t="s">
        <v>8314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 s="5">
        <v>109</v>
      </c>
      <c r="B111" s="3" t="s">
        <v>110</v>
      </c>
      <c r="C111" s="3" t="s">
        <v>4219</v>
      </c>
      <c r="D111">
        <v>1000</v>
      </c>
      <c r="E111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t="b">
        <v>0</v>
      </c>
      <c r="L111" s="5">
        <v>47</v>
      </c>
      <c r="M111" t="b">
        <v>1</v>
      </c>
      <c r="N111" s="5" t="s">
        <v>8265</v>
      </c>
      <c r="O111" s="1">
        <f t="shared" si="4"/>
        <v>220</v>
      </c>
      <c r="P111" s="7">
        <f t="shared" si="5"/>
        <v>46.71</v>
      </c>
      <c r="Q111" s="5" t="s">
        <v>8307</v>
      </c>
      <c r="R111" s="5" t="s">
        <v>8314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 s="5">
        <v>110</v>
      </c>
      <c r="B112" s="3" t="s">
        <v>111</v>
      </c>
      <c r="C112" s="3" t="s">
        <v>4220</v>
      </c>
      <c r="D112">
        <v>1300</v>
      </c>
      <c r="E112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t="b">
        <v>0</v>
      </c>
      <c r="L112" s="5">
        <v>26</v>
      </c>
      <c r="M112" t="b">
        <v>1</v>
      </c>
      <c r="N112" s="5" t="s">
        <v>8265</v>
      </c>
      <c r="O112" s="1">
        <f t="shared" si="4"/>
        <v>131</v>
      </c>
      <c r="P112" s="7">
        <f t="shared" si="5"/>
        <v>65.39</v>
      </c>
      <c r="Q112" s="5" t="s">
        <v>8307</v>
      </c>
      <c r="R112" s="5" t="s">
        <v>8314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 s="5">
        <v>111</v>
      </c>
      <c r="B113" s="3" t="s">
        <v>112</v>
      </c>
      <c r="C113" s="3" t="s">
        <v>4221</v>
      </c>
      <c r="D113">
        <v>3500</v>
      </c>
      <c r="E113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t="b">
        <v>0</v>
      </c>
      <c r="L113" s="5">
        <v>53</v>
      </c>
      <c r="M113" t="b">
        <v>1</v>
      </c>
      <c r="N113" s="5" t="s">
        <v>8265</v>
      </c>
      <c r="O113" s="1">
        <f t="shared" si="4"/>
        <v>155</v>
      </c>
      <c r="P113" s="7">
        <f t="shared" si="5"/>
        <v>102.08</v>
      </c>
      <c r="Q113" s="5" t="s">
        <v>8307</v>
      </c>
      <c r="R113" s="5" t="s">
        <v>8314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 s="5">
        <v>112</v>
      </c>
      <c r="B114" s="3" t="s">
        <v>113</v>
      </c>
      <c r="C114" s="3" t="s">
        <v>4222</v>
      </c>
      <c r="D114">
        <v>5000</v>
      </c>
      <c r="E114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t="b">
        <v>0</v>
      </c>
      <c r="L114" s="5">
        <v>81</v>
      </c>
      <c r="M114" t="b">
        <v>1</v>
      </c>
      <c r="N114" s="5" t="s">
        <v>8265</v>
      </c>
      <c r="O114" s="1">
        <f t="shared" si="4"/>
        <v>104</v>
      </c>
      <c r="P114" s="7">
        <f t="shared" si="5"/>
        <v>64.2</v>
      </c>
      <c r="Q114" s="5" t="s">
        <v>8307</v>
      </c>
      <c r="R114" s="5" t="s">
        <v>8314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 s="5">
        <v>113</v>
      </c>
      <c r="B115" s="3" t="s">
        <v>114</v>
      </c>
      <c r="C115" s="3" t="s">
        <v>4223</v>
      </c>
      <c r="D115">
        <v>5000</v>
      </c>
      <c r="E115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t="b">
        <v>0</v>
      </c>
      <c r="L115" s="5">
        <v>78</v>
      </c>
      <c r="M115" t="b">
        <v>1</v>
      </c>
      <c r="N115" s="5" t="s">
        <v>8265</v>
      </c>
      <c r="O115" s="1">
        <f t="shared" si="4"/>
        <v>141</v>
      </c>
      <c r="P115" s="7">
        <f t="shared" si="5"/>
        <v>90.39</v>
      </c>
      <c r="Q115" s="5" t="s">
        <v>8307</v>
      </c>
      <c r="R115" s="5" t="s">
        <v>8314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 s="5">
        <v>114</v>
      </c>
      <c r="B116" s="3" t="s">
        <v>115</v>
      </c>
      <c r="C116" s="3" t="s">
        <v>4224</v>
      </c>
      <c r="D116">
        <v>3000</v>
      </c>
      <c r="E116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t="b">
        <v>0</v>
      </c>
      <c r="L116" s="5">
        <v>35</v>
      </c>
      <c r="M116" t="b">
        <v>1</v>
      </c>
      <c r="N116" s="5" t="s">
        <v>8265</v>
      </c>
      <c r="O116" s="1">
        <f t="shared" si="4"/>
        <v>104</v>
      </c>
      <c r="P116" s="7">
        <f t="shared" si="5"/>
        <v>88.58</v>
      </c>
      <c r="Q116" s="5" t="s">
        <v>8307</v>
      </c>
      <c r="R116" s="5" t="s">
        <v>8314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 s="5">
        <v>115</v>
      </c>
      <c r="B117" s="3" t="s">
        <v>116</v>
      </c>
      <c r="C117" s="3" t="s">
        <v>4225</v>
      </c>
      <c r="D117">
        <v>450</v>
      </c>
      <c r="E117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t="b">
        <v>0</v>
      </c>
      <c r="L117" s="5">
        <v>22</v>
      </c>
      <c r="M117" t="b">
        <v>1</v>
      </c>
      <c r="N117" s="5" t="s">
        <v>8265</v>
      </c>
      <c r="O117" s="1">
        <f t="shared" si="4"/>
        <v>141</v>
      </c>
      <c r="P117" s="7">
        <f t="shared" si="5"/>
        <v>28.73</v>
      </c>
      <c r="Q117" s="5" t="s">
        <v>8307</v>
      </c>
      <c r="R117" s="5" t="s">
        <v>8314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 s="5">
        <v>116</v>
      </c>
      <c r="B118" s="3" t="s">
        <v>117</v>
      </c>
      <c r="C118" s="3" t="s">
        <v>4226</v>
      </c>
      <c r="D118">
        <v>3500</v>
      </c>
      <c r="E11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t="b">
        <v>0</v>
      </c>
      <c r="L118" s="5">
        <v>57</v>
      </c>
      <c r="M118" t="b">
        <v>1</v>
      </c>
      <c r="N118" s="5" t="s">
        <v>8265</v>
      </c>
      <c r="O118" s="1">
        <f t="shared" si="4"/>
        <v>114</v>
      </c>
      <c r="P118" s="7">
        <f t="shared" si="5"/>
        <v>69.790000000000006</v>
      </c>
      <c r="Q118" s="5" t="s">
        <v>8307</v>
      </c>
      <c r="R118" s="5" t="s">
        <v>8314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 s="5">
        <v>117</v>
      </c>
      <c r="B119" s="3" t="s">
        <v>118</v>
      </c>
      <c r="C119" s="3" t="s">
        <v>4227</v>
      </c>
      <c r="D119">
        <v>4500</v>
      </c>
      <c r="E119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t="b">
        <v>0</v>
      </c>
      <c r="L119" s="5">
        <v>27</v>
      </c>
      <c r="M119" t="b">
        <v>1</v>
      </c>
      <c r="N119" s="5" t="s">
        <v>8265</v>
      </c>
      <c r="O119" s="1">
        <f t="shared" si="4"/>
        <v>101</v>
      </c>
      <c r="P119" s="7">
        <f t="shared" si="5"/>
        <v>167.48999999999998</v>
      </c>
      <c r="Q119" s="5" t="s">
        <v>8307</v>
      </c>
      <c r="R119" s="5" t="s">
        <v>8314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 s="5">
        <v>118</v>
      </c>
      <c r="B120" s="3" t="s">
        <v>119</v>
      </c>
      <c r="C120" s="3" t="s">
        <v>4228</v>
      </c>
      <c r="D120">
        <v>5000</v>
      </c>
      <c r="E120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t="b">
        <v>0</v>
      </c>
      <c r="L120" s="5">
        <v>39</v>
      </c>
      <c r="M120" t="b">
        <v>1</v>
      </c>
      <c r="N120" s="5" t="s">
        <v>8265</v>
      </c>
      <c r="O120" s="1">
        <f t="shared" si="4"/>
        <v>114</v>
      </c>
      <c r="P120" s="7">
        <f t="shared" si="5"/>
        <v>144.91999999999999</v>
      </c>
      <c r="Q120" s="5" t="s">
        <v>8307</v>
      </c>
      <c r="R120" s="5" t="s">
        <v>8314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 s="5">
        <v>119</v>
      </c>
      <c r="B121" s="3" t="s">
        <v>120</v>
      </c>
      <c r="C121" s="3" t="s">
        <v>4229</v>
      </c>
      <c r="D121">
        <v>3250</v>
      </c>
      <c r="E121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t="b">
        <v>0</v>
      </c>
      <c r="L121" s="5">
        <v>37</v>
      </c>
      <c r="M121" t="b">
        <v>1</v>
      </c>
      <c r="N121" s="5" t="s">
        <v>8265</v>
      </c>
      <c r="O121" s="1">
        <f t="shared" si="4"/>
        <v>105</v>
      </c>
      <c r="P121" s="7">
        <f t="shared" si="5"/>
        <v>91.850000000000009</v>
      </c>
      <c r="Q121" s="5" t="s">
        <v>8307</v>
      </c>
      <c r="R121" s="5" t="s">
        <v>8314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 s="5">
        <v>120</v>
      </c>
      <c r="B122" s="3" t="s">
        <v>121</v>
      </c>
      <c r="C122" s="3" t="s">
        <v>4230</v>
      </c>
      <c r="D122">
        <v>70000</v>
      </c>
      <c r="E122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t="b">
        <v>0</v>
      </c>
      <c r="L122" s="5">
        <v>1</v>
      </c>
      <c r="M122" t="b">
        <v>0</v>
      </c>
      <c r="N122" s="5" t="s">
        <v>8266</v>
      </c>
      <c r="O122" s="1">
        <f t="shared" si="4"/>
        <v>1</v>
      </c>
      <c r="P122" s="7">
        <f t="shared" si="5"/>
        <v>10</v>
      </c>
      <c r="Q122" s="5" t="s">
        <v>8307</v>
      </c>
      <c r="R122" s="5" t="s">
        <v>8315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 s="5">
        <v>121</v>
      </c>
      <c r="B123" s="3" t="s">
        <v>122</v>
      </c>
      <c r="C123" s="3" t="s">
        <v>4231</v>
      </c>
      <c r="D123">
        <v>3000</v>
      </c>
      <c r="E123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t="b">
        <v>0</v>
      </c>
      <c r="L123" s="5">
        <v>1</v>
      </c>
      <c r="M123" t="b">
        <v>0</v>
      </c>
      <c r="N123" s="5" t="s">
        <v>8266</v>
      </c>
      <c r="O123" s="1">
        <f t="shared" si="4"/>
        <v>1</v>
      </c>
      <c r="P123" s="7">
        <f t="shared" si="5"/>
        <v>1</v>
      </c>
      <c r="Q123" s="5" t="s">
        <v>8307</v>
      </c>
      <c r="R123" s="5" t="s">
        <v>8315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 s="5">
        <v>122</v>
      </c>
      <c r="B124" s="3" t="s">
        <v>123</v>
      </c>
      <c r="C124" s="3" t="s">
        <v>4232</v>
      </c>
      <c r="D124">
        <v>100000000</v>
      </c>
      <c r="E124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t="b">
        <v>0</v>
      </c>
      <c r="L124" s="5">
        <v>0</v>
      </c>
      <c r="M124" t="b">
        <v>0</v>
      </c>
      <c r="N124" s="5" t="s">
        <v>8266</v>
      </c>
      <c r="O124" s="1">
        <f t="shared" si="4"/>
        <v>0</v>
      </c>
      <c r="P124" s="7" t="e">
        <f t="shared" si="5"/>
        <v>#DIV/0!</v>
      </c>
      <c r="Q124" s="5" t="s">
        <v>8307</v>
      </c>
      <c r="R124" s="5" t="s">
        <v>8315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 s="5">
        <v>123</v>
      </c>
      <c r="B125" s="3" t="s">
        <v>124</v>
      </c>
      <c r="C125" s="3" t="s">
        <v>4233</v>
      </c>
      <c r="D125">
        <v>55000</v>
      </c>
      <c r="E125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t="b">
        <v>0</v>
      </c>
      <c r="L125" s="5">
        <v>6</v>
      </c>
      <c r="M125" t="b">
        <v>0</v>
      </c>
      <c r="N125" s="5" t="s">
        <v>8266</v>
      </c>
      <c r="O125" s="1">
        <f t="shared" si="4"/>
        <v>1</v>
      </c>
      <c r="P125" s="7">
        <f t="shared" si="5"/>
        <v>25.17</v>
      </c>
      <c r="Q125" s="5" t="s">
        <v>8307</v>
      </c>
      <c r="R125" s="5" t="s">
        <v>8315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 s="5">
        <v>124</v>
      </c>
      <c r="B126" s="3" t="s">
        <v>125</v>
      </c>
      <c r="C126" s="3" t="s">
        <v>4234</v>
      </c>
      <c r="D126">
        <v>4000</v>
      </c>
      <c r="E126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t="b">
        <v>0</v>
      </c>
      <c r="L126" s="5">
        <v>0</v>
      </c>
      <c r="M126" t="b">
        <v>0</v>
      </c>
      <c r="N126" s="5" t="s">
        <v>8266</v>
      </c>
      <c r="O126" s="1">
        <f t="shared" si="4"/>
        <v>0</v>
      </c>
      <c r="P126" s="7" t="e">
        <f t="shared" si="5"/>
        <v>#DIV/0!</v>
      </c>
      <c r="Q126" s="5" t="s">
        <v>8307</v>
      </c>
      <c r="R126" s="5" t="s">
        <v>8315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 s="5">
        <v>125</v>
      </c>
      <c r="B127" s="3" t="s">
        <v>126</v>
      </c>
      <c r="C127" s="3" t="s">
        <v>4235</v>
      </c>
      <c r="D127">
        <v>500</v>
      </c>
      <c r="E127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t="b">
        <v>0</v>
      </c>
      <c r="L127" s="5">
        <v>6</v>
      </c>
      <c r="M127" t="b">
        <v>0</v>
      </c>
      <c r="N127" s="5" t="s">
        <v>8266</v>
      </c>
      <c r="O127" s="1">
        <f t="shared" si="4"/>
        <v>14</v>
      </c>
      <c r="P127" s="7">
        <f t="shared" si="5"/>
        <v>11.67</v>
      </c>
      <c r="Q127" s="5" t="s">
        <v>8307</v>
      </c>
      <c r="R127" s="5" t="s">
        <v>8315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 s="5">
        <v>126</v>
      </c>
      <c r="B128" s="3" t="s">
        <v>127</v>
      </c>
      <c r="C128" s="3" t="s">
        <v>4236</v>
      </c>
      <c r="D128">
        <v>25000</v>
      </c>
      <c r="E12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t="b">
        <v>0</v>
      </c>
      <c r="L128" s="5">
        <v>13</v>
      </c>
      <c r="M128" t="b">
        <v>0</v>
      </c>
      <c r="N128" s="5" t="s">
        <v>8266</v>
      </c>
      <c r="O128" s="1">
        <f t="shared" si="4"/>
        <v>6</v>
      </c>
      <c r="P128" s="7">
        <f t="shared" si="5"/>
        <v>106.7</v>
      </c>
      <c r="Q128" s="5" t="s">
        <v>8307</v>
      </c>
      <c r="R128" s="5" t="s">
        <v>8315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 s="5">
        <v>127</v>
      </c>
      <c r="B129" s="3" t="s">
        <v>128</v>
      </c>
      <c r="C129" s="3" t="s">
        <v>4237</v>
      </c>
      <c r="D129">
        <v>8000</v>
      </c>
      <c r="E129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t="b">
        <v>0</v>
      </c>
      <c r="L129" s="5">
        <v>4</v>
      </c>
      <c r="M129" t="b">
        <v>0</v>
      </c>
      <c r="N129" s="5" t="s">
        <v>8266</v>
      </c>
      <c r="O129" s="1">
        <f t="shared" si="4"/>
        <v>3</v>
      </c>
      <c r="P129" s="7">
        <f t="shared" si="5"/>
        <v>47.5</v>
      </c>
      <c r="Q129" s="5" t="s">
        <v>8307</v>
      </c>
      <c r="R129" s="5" t="s">
        <v>8315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 s="5">
        <v>128</v>
      </c>
      <c r="B130" s="3" t="s">
        <v>129</v>
      </c>
      <c r="C130" s="3" t="s">
        <v>4238</v>
      </c>
      <c r="D130">
        <v>100000</v>
      </c>
      <c r="E130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t="b">
        <v>0</v>
      </c>
      <c r="L130" s="5">
        <v>6</v>
      </c>
      <c r="M130" t="b">
        <v>0</v>
      </c>
      <c r="N130" s="5" t="s">
        <v>8266</v>
      </c>
      <c r="O130" s="1">
        <f t="shared" si="4"/>
        <v>2</v>
      </c>
      <c r="P130" s="7">
        <f t="shared" si="5"/>
        <v>311.17</v>
      </c>
      <c r="Q130" s="5" t="s">
        <v>8307</v>
      </c>
      <c r="R130" s="5" t="s">
        <v>8315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 s="5">
        <v>129</v>
      </c>
      <c r="B131" s="3" t="s">
        <v>130</v>
      </c>
      <c r="C131" s="3" t="s">
        <v>4239</v>
      </c>
      <c r="D131">
        <v>20000</v>
      </c>
      <c r="E131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t="b">
        <v>0</v>
      </c>
      <c r="L131" s="5">
        <v>0</v>
      </c>
      <c r="M131" t="b">
        <v>0</v>
      </c>
      <c r="N131" s="5" t="s">
        <v>8266</v>
      </c>
      <c r="O131" s="1">
        <f t="shared" ref="O131:O194" si="8">ROUNDUP(E131/D131*100, 0)</f>
        <v>0</v>
      </c>
      <c r="P131" s="7" t="e">
        <f t="shared" ref="P131:P194" si="9">ROUNDUP(E131/L131,2)</f>
        <v>#DIV/0!</v>
      </c>
      <c r="Q131" s="5" t="s">
        <v>8307</v>
      </c>
      <c r="R131" s="5" t="s">
        <v>8315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 s="5">
        <v>130</v>
      </c>
      <c r="B132" s="3" t="s">
        <v>131</v>
      </c>
      <c r="C132" s="3" t="s">
        <v>4240</v>
      </c>
      <c r="D132">
        <v>600</v>
      </c>
      <c r="E132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t="b">
        <v>0</v>
      </c>
      <c r="L132" s="5">
        <v>0</v>
      </c>
      <c r="M132" t="b">
        <v>0</v>
      </c>
      <c r="N132" s="5" t="s">
        <v>8266</v>
      </c>
      <c r="O132" s="1">
        <f t="shared" si="8"/>
        <v>0</v>
      </c>
      <c r="P132" s="7" t="e">
        <f t="shared" si="9"/>
        <v>#DIV/0!</v>
      </c>
      <c r="Q132" s="5" t="s">
        <v>8307</v>
      </c>
      <c r="R132" s="5" t="s">
        <v>8315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 s="5">
        <v>131</v>
      </c>
      <c r="B133" s="3" t="s">
        <v>132</v>
      </c>
      <c r="C133" s="3" t="s">
        <v>4241</v>
      </c>
      <c r="D133">
        <v>1200</v>
      </c>
      <c r="E133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t="b">
        <v>0</v>
      </c>
      <c r="L133" s="5">
        <v>0</v>
      </c>
      <c r="M133" t="b">
        <v>0</v>
      </c>
      <c r="N133" s="5" t="s">
        <v>8266</v>
      </c>
      <c r="O133" s="1">
        <f t="shared" si="8"/>
        <v>0</v>
      </c>
      <c r="P133" s="7" t="e">
        <f t="shared" si="9"/>
        <v>#DIV/0!</v>
      </c>
      <c r="Q133" s="5" t="s">
        <v>8307</v>
      </c>
      <c r="R133" s="5" t="s">
        <v>8315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 s="5">
        <v>132</v>
      </c>
      <c r="B134" s="3" t="s">
        <v>133</v>
      </c>
      <c r="C134" s="3" t="s">
        <v>4242</v>
      </c>
      <c r="D134">
        <v>80000</v>
      </c>
      <c r="E134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t="b">
        <v>0</v>
      </c>
      <c r="L134" s="5">
        <v>81</v>
      </c>
      <c r="M134" t="b">
        <v>0</v>
      </c>
      <c r="N134" s="5" t="s">
        <v>8266</v>
      </c>
      <c r="O134" s="1">
        <f t="shared" si="8"/>
        <v>10</v>
      </c>
      <c r="P134" s="7">
        <f t="shared" si="9"/>
        <v>94.51</v>
      </c>
      <c r="Q134" s="5" t="s">
        <v>8307</v>
      </c>
      <c r="R134" s="5" t="s">
        <v>8315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 s="5">
        <v>133</v>
      </c>
      <c r="B135" s="3" t="s">
        <v>134</v>
      </c>
      <c r="C135" s="3" t="s">
        <v>4243</v>
      </c>
      <c r="D135">
        <v>71764</v>
      </c>
      <c r="E135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t="b">
        <v>0</v>
      </c>
      <c r="L135" s="5">
        <v>0</v>
      </c>
      <c r="M135" t="b">
        <v>0</v>
      </c>
      <c r="N135" s="5" t="s">
        <v>8266</v>
      </c>
      <c r="O135" s="1">
        <f t="shared" si="8"/>
        <v>0</v>
      </c>
      <c r="P135" s="7" t="e">
        <f t="shared" si="9"/>
        <v>#DIV/0!</v>
      </c>
      <c r="Q135" s="5" t="s">
        <v>8307</v>
      </c>
      <c r="R135" s="5" t="s">
        <v>8315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 s="5">
        <v>134</v>
      </c>
      <c r="B136" s="3" t="s">
        <v>135</v>
      </c>
      <c r="C136" s="3" t="s">
        <v>4244</v>
      </c>
      <c r="D136">
        <v>5000</v>
      </c>
      <c r="E136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t="b">
        <v>0</v>
      </c>
      <c r="L136" s="5">
        <v>0</v>
      </c>
      <c r="M136" t="b">
        <v>0</v>
      </c>
      <c r="N136" s="5" t="s">
        <v>8266</v>
      </c>
      <c r="O136" s="1">
        <f t="shared" si="8"/>
        <v>0</v>
      </c>
      <c r="P136" s="7" t="e">
        <f t="shared" si="9"/>
        <v>#DIV/0!</v>
      </c>
      <c r="Q136" s="5" t="s">
        <v>8307</v>
      </c>
      <c r="R136" s="5" t="s">
        <v>8315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 s="5">
        <v>135</v>
      </c>
      <c r="B137" s="3" t="s">
        <v>136</v>
      </c>
      <c r="C137" s="3" t="s">
        <v>4245</v>
      </c>
      <c r="D137">
        <v>3000</v>
      </c>
      <c r="E137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t="b">
        <v>0</v>
      </c>
      <c r="L137" s="5">
        <v>5</v>
      </c>
      <c r="M137" t="b">
        <v>0</v>
      </c>
      <c r="N137" s="5" t="s">
        <v>8266</v>
      </c>
      <c r="O137" s="1">
        <f t="shared" si="8"/>
        <v>14</v>
      </c>
      <c r="P137" s="7">
        <f t="shared" si="9"/>
        <v>80.599999999999994</v>
      </c>
      <c r="Q137" s="5" t="s">
        <v>8307</v>
      </c>
      <c r="R137" s="5" t="s">
        <v>8315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 s="5">
        <v>136</v>
      </c>
      <c r="B138" s="3" t="s">
        <v>137</v>
      </c>
      <c r="C138" s="3" t="s">
        <v>4231</v>
      </c>
      <c r="D138">
        <v>3000</v>
      </c>
      <c r="E13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t="b">
        <v>0</v>
      </c>
      <c r="L138" s="5">
        <v>0</v>
      </c>
      <c r="M138" t="b">
        <v>0</v>
      </c>
      <c r="N138" s="5" t="s">
        <v>8266</v>
      </c>
      <c r="O138" s="1">
        <f t="shared" si="8"/>
        <v>0</v>
      </c>
      <c r="P138" s="7" t="e">
        <f t="shared" si="9"/>
        <v>#DIV/0!</v>
      </c>
      <c r="Q138" s="5" t="s">
        <v>8307</v>
      </c>
      <c r="R138" s="5" t="s">
        <v>8315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 s="5">
        <v>137</v>
      </c>
      <c r="B139" s="3" t="s">
        <v>138</v>
      </c>
      <c r="C139" s="3" t="s">
        <v>4246</v>
      </c>
      <c r="D139">
        <v>55000</v>
      </c>
      <c r="E139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t="b">
        <v>0</v>
      </c>
      <c r="L139" s="5">
        <v>0</v>
      </c>
      <c r="M139" t="b">
        <v>0</v>
      </c>
      <c r="N139" s="5" t="s">
        <v>8266</v>
      </c>
      <c r="O139" s="1">
        <f t="shared" si="8"/>
        <v>0</v>
      </c>
      <c r="P139" s="7" t="e">
        <f t="shared" si="9"/>
        <v>#DIV/0!</v>
      </c>
      <c r="Q139" s="5" t="s">
        <v>8307</v>
      </c>
      <c r="R139" s="5" t="s">
        <v>8315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 s="5">
        <v>138</v>
      </c>
      <c r="B140" s="3" t="s">
        <v>139</v>
      </c>
      <c r="C140" s="3" t="s">
        <v>4247</v>
      </c>
      <c r="D140">
        <v>150000</v>
      </c>
      <c r="E140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t="b">
        <v>0</v>
      </c>
      <c r="L140" s="5">
        <v>58</v>
      </c>
      <c r="M140" t="b">
        <v>0</v>
      </c>
      <c r="N140" s="5" t="s">
        <v>8266</v>
      </c>
      <c r="O140" s="1">
        <f t="shared" si="8"/>
        <v>4</v>
      </c>
      <c r="P140" s="7">
        <f t="shared" si="9"/>
        <v>81.25</v>
      </c>
      <c r="Q140" s="5" t="s">
        <v>8307</v>
      </c>
      <c r="R140" s="5" t="s">
        <v>8315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 s="5">
        <v>139</v>
      </c>
      <c r="B141" s="3" t="s">
        <v>140</v>
      </c>
      <c r="C141" s="3" t="s">
        <v>4248</v>
      </c>
      <c r="D141">
        <v>500</v>
      </c>
      <c r="E141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t="b">
        <v>0</v>
      </c>
      <c r="L141" s="5">
        <v>1</v>
      </c>
      <c r="M141" t="b">
        <v>0</v>
      </c>
      <c r="N141" s="5" t="s">
        <v>8266</v>
      </c>
      <c r="O141" s="1">
        <f t="shared" si="8"/>
        <v>100</v>
      </c>
      <c r="P141" s="7">
        <f t="shared" si="9"/>
        <v>500</v>
      </c>
      <c r="Q141" s="5" t="s">
        <v>8307</v>
      </c>
      <c r="R141" s="5" t="s">
        <v>8315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 s="5">
        <v>140</v>
      </c>
      <c r="B142" s="3" t="s">
        <v>141</v>
      </c>
      <c r="C142" s="3" t="s">
        <v>4249</v>
      </c>
      <c r="D142">
        <v>200000</v>
      </c>
      <c r="E142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t="b">
        <v>0</v>
      </c>
      <c r="L142" s="5">
        <v>0</v>
      </c>
      <c r="M142" t="b">
        <v>0</v>
      </c>
      <c r="N142" s="5" t="s">
        <v>8266</v>
      </c>
      <c r="O142" s="1">
        <f t="shared" si="8"/>
        <v>0</v>
      </c>
      <c r="P142" s="7" t="e">
        <f t="shared" si="9"/>
        <v>#DIV/0!</v>
      </c>
      <c r="Q142" s="5" t="s">
        <v>8307</v>
      </c>
      <c r="R142" s="5" t="s">
        <v>8315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 s="5">
        <v>141</v>
      </c>
      <c r="B143" s="3" t="s">
        <v>142</v>
      </c>
      <c r="C143" s="3" t="s">
        <v>4250</v>
      </c>
      <c r="D143">
        <v>12000</v>
      </c>
      <c r="E143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t="b">
        <v>0</v>
      </c>
      <c r="L143" s="5">
        <v>28</v>
      </c>
      <c r="M143" t="b">
        <v>0</v>
      </c>
      <c r="N143" s="5" t="s">
        <v>8266</v>
      </c>
      <c r="O143" s="1">
        <f t="shared" si="8"/>
        <v>11</v>
      </c>
      <c r="P143" s="7">
        <f t="shared" si="9"/>
        <v>46.18</v>
      </c>
      <c r="Q143" s="5" t="s">
        <v>8307</v>
      </c>
      <c r="R143" s="5" t="s">
        <v>8315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 s="5">
        <v>142</v>
      </c>
      <c r="B144" s="3" t="s">
        <v>143</v>
      </c>
      <c r="C144" s="3" t="s">
        <v>4251</v>
      </c>
      <c r="D144">
        <v>3000</v>
      </c>
      <c r="E144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t="b">
        <v>0</v>
      </c>
      <c r="L144" s="5">
        <v>1</v>
      </c>
      <c r="M144" t="b">
        <v>0</v>
      </c>
      <c r="N144" s="5" t="s">
        <v>8266</v>
      </c>
      <c r="O144" s="1">
        <f t="shared" si="8"/>
        <v>1</v>
      </c>
      <c r="P144" s="7">
        <f t="shared" si="9"/>
        <v>10</v>
      </c>
      <c r="Q144" s="5" t="s">
        <v>8307</v>
      </c>
      <c r="R144" s="5" t="s">
        <v>8315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 s="5">
        <v>143</v>
      </c>
      <c r="B145" s="3" t="s">
        <v>144</v>
      </c>
      <c r="C145" s="3" t="s">
        <v>4252</v>
      </c>
      <c r="D145">
        <v>5500</v>
      </c>
      <c r="E145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t="b">
        <v>0</v>
      </c>
      <c r="L145" s="5">
        <v>0</v>
      </c>
      <c r="M145" t="b">
        <v>0</v>
      </c>
      <c r="N145" s="5" t="s">
        <v>8266</v>
      </c>
      <c r="O145" s="1">
        <f t="shared" si="8"/>
        <v>0</v>
      </c>
      <c r="P145" s="7" t="e">
        <f t="shared" si="9"/>
        <v>#DIV/0!</v>
      </c>
      <c r="Q145" s="5" t="s">
        <v>8307</v>
      </c>
      <c r="R145" s="5" t="s">
        <v>8315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 s="5">
        <v>144</v>
      </c>
      <c r="B146" s="3" t="s">
        <v>145</v>
      </c>
      <c r="C146" s="3" t="s">
        <v>4253</v>
      </c>
      <c r="D146">
        <v>7500</v>
      </c>
      <c r="E146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t="b">
        <v>0</v>
      </c>
      <c r="L146" s="5">
        <v>37</v>
      </c>
      <c r="M146" t="b">
        <v>0</v>
      </c>
      <c r="N146" s="5" t="s">
        <v>8266</v>
      </c>
      <c r="O146" s="1">
        <f t="shared" si="8"/>
        <v>28</v>
      </c>
      <c r="P146" s="7">
        <f t="shared" si="9"/>
        <v>55.949999999999996</v>
      </c>
      <c r="Q146" s="5" t="s">
        <v>8307</v>
      </c>
      <c r="R146" s="5" t="s">
        <v>8315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 s="5">
        <v>145</v>
      </c>
      <c r="B147" s="3" t="s">
        <v>146</v>
      </c>
      <c r="C147" s="3" t="s">
        <v>4254</v>
      </c>
      <c r="D147">
        <v>4500</v>
      </c>
      <c r="E147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t="b">
        <v>0</v>
      </c>
      <c r="L147" s="5">
        <v>9</v>
      </c>
      <c r="M147" t="b">
        <v>0</v>
      </c>
      <c r="N147" s="5" t="s">
        <v>8266</v>
      </c>
      <c r="O147" s="1">
        <f t="shared" si="8"/>
        <v>8</v>
      </c>
      <c r="P147" s="7">
        <f t="shared" si="9"/>
        <v>37.559999999999995</v>
      </c>
      <c r="Q147" s="5" t="s">
        <v>8307</v>
      </c>
      <c r="R147" s="5" t="s">
        <v>8315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 s="5">
        <v>146</v>
      </c>
      <c r="B148" s="3" t="s">
        <v>147</v>
      </c>
      <c r="C148" s="3" t="s">
        <v>4255</v>
      </c>
      <c r="D148">
        <v>20000</v>
      </c>
      <c r="E14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t="b">
        <v>0</v>
      </c>
      <c r="L148" s="5">
        <v>3</v>
      </c>
      <c r="M148" t="b">
        <v>0</v>
      </c>
      <c r="N148" s="5" t="s">
        <v>8266</v>
      </c>
      <c r="O148" s="1">
        <f t="shared" si="8"/>
        <v>1</v>
      </c>
      <c r="P148" s="7">
        <f t="shared" si="9"/>
        <v>38.339999999999996</v>
      </c>
      <c r="Q148" s="5" t="s">
        <v>8307</v>
      </c>
      <c r="R148" s="5" t="s">
        <v>8315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 s="5">
        <v>147</v>
      </c>
      <c r="B149" s="3" t="s">
        <v>148</v>
      </c>
      <c r="C149" s="3" t="s">
        <v>4256</v>
      </c>
      <c r="D149">
        <v>7000</v>
      </c>
      <c r="E149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t="b">
        <v>0</v>
      </c>
      <c r="L149" s="5">
        <v>0</v>
      </c>
      <c r="M149" t="b">
        <v>0</v>
      </c>
      <c r="N149" s="5" t="s">
        <v>8266</v>
      </c>
      <c r="O149" s="1">
        <f t="shared" si="8"/>
        <v>0</v>
      </c>
      <c r="P149" s="7" t="e">
        <f t="shared" si="9"/>
        <v>#DIV/0!</v>
      </c>
      <c r="Q149" s="5" t="s">
        <v>8307</v>
      </c>
      <c r="R149" s="5" t="s">
        <v>8315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 s="5">
        <v>148</v>
      </c>
      <c r="B150" s="3" t="s">
        <v>149</v>
      </c>
      <c r="C150" s="3" t="s">
        <v>4257</v>
      </c>
      <c r="D150">
        <v>50000</v>
      </c>
      <c r="E150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t="b">
        <v>0</v>
      </c>
      <c r="L150" s="5">
        <v>2</v>
      </c>
      <c r="M150" t="b">
        <v>0</v>
      </c>
      <c r="N150" s="5" t="s">
        <v>8266</v>
      </c>
      <c r="O150" s="1">
        <f t="shared" si="8"/>
        <v>1</v>
      </c>
      <c r="P150" s="7">
        <f t="shared" si="9"/>
        <v>20</v>
      </c>
      <c r="Q150" s="5" t="s">
        <v>8307</v>
      </c>
      <c r="R150" s="5" t="s">
        <v>8315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 s="5">
        <v>149</v>
      </c>
      <c r="B151" s="3" t="s">
        <v>150</v>
      </c>
      <c r="C151" s="3" t="s">
        <v>4258</v>
      </c>
      <c r="D151">
        <v>10000</v>
      </c>
      <c r="E151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t="b">
        <v>0</v>
      </c>
      <c r="L151" s="5">
        <v>6</v>
      </c>
      <c r="M151" t="b">
        <v>0</v>
      </c>
      <c r="N151" s="5" t="s">
        <v>8266</v>
      </c>
      <c r="O151" s="1">
        <f t="shared" si="8"/>
        <v>1</v>
      </c>
      <c r="P151" s="7">
        <f t="shared" si="9"/>
        <v>15.34</v>
      </c>
      <c r="Q151" s="5" t="s">
        <v>8307</v>
      </c>
      <c r="R151" s="5" t="s">
        <v>8315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 s="5">
        <v>150</v>
      </c>
      <c r="B152" s="3" t="s">
        <v>151</v>
      </c>
      <c r="C152" s="3" t="s">
        <v>4259</v>
      </c>
      <c r="D152">
        <v>130000</v>
      </c>
      <c r="E152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t="b">
        <v>0</v>
      </c>
      <c r="L152" s="5">
        <v>67</v>
      </c>
      <c r="M152" t="b">
        <v>0</v>
      </c>
      <c r="N152" s="5" t="s">
        <v>8266</v>
      </c>
      <c r="O152" s="1">
        <f t="shared" si="8"/>
        <v>24</v>
      </c>
      <c r="P152" s="7">
        <f t="shared" si="9"/>
        <v>449.44</v>
      </c>
      <c r="Q152" s="5" t="s">
        <v>8307</v>
      </c>
      <c r="R152" s="5" t="s">
        <v>8315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 s="5">
        <v>151</v>
      </c>
      <c r="B153" s="3" t="s">
        <v>152</v>
      </c>
      <c r="C153" s="3" t="s">
        <v>4260</v>
      </c>
      <c r="D153">
        <v>250000</v>
      </c>
      <c r="E153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t="b">
        <v>0</v>
      </c>
      <c r="L153" s="5">
        <v>5</v>
      </c>
      <c r="M153" t="b">
        <v>0</v>
      </c>
      <c r="N153" s="5" t="s">
        <v>8266</v>
      </c>
      <c r="O153" s="1">
        <f t="shared" si="8"/>
        <v>1</v>
      </c>
      <c r="P153" s="7">
        <f t="shared" si="9"/>
        <v>28</v>
      </c>
      <c r="Q153" s="5" t="s">
        <v>8307</v>
      </c>
      <c r="R153" s="5" t="s">
        <v>8315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 s="5">
        <v>152</v>
      </c>
      <c r="B154" s="3" t="s">
        <v>153</v>
      </c>
      <c r="C154" s="3" t="s">
        <v>4261</v>
      </c>
      <c r="D154">
        <v>380000</v>
      </c>
      <c r="E154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t="b">
        <v>0</v>
      </c>
      <c r="L154" s="5">
        <v>2</v>
      </c>
      <c r="M154" t="b">
        <v>0</v>
      </c>
      <c r="N154" s="5" t="s">
        <v>8266</v>
      </c>
      <c r="O154" s="1">
        <f t="shared" si="8"/>
        <v>1</v>
      </c>
      <c r="P154" s="7">
        <f t="shared" si="9"/>
        <v>15</v>
      </c>
      <c r="Q154" s="5" t="s">
        <v>8307</v>
      </c>
      <c r="R154" s="5" t="s">
        <v>8315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 s="5">
        <v>153</v>
      </c>
      <c r="B155" s="3" t="s">
        <v>154</v>
      </c>
      <c r="C155" s="3" t="s">
        <v>4262</v>
      </c>
      <c r="D155">
        <v>50000</v>
      </c>
      <c r="E155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t="b">
        <v>0</v>
      </c>
      <c r="L155" s="5">
        <v>10</v>
      </c>
      <c r="M155" t="b">
        <v>0</v>
      </c>
      <c r="N155" s="5" t="s">
        <v>8266</v>
      </c>
      <c r="O155" s="1">
        <f t="shared" si="8"/>
        <v>1</v>
      </c>
      <c r="P155" s="7">
        <f t="shared" si="9"/>
        <v>35.9</v>
      </c>
      <c r="Q155" s="5" t="s">
        <v>8307</v>
      </c>
      <c r="R155" s="5" t="s">
        <v>8315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 s="5">
        <v>154</v>
      </c>
      <c r="B156" s="3" t="s">
        <v>155</v>
      </c>
      <c r="C156" s="3" t="s">
        <v>4263</v>
      </c>
      <c r="D156">
        <v>1500</v>
      </c>
      <c r="E156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t="b">
        <v>0</v>
      </c>
      <c r="L156" s="5">
        <v>3</v>
      </c>
      <c r="M156" t="b">
        <v>0</v>
      </c>
      <c r="N156" s="5" t="s">
        <v>8266</v>
      </c>
      <c r="O156" s="1">
        <f t="shared" si="8"/>
        <v>3</v>
      </c>
      <c r="P156" s="7">
        <f t="shared" si="9"/>
        <v>13.34</v>
      </c>
      <c r="Q156" s="5" t="s">
        <v>8307</v>
      </c>
      <c r="R156" s="5" t="s">
        <v>8315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 s="5">
        <v>155</v>
      </c>
      <c r="B157" s="3" t="s">
        <v>156</v>
      </c>
      <c r="C157" s="3" t="s">
        <v>4264</v>
      </c>
      <c r="D157">
        <v>1350000</v>
      </c>
      <c r="E157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t="b">
        <v>0</v>
      </c>
      <c r="L157" s="5">
        <v>4</v>
      </c>
      <c r="M157" t="b">
        <v>0</v>
      </c>
      <c r="N157" s="5" t="s">
        <v>8266</v>
      </c>
      <c r="O157" s="1">
        <f t="shared" si="8"/>
        <v>1</v>
      </c>
      <c r="P157" s="7">
        <f t="shared" si="9"/>
        <v>20.25</v>
      </c>
      <c r="Q157" s="5" t="s">
        <v>8307</v>
      </c>
      <c r="R157" s="5" t="s">
        <v>8315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 s="5">
        <v>156</v>
      </c>
      <c r="B158" s="3" t="s">
        <v>157</v>
      </c>
      <c r="C158" s="3" t="s">
        <v>4265</v>
      </c>
      <c r="D158">
        <v>35000</v>
      </c>
      <c r="E15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t="b">
        <v>0</v>
      </c>
      <c r="L158" s="5">
        <v>15</v>
      </c>
      <c r="M158" t="b">
        <v>0</v>
      </c>
      <c r="N158" s="5" t="s">
        <v>8266</v>
      </c>
      <c r="O158" s="1">
        <f t="shared" si="8"/>
        <v>6</v>
      </c>
      <c r="P158" s="7">
        <f t="shared" si="9"/>
        <v>119</v>
      </c>
      <c r="Q158" s="5" t="s">
        <v>8307</v>
      </c>
      <c r="R158" s="5" t="s">
        <v>8315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 s="5">
        <v>157</v>
      </c>
      <c r="B159" s="3" t="s">
        <v>158</v>
      </c>
      <c r="C159" s="3" t="s">
        <v>4266</v>
      </c>
      <c r="D159">
        <v>2995</v>
      </c>
      <c r="E159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t="b">
        <v>0</v>
      </c>
      <c r="L159" s="5">
        <v>2</v>
      </c>
      <c r="M159" t="b">
        <v>0</v>
      </c>
      <c r="N159" s="5" t="s">
        <v>8266</v>
      </c>
      <c r="O159" s="1">
        <f t="shared" si="8"/>
        <v>1</v>
      </c>
      <c r="P159" s="7">
        <f t="shared" si="9"/>
        <v>4</v>
      </c>
      <c r="Q159" s="5" t="s">
        <v>8307</v>
      </c>
      <c r="R159" s="5" t="s">
        <v>8315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 s="5">
        <v>158</v>
      </c>
      <c r="B160" s="3" t="s">
        <v>159</v>
      </c>
      <c r="C160" s="3" t="s">
        <v>4267</v>
      </c>
      <c r="D160">
        <v>5000</v>
      </c>
      <c r="E160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t="b">
        <v>0</v>
      </c>
      <c r="L160" s="5">
        <v>0</v>
      </c>
      <c r="M160" t="b">
        <v>0</v>
      </c>
      <c r="N160" s="5" t="s">
        <v>8266</v>
      </c>
      <c r="O160" s="1">
        <f t="shared" si="8"/>
        <v>0</v>
      </c>
      <c r="P160" s="7" t="e">
        <f t="shared" si="9"/>
        <v>#DIV/0!</v>
      </c>
      <c r="Q160" s="5" t="s">
        <v>8307</v>
      </c>
      <c r="R160" s="5" t="s">
        <v>8315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 s="5">
        <v>159</v>
      </c>
      <c r="B161" s="3" t="s">
        <v>160</v>
      </c>
      <c r="C161" s="3" t="s">
        <v>4268</v>
      </c>
      <c r="D161">
        <v>500000</v>
      </c>
      <c r="E161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t="b">
        <v>0</v>
      </c>
      <c r="L161" s="5">
        <v>1</v>
      </c>
      <c r="M161" t="b">
        <v>0</v>
      </c>
      <c r="N161" s="5" t="s">
        <v>8266</v>
      </c>
      <c r="O161" s="1">
        <f t="shared" si="8"/>
        <v>1</v>
      </c>
      <c r="P161" s="7">
        <f t="shared" si="9"/>
        <v>10</v>
      </c>
      <c r="Q161" s="5" t="s">
        <v>8307</v>
      </c>
      <c r="R161" s="5" t="s">
        <v>8315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 s="5">
        <v>160</v>
      </c>
      <c r="B162" s="3" t="s">
        <v>161</v>
      </c>
      <c r="C162" s="3" t="s">
        <v>4269</v>
      </c>
      <c r="D162">
        <v>5000</v>
      </c>
      <c r="E162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t="b">
        <v>0</v>
      </c>
      <c r="L162" s="5">
        <v>0</v>
      </c>
      <c r="M162" t="b">
        <v>0</v>
      </c>
      <c r="N162" s="5" t="s">
        <v>8267</v>
      </c>
      <c r="O162" s="1">
        <f t="shared" si="8"/>
        <v>0</v>
      </c>
      <c r="P162" s="7" t="e">
        <f t="shared" si="9"/>
        <v>#DIV/0!</v>
      </c>
      <c r="Q162" s="5" t="s">
        <v>8307</v>
      </c>
      <c r="R162" s="5" t="s">
        <v>8316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 s="5">
        <v>161</v>
      </c>
      <c r="B163" s="3" t="s">
        <v>162</v>
      </c>
      <c r="C163" s="3" t="s">
        <v>4270</v>
      </c>
      <c r="D163">
        <v>50000</v>
      </c>
      <c r="E163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t="b">
        <v>0</v>
      </c>
      <c r="L163" s="5">
        <v>1</v>
      </c>
      <c r="M163" t="b">
        <v>0</v>
      </c>
      <c r="N163" s="5" t="s">
        <v>8267</v>
      </c>
      <c r="O163" s="1">
        <f t="shared" si="8"/>
        <v>1</v>
      </c>
      <c r="P163" s="7">
        <f t="shared" si="9"/>
        <v>5</v>
      </c>
      <c r="Q163" s="5" t="s">
        <v>8307</v>
      </c>
      <c r="R163" s="5" t="s">
        <v>8316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 s="5">
        <v>162</v>
      </c>
      <c r="B164" s="3" t="s">
        <v>163</v>
      </c>
      <c r="C164" s="3" t="s">
        <v>4271</v>
      </c>
      <c r="D164">
        <v>2800</v>
      </c>
      <c r="E164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t="b">
        <v>0</v>
      </c>
      <c r="L164" s="5">
        <v>10</v>
      </c>
      <c r="M164" t="b">
        <v>0</v>
      </c>
      <c r="N164" s="5" t="s">
        <v>8267</v>
      </c>
      <c r="O164" s="1">
        <f t="shared" si="8"/>
        <v>16</v>
      </c>
      <c r="P164" s="7">
        <f t="shared" si="9"/>
        <v>43.5</v>
      </c>
      <c r="Q164" s="5" t="s">
        <v>8307</v>
      </c>
      <c r="R164" s="5" t="s">
        <v>8316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 s="5">
        <v>163</v>
      </c>
      <c r="B165" s="3" t="s">
        <v>164</v>
      </c>
      <c r="C165" s="3" t="s">
        <v>4272</v>
      </c>
      <c r="D165">
        <v>2000000</v>
      </c>
      <c r="E165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t="b">
        <v>0</v>
      </c>
      <c r="L165" s="5">
        <v>0</v>
      </c>
      <c r="M165" t="b">
        <v>0</v>
      </c>
      <c r="N165" s="5" t="s">
        <v>8267</v>
      </c>
      <c r="O165" s="1">
        <f t="shared" si="8"/>
        <v>0</v>
      </c>
      <c r="P165" s="7" t="e">
        <f t="shared" si="9"/>
        <v>#DIV/0!</v>
      </c>
      <c r="Q165" s="5" t="s">
        <v>8307</v>
      </c>
      <c r="R165" s="5" t="s">
        <v>8316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 s="5">
        <v>164</v>
      </c>
      <c r="B166" s="3" t="s">
        <v>165</v>
      </c>
      <c r="C166" s="3" t="s">
        <v>4273</v>
      </c>
      <c r="D166">
        <v>120000</v>
      </c>
      <c r="E166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t="b">
        <v>0</v>
      </c>
      <c r="L166" s="5">
        <v>7</v>
      </c>
      <c r="M166" t="b">
        <v>0</v>
      </c>
      <c r="N166" s="5" t="s">
        <v>8267</v>
      </c>
      <c r="O166" s="1">
        <f t="shared" si="8"/>
        <v>1</v>
      </c>
      <c r="P166" s="7">
        <f t="shared" si="9"/>
        <v>91.43</v>
      </c>
      <c r="Q166" s="5" t="s">
        <v>8307</v>
      </c>
      <c r="R166" s="5" t="s">
        <v>8316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 s="5">
        <v>165</v>
      </c>
      <c r="B167" s="3" t="s">
        <v>166</v>
      </c>
      <c r="C167" s="3" t="s">
        <v>4274</v>
      </c>
      <c r="D167">
        <v>17000</v>
      </c>
      <c r="E167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t="b">
        <v>0</v>
      </c>
      <c r="L167" s="5">
        <v>0</v>
      </c>
      <c r="M167" t="b">
        <v>0</v>
      </c>
      <c r="N167" s="5" t="s">
        <v>8267</v>
      </c>
      <c r="O167" s="1">
        <f t="shared" si="8"/>
        <v>0</v>
      </c>
      <c r="P167" s="7" t="e">
        <f t="shared" si="9"/>
        <v>#DIV/0!</v>
      </c>
      <c r="Q167" s="5" t="s">
        <v>8307</v>
      </c>
      <c r="R167" s="5" t="s">
        <v>8316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 s="5">
        <v>166</v>
      </c>
      <c r="B168" s="3" t="s">
        <v>167</v>
      </c>
      <c r="C168" s="3" t="s">
        <v>4275</v>
      </c>
      <c r="D168">
        <v>5000</v>
      </c>
      <c r="E16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t="b">
        <v>0</v>
      </c>
      <c r="L168" s="5">
        <v>1</v>
      </c>
      <c r="M168" t="b">
        <v>0</v>
      </c>
      <c r="N168" s="5" t="s">
        <v>8267</v>
      </c>
      <c r="O168" s="1">
        <f t="shared" si="8"/>
        <v>60</v>
      </c>
      <c r="P168" s="7">
        <f t="shared" si="9"/>
        <v>3000</v>
      </c>
      <c r="Q168" s="5" t="s">
        <v>8307</v>
      </c>
      <c r="R168" s="5" t="s">
        <v>8316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 s="5">
        <v>167</v>
      </c>
      <c r="B169" s="3" t="s">
        <v>168</v>
      </c>
      <c r="C169" s="3" t="s">
        <v>4276</v>
      </c>
      <c r="D169">
        <v>110000</v>
      </c>
      <c r="E169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t="b">
        <v>0</v>
      </c>
      <c r="L169" s="5">
        <v>2</v>
      </c>
      <c r="M169" t="b">
        <v>0</v>
      </c>
      <c r="N169" s="5" t="s">
        <v>8267</v>
      </c>
      <c r="O169" s="1">
        <f t="shared" si="8"/>
        <v>1</v>
      </c>
      <c r="P169" s="7">
        <f t="shared" si="9"/>
        <v>5.5</v>
      </c>
      <c r="Q169" s="5" t="s">
        <v>8307</v>
      </c>
      <c r="R169" s="5" t="s">
        <v>8316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 s="5">
        <v>168</v>
      </c>
      <c r="B170" s="3" t="s">
        <v>169</v>
      </c>
      <c r="C170" s="3" t="s">
        <v>4277</v>
      </c>
      <c r="D170">
        <v>8000</v>
      </c>
      <c r="E170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t="b">
        <v>0</v>
      </c>
      <c r="L170" s="5">
        <v>3</v>
      </c>
      <c r="M170" t="b">
        <v>0</v>
      </c>
      <c r="N170" s="5" t="s">
        <v>8267</v>
      </c>
      <c r="O170" s="1">
        <f t="shared" si="8"/>
        <v>5</v>
      </c>
      <c r="P170" s="7">
        <f t="shared" si="9"/>
        <v>108.34</v>
      </c>
      <c r="Q170" s="5" t="s">
        <v>8307</v>
      </c>
      <c r="R170" s="5" t="s">
        <v>8316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 s="5">
        <v>169</v>
      </c>
      <c r="B171" s="3" t="s">
        <v>170</v>
      </c>
      <c r="C171" s="3" t="s">
        <v>4278</v>
      </c>
      <c r="D171">
        <v>2500</v>
      </c>
      <c r="E171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t="b">
        <v>0</v>
      </c>
      <c r="L171" s="5">
        <v>10</v>
      </c>
      <c r="M171" t="b">
        <v>0</v>
      </c>
      <c r="N171" s="5" t="s">
        <v>8267</v>
      </c>
      <c r="O171" s="1">
        <f t="shared" si="8"/>
        <v>23</v>
      </c>
      <c r="P171" s="7">
        <f t="shared" si="9"/>
        <v>56</v>
      </c>
      <c r="Q171" s="5" t="s">
        <v>8307</v>
      </c>
      <c r="R171" s="5" t="s">
        <v>8316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 s="5">
        <v>170</v>
      </c>
      <c r="B172" s="3" t="s">
        <v>171</v>
      </c>
      <c r="C172" s="3" t="s">
        <v>4279</v>
      </c>
      <c r="D172">
        <v>10000</v>
      </c>
      <c r="E172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t="b">
        <v>0</v>
      </c>
      <c r="L172" s="5">
        <v>10</v>
      </c>
      <c r="M172" t="b">
        <v>0</v>
      </c>
      <c r="N172" s="5" t="s">
        <v>8267</v>
      </c>
      <c r="O172" s="1">
        <f t="shared" si="8"/>
        <v>4</v>
      </c>
      <c r="P172" s="7">
        <f t="shared" si="9"/>
        <v>32.5</v>
      </c>
      <c r="Q172" s="5" t="s">
        <v>8307</v>
      </c>
      <c r="R172" s="5" t="s">
        <v>8316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 s="5">
        <v>171</v>
      </c>
      <c r="B173" s="3" t="s">
        <v>172</v>
      </c>
      <c r="C173" s="3" t="s">
        <v>4280</v>
      </c>
      <c r="D173">
        <v>50000</v>
      </c>
      <c r="E173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t="b">
        <v>0</v>
      </c>
      <c r="L173" s="5">
        <v>1</v>
      </c>
      <c r="M173" t="b">
        <v>0</v>
      </c>
      <c r="N173" s="5" t="s">
        <v>8267</v>
      </c>
      <c r="O173" s="1">
        <f t="shared" si="8"/>
        <v>1</v>
      </c>
      <c r="P173" s="7">
        <f t="shared" si="9"/>
        <v>1</v>
      </c>
      <c r="Q173" s="5" t="s">
        <v>8307</v>
      </c>
      <c r="R173" s="5" t="s">
        <v>8316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 s="5">
        <v>172</v>
      </c>
      <c r="B174" s="3" t="s">
        <v>173</v>
      </c>
      <c r="C174" s="3" t="s">
        <v>4281</v>
      </c>
      <c r="D174">
        <v>95000</v>
      </c>
      <c r="E174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t="b">
        <v>0</v>
      </c>
      <c r="L174" s="5">
        <v>0</v>
      </c>
      <c r="M174" t="b">
        <v>0</v>
      </c>
      <c r="N174" s="5" t="s">
        <v>8267</v>
      </c>
      <c r="O174" s="1">
        <f t="shared" si="8"/>
        <v>0</v>
      </c>
      <c r="P174" s="7" t="e">
        <f t="shared" si="9"/>
        <v>#DIV/0!</v>
      </c>
      <c r="Q174" s="5" t="s">
        <v>8307</v>
      </c>
      <c r="R174" s="5" t="s">
        <v>8316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 s="5">
        <v>173</v>
      </c>
      <c r="B175" s="3" t="s">
        <v>174</v>
      </c>
      <c r="C175" s="3" t="s">
        <v>4282</v>
      </c>
      <c r="D175">
        <v>1110</v>
      </c>
      <c r="E175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t="b">
        <v>0</v>
      </c>
      <c r="L175" s="5">
        <v>0</v>
      </c>
      <c r="M175" t="b">
        <v>0</v>
      </c>
      <c r="N175" s="5" t="s">
        <v>8267</v>
      </c>
      <c r="O175" s="1">
        <f t="shared" si="8"/>
        <v>0</v>
      </c>
      <c r="P175" s="7" t="e">
        <f t="shared" si="9"/>
        <v>#DIV/0!</v>
      </c>
      <c r="Q175" s="5" t="s">
        <v>8307</v>
      </c>
      <c r="R175" s="5" t="s">
        <v>8316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 s="5">
        <v>174</v>
      </c>
      <c r="B176" s="3" t="s">
        <v>175</v>
      </c>
      <c r="C176" s="3" t="s">
        <v>4283</v>
      </c>
      <c r="D176">
        <v>6000</v>
      </c>
      <c r="E176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t="b">
        <v>0</v>
      </c>
      <c r="L176" s="5">
        <v>0</v>
      </c>
      <c r="M176" t="b">
        <v>0</v>
      </c>
      <c r="N176" s="5" t="s">
        <v>8267</v>
      </c>
      <c r="O176" s="1">
        <f t="shared" si="8"/>
        <v>0</v>
      </c>
      <c r="P176" s="7" t="e">
        <f t="shared" si="9"/>
        <v>#DIV/0!</v>
      </c>
      <c r="Q176" s="5" t="s">
        <v>8307</v>
      </c>
      <c r="R176" s="5" t="s">
        <v>8316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 s="5">
        <v>175</v>
      </c>
      <c r="B177" s="3" t="s">
        <v>176</v>
      </c>
      <c r="C177" s="3" t="s">
        <v>4284</v>
      </c>
      <c r="D177">
        <v>20000</v>
      </c>
      <c r="E177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t="b">
        <v>0</v>
      </c>
      <c r="L177" s="5">
        <v>26</v>
      </c>
      <c r="M177" t="b">
        <v>0</v>
      </c>
      <c r="N177" s="5" t="s">
        <v>8267</v>
      </c>
      <c r="O177" s="1">
        <f t="shared" si="8"/>
        <v>7</v>
      </c>
      <c r="P177" s="7">
        <f t="shared" si="9"/>
        <v>49.89</v>
      </c>
      <c r="Q177" s="5" t="s">
        <v>8307</v>
      </c>
      <c r="R177" s="5" t="s">
        <v>8316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 s="5">
        <v>176</v>
      </c>
      <c r="B178" s="3" t="s">
        <v>177</v>
      </c>
      <c r="C178" s="3" t="s">
        <v>4285</v>
      </c>
      <c r="D178">
        <v>1500</v>
      </c>
      <c r="E17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t="b">
        <v>0</v>
      </c>
      <c r="L178" s="5">
        <v>0</v>
      </c>
      <c r="M178" t="b">
        <v>0</v>
      </c>
      <c r="N178" s="5" t="s">
        <v>8267</v>
      </c>
      <c r="O178" s="1">
        <f t="shared" si="8"/>
        <v>0</v>
      </c>
      <c r="P178" s="7" t="e">
        <f t="shared" si="9"/>
        <v>#DIV/0!</v>
      </c>
      <c r="Q178" s="5" t="s">
        <v>8307</v>
      </c>
      <c r="R178" s="5" t="s">
        <v>8316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 s="5">
        <v>177</v>
      </c>
      <c r="B179" s="3" t="s">
        <v>178</v>
      </c>
      <c r="C179" s="3" t="s">
        <v>4286</v>
      </c>
      <c r="D179">
        <v>450</v>
      </c>
      <c r="E179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t="b">
        <v>0</v>
      </c>
      <c r="L179" s="5">
        <v>7</v>
      </c>
      <c r="M179" t="b">
        <v>0</v>
      </c>
      <c r="N179" s="5" t="s">
        <v>8267</v>
      </c>
      <c r="O179" s="1">
        <f t="shared" si="8"/>
        <v>40</v>
      </c>
      <c r="P179" s="7">
        <f t="shared" si="9"/>
        <v>25.720000000000002</v>
      </c>
      <c r="Q179" s="5" t="s">
        <v>8307</v>
      </c>
      <c r="R179" s="5" t="s">
        <v>8316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 s="5">
        <v>178</v>
      </c>
      <c r="B180" s="3" t="s">
        <v>179</v>
      </c>
      <c r="C180" s="3" t="s">
        <v>4287</v>
      </c>
      <c r="D180">
        <v>500000</v>
      </c>
      <c r="E180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t="b">
        <v>0</v>
      </c>
      <c r="L180" s="5">
        <v>0</v>
      </c>
      <c r="M180" t="b">
        <v>0</v>
      </c>
      <c r="N180" s="5" t="s">
        <v>8267</v>
      </c>
      <c r="O180" s="1">
        <f t="shared" si="8"/>
        <v>0</v>
      </c>
      <c r="P180" s="7" t="e">
        <f t="shared" si="9"/>
        <v>#DIV/0!</v>
      </c>
      <c r="Q180" s="5" t="s">
        <v>8307</v>
      </c>
      <c r="R180" s="5" t="s">
        <v>8316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 s="5">
        <v>179</v>
      </c>
      <c r="B181" s="3" t="s">
        <v>180</v>
      </c>
      <c r="C181" s="3" t="s">
        <v>4288</v>
      </c>
      <c r="D181">
        <v>1000</v>
      </c>
      <c r="E181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t="b">
        <v>0</v>
      </c>
      <c r="L181" s="5">
        <v>2</v>
      </c>
      <c r="M181" t="b">
        <v>0</v>
      </c>
      <c r="N181" s="5" t="s">
        <v>8267</v>
      </c>
      <c r="O181" s="1">
        <f t="shared" si="8"/>
        <v>20</v>
      </c>
      <c r="P181" s="7">
        <f t="shared" si="9"/>
        <v>100</v>
      </c>
      <c r="Q181" s="5" t="s">
        <v>8307</v>
      </c>
      <c r="R181" s="5" t="s">
        <v>8316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 s="5">
        <v>180</v>
      </c>
      <c r="B182" s="3" t="s">
        <v>181</v>
      </c>
      <c r="C182" s="3" t="s">
        <v>4289</v>
      </c>
      <c r="D182">
        <v>1200</v>
      </c>
      <c r="E182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t="b">
        <v>0</v>
      </c>
      <c r="L182" s="5">
        <v>13</v>
      </c>
      <c r="M182" t="b">
        <v>0</v>
      </c>
      <c r="N182" s="5" t="s">
        <v>8267</v>
      </c>
      <c r="O182" s="1">
        <f t="shared" si="8"/>
        <v>34</v>
      </c>
      <c r="P182" s="7">
        <f t="shared" si="9"/>
        <v>30.85</v>
      </c>
      <c r="Q182" s="5" t="s">
        <v>8307</v>
      </c>
      <c r="R182" s="5" t="s">
        <v>8316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 s="5">
        <v>181</v>
      </c>
      <c r="B183" s="3" t="s">
        <v>182</v>
      </c>
      <c r="C183" s="3" t="s">
        <v>4290</v>
      </c>
      <c r="D183">
        <v>3423</v>
      </c>
      <c r="E183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t="b">
        <v>0</v>
      </c>
      <c r="L183" s="5">
        <v>4</v>
      </c>
      <c r="M183" t="b">
        <v>0</v>
      </c>
      <c r="N183" s="5" t="s">
        <v>8267</v>
      </c>
      <c r="O183" s="1">
        <f t="shared" si="8"/>
        <v>22</v>
      </c>
      <c r="P183" s="7">
        <f t="shared" si="9"/>
        <v>180.5</v>
      </c>
      <c r="Q183" s="5" t="s">
        <v>8307</v>
      </c>
      <c r="R183" s="5" t="s">
        <v>8316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 s="5">
        <v>182</v>
      </c>
      <c r="B184" s="3" t="s">
        <v>183</v>
      </c>
      <c r="C184" s="3" t="s">
        <v>4291</v>
      </c>
      <c r="D184">
        <v>1000</v>
      </c>
      <c r="E184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t="b">
        <v>0</v>
      </c>
      <c r="L184" s="5">
        <v>0</v>
      </c>
      <c r="M184" t="b">
        <v>0</v>
      </c>
      <c r="N184" s="5" t="s">
        <v>8267</v>
      </c>
      <c r="O184" s="1">
        <f t="shared" si="8"/>
        <v>0</v>
      </c>
      <c r="P184" s="7" t="e">
        <f t="shared" si="9"/>
        <v>#DIV/0!</v>
      </c>
      <c r="Q184" s="5" t="s">
        <v>8307</v>
      </c>
      <c r="R184" s="5" t="s">
        <v>8316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 s="5">
        <v>183</v>
      </c>
      <c r="B185" s="3" t="s">
        <v>184</v>
      </c>
      <c r="C185" s="3" t="s">
        <v>4292</v>
      </c>
      <c r="D185">
        <v>12500</v>
      </c>
      <c r="E185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t="b">
        <v>0</v>
      </c>
      <c r="L185" s="5">
        <v>12</v>
      </c>
      <c r="M185" t="b">
        <v>0</v>
      </c>
      <c r="N185" s="5" t="s">
        <v>8267</v>
      </c>
      <c r="O185" s="1">
        <f t="shared" si="8"/>
        <v>36</v>
      </c>
      <c r="P185" s="7">
        <f t="shared" si="9"/>
        <v>373.5</v>
      </c>
      <c r="Q185" s="5" t="s">
        <v>8307</v>
      </c>
      <c r="R185" s="5" t="s">
        <v>8316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 s="5">
        <v>184</v>
      </c>
      <c r="B186" s="3" t="s">
        <v>185</v>
      </c>
      <c r="C186" s="3" t="s">
        <v>4293</v>
      </c>
      <c r="D186">
        <v>1500</v>
      </c>
      <c r="E186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t="b">
        <v>0</v>
      </c>
      <c r="L186" s="5">
        <v>2</v>
      </c>
      <c r="M186" t="b">
        <v>0</v>
      </c>
      <c r="N186" s="5" t="s">
        <v>8267</v>
      </c>
      <c r="O186" s="1">
        <f t="shared" si="8"/>
        <v>4</v>
      </c>
      <c r="P186" s="7">
        <f t="shared" si="9"/>
        <v>25.5</v>
      </c>
      <c r="Q186" s="5" t="s">
        <v>8307</v>
      </c>
      <c r="R186" s="5" t="s">
        <v>8316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 s="5">
        <v>185</v>
      </c>
      <c r="B187" s="3" t="s">
        <v>186</v>
      </c>
      <c r="C187" s="3" t="s">
        <v>4294</v>
      </c>
      <c r="D187">
        <v>40000</v>
      </c>
      <c r="E187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t="b">
        <v>0</v>
      </c>
      <c r="L187" s="5">
        <v>10</v>
      </c>
      <c r="M187" t="b">
        <v>0</v>
      </c>
      <c r="N187" s="5" t="s">
        <v>8267</v>
      </c>
      <c r="O187" s="1">
        <f t="shared" si="8"/>
        <v>6</v>
      </c>
      <c r="P187" s="7">
        <f t="shared" si="9"/>
        <v>220</v>
      </c>
      <c r="Q187" s="5" t="s">
        <v>8307</v>
      </c>
      <c r="R187" s="5" t="s">
        <v>8316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 s="5">
        <v>186</v>
      </c>
      <c r="B188" s="3" t="s">
        <v>187</v>
      </c>
      <c r="C188" s="3" t="s">
        <v>4295</v>
      </c>
      <c r="D188">
        <v>5000</v>
      </c>
      <c r="E18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t="b">
        <v>0</v>
      </c>
      <c r="L188" s="5">
        <v>0</v>
      </c>
      <c r="M188" t="b">
        <v>0</v>
      </c>
      <c r="N188" s="5" t="s">
        <v>8267</v>
      </c>
      <c r="O188" s="1">
        <f t="shared" si="8"/>
        <v>0</v>
      </c>
      <c r="P188" s="7" t="e">
        <f t="shared" si="9"/>
        <v>#DIV/0!</v>
      </c>
      <c r="Q188" s="5" t="s">
        <v>8307</v>
      </c>
      <c r="R188" s="5" t="s">
        <v>8316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 s="5">
        <v>187</v>
      </c>
      <c r="B189" s="3" t="s">
        <v>188</v>
      </c>
      <c r="C189" s="3" t="s">
        <v>4296</v>
      </c>
      <c r="D189">
        <v>5000</v>
      </c>
      <c r="E189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t="b">
        <v>0</v>
      </c>
      <c r="L189" s="5">
        <v>5</v>
      </c>
      <c r="M189" t="b">
        <v>0</v>
      </c>
      <c r="N189" s="5" t="s">
        <v>8267</v>
      </c>
      <c r="O189" s="1">
        <f t="shared" si="8"/>
        <v>16</v>
      </c>
      <c r="P189" s="7">
        <f t="shared" si="9"/>
        <v>160</v>
      </c>
      <c r="Q189" s="5" t="s">
        <v>8307</v>
      </c>
      <c r="R189" s="5" t="s">
        <v>8316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 s="5">
        <v>188</v>
      </c>
      <c r="B190" s="3" t="s">
        <v>189</v>
      </c>
      <c r="C190" s="3" t="s">
        <v>4297</v>
      </c>
      <c r="D190">
        <v>1500</v>
      </c>
      <c r="E190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t="b">
        <v>0</v>
      </c>
      <c r="L190" s="5">
        <v>0</v>
      </c>
      <c r="M190" t="b">
        <v>0</v>
      </c>
      <c r="N190" s="5" t="s">
        <v>8267</v>
      </c>
      <c r="O190" s="1">
        <f t="shared" si="8"/>
        <v>0</v>
      </c>
      <c r="P190" s="7" t="e">
        <f t="shared" si="9"/>
        <v>#DIV/0!</v>
      </c>
      <c r="Q190" s="5" t="s">
        <v>8307</v>
      </c>
      <c r="R190" s="5" t="s">
        <v>8316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 s="5">
        <v>189</v>
      </c>
      <c r="B191" s="3" t="s">
        <v>190</v>
      </c>
      <c r="C191" s="3" t="s">
        <v>4298</v>
      </c>
      <c r="D191">
        <v>500000</v>
      </c>
      <c r="E191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t="b">
        <v>0</v>
      </c>
      <c r="L191" s="5">
        <v>5</v>
      </c>
      <c r="M191" t="b">
        <v>0</v>
      </c>
      <c r="N191" s="5" t="s">
        <v>8267</v>
      </c>
      <c r="O191" s="1">
        <f t="shared" si="8"/>
        <v>1</v>
      </c>
      <c r="P191" s="7">
        <f t="shared" si="9"/>
        <v>69</v>
      </c>
      <c r="Q191" s="5" t="s">
        <v>8307</v>
      </c>
      <c r="R191" s="5" t="s">
        <v>8316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 s="5">
        <v>190</v>
      </c>
      <c r="B192" s="3" t="s">
        <v>191</v>
      </c>
      <c r="C192" s="3" t="s">
        <v>4299</v>
      </c>
      <c r="D192">
        <v>12000</v>
      </c>
      <c r="E192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t="b">
        <v>0</v>
      </c>
      <c r="L192" s="5">
        <v>1</v>
      </c>
      <c r="M192" t="b">
        <v>0</v>
      </c>
      <c r="N192" s="5" t="s">
        <v>8267</v>
      </c>
      <c r="O192" s="1">
        <f t="shared" si="8"/>
        <v>1</v>
      </c>
      <c r="P192" s="7">
        <f t="shared" si="9"/>
        <v>50</v>
      </c>
      <c r="Q192" s="5" t="s">
        <v>8307</v>
      </c>
      <c r="R192" s="5" t="s">
        <v>8316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 s="5">
        <v>191</v>
      </c>
      <c r="B193" s="3" t="s">
        <v>192</v>
      </c>
      <c r="C193" s="3" t="s">
        <v>4300</v>
      </c>
      <c r="D193">
        <v>5000</v>
      </c>
      <c r="E193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t="b">
        <v>0</v>
      </c>
      <c r="L193" s="5">
        <v>3</v>
      </c>
      <c r="M193" t="b">
        <v>0</v>
      </c>
      <c r="N193" s="5" t="s">
        <v>8267</v>
      </c>
      <c r="O193" s="1">
        <f t="shared" si="8"/>
        <v>5</v>
      </c>
      <c r="P193" s="7">
        <f t="shared" si="9"/>
        <v>83.34</v>
      </c>
      <c r="Q193" s="5" t="s">
        <v>8307</v>
      </c>
      <c r="R193" s="5" t="s">
        <v>8316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 s="5">
        <v>192</v>
      </c>
      <c r="B194" s="3" t="s">
        <v>193</v>
      </c>
      <c r="C194" s="3" t="s">
        <v>4301</v>
      </c>
      <c r="D194">
        <v>1000000</v>
      </c>
      <c r="E194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t="b">
        <v>0</v>
      </c>
      <c r="L194" s="5">
        <v>3</v>
      </c>
      <c r="M194" t="b">
        <v>0</v>
      </c>
      <c r="N194" s="5" t="s">
        <v>8267</v>
      </c>
      <c r="O194" s="1">
        <f t="shared" si="8"/>
        <v>1</v>
      </c>
      <c r="P194" s="7">
        <f t="shared" si="9"/>
        <v>5.67</v>
      </c>
      <c r="Q194" s="5" t="s">
        <v>8307</v>
      </c>
      <c r="R194" s="5" t="s">
        <v>8316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 s="5">
        <v>193</v>
      </c>
      <c r="B195" s="3" t="s">
        <v>194</v>
      </c>
      <c r="C195" s="3" t="s">
        <v>4302</v>
      </c>
      <c r="D195">
        <v>1000</v>
      </c>
      <c r="E195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t="b">
        <v>0</v>
      </c>
      <c r="L195" s="5">
        <v>0</v>
      </c>
      <c r="M195" t="b">
        <v>0</v>
      </c>
      <c r="N195" s="5" t="s">
        <v>8267</v>
      </c>
      <c r="O195" s="1">
        <f t="shared" ref="O195:O258" si="12">ROUNDUP(E195/D195*100, 0)</f>
        <v>0</v>
      </c>
      <c r="P195" s="7" t="e">
        <f t="shared" ref="P195:P258" si="13">ROUNDUP(E195/L195,2)</f>
        <v>#DIV/0!</v>
      </c>
      <c r="Q195" s="5" t="s">
        <v>8307</v>
      </c>
      <c r="R195" s="5" t="s">
        <v>8316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 s="5">
        <v>194</v>
      </c>
      <c r="B196" s="3" t="s">
        <v>195</v>
      </c>
      <c r="C196" s="3" t="s">
        <v>4303</v>
      </c>
      <c r="D196">
        <v>2500</v>
      </c>
      <c r="E196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t="b">
        <v>0</v>
      </c>
      <c r="L196" s="5">
        <v>3</v>
      </c>
      <c r="M196" t="b">
        <v>0</v>
      </c>
      <c r="N196" s="5" t="s">
        <v>8267</v>
      </c>
      <c r="O196" s="1">
        <f t="shared" si="12"/>
        <v>1</v>
      </c>
      <c r="P196" s="7">
        <f t="shared" si="13"/>
        <v>1</v>
      </c>
      <c r="Q196" s="5" t="s">
        <v>8307</v>
      </c>
      <c r="R196" s="5" t="s">
        <v>8316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 s="5">
        <v>195</v>
      </c>
      <c r="B197" s="3" t="s">
        <v>196</v>
      </c>
      <c r="C197" s="3" t="s">
        <v>4304</v>
      </c>
      <c r="D197">
        <v>2000000</v>
      </c>
      <c r="E197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t="b">
        <v>0</v>
      </c>
      <c r="L197" s="5">
        <v>0</v>
      </c>
      <c r="M197" t="b">
        <v>0</v>
      </c>
      <c r="N197" s="5" t="s">
        <v>8267</v>
      </c>
      <c r="O197" s="1">
        <f t="shared" si="12"/>
        <v>0</v>
      </c>
      <c r="P197" s="7" t="e">
        <f t="shared" si="13"/>
        <v>#DIV/0!</v>
      </c>
      <c r="Q197" s="5" t="s">
        <v>8307</v>
      </c>
      <c r="R197" s="5" t="s">
        <v>8316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 s="5">
        <v>196</v>
      </c>
      <c r="B198" s="3" t="s">
        <v>197</v>
      </c>
      <c r="C198" s="3" t="s">
        <v>4305</v>
      </c>
      <c r="D198">
        <v>3500</v>
      </c>
      <c r="E19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t="b">
        <v>0</v>
      </c>
      <c r="L198" s="5">
        <v>19</v>
      </c>
      <c r="M198" t="b">
        <v>0</v>
      </c>
      <c r="N198" s="5" t="s">
        <v>8267</v>
      </c>
      <c r="O198" s="1">
        <f t="shared" si="12"/>
        <v>42</v>
      </c>
      <c r="P198" s="7">
        <f t="shared" si="13"/>
        <v>77.11</v>
      </c>
      <c r="Q198" s="5" t="s">
        <v>8307</v>
      </c>
      <c r="R198" s="5" t="s">
        <v>8316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 s="5">
        <v>197</v>
      </c>
      <c r="B199" s="3" t="s">
        <v>198</v>
      </c>
      <c r="C199" s="3" t="s">
        <v>4306</v>
      </c>
      <c r="D199">
        <v>2500</v>
      </c>
      <c r="E199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t="b">
        <v>0</v>
      </c>
      <c r="L199" s="5">
        <v>8</v>
      </c>
      <c r="M199" t="b">
        <v>0</v>
      </c>
      <c r="N199" s="5" t="s">
        <v>8267</v>
      </c>
      <c r="O199" s="1">
        <f t="shared" si="12"/>
        <v>11</v>
      </c>
      <c r="P199" s="7">
        <f t="shared" si="13"/>
        <v>32.75</v>
      </c>
      <c r="Q199" s="5" t="s">
        <v>8307</v>
      </c>
      <c r="R199" s="5" t="s">
        <v>8316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 s="5">
        <v>198</v>
      </c>
      <c r="B200" s="3" t="s">
        <v>199</v>
      </c>
      <c r="C200" s="3" t="s">
        <v>4307</v>
      </c>
      <c r="D200">
        <v>25000</v>
      </c>
      <c r="E200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t="b">
        <v>0</v>
      </c>
      <c r="L200" s="5">
        <v>6</v>
      </c>
      <c r="M200" t="b">
        <v>0</v>
      </c>
      <c r="N200" s="5" t="s">
        <v>8267</v>
      </c>
      <c r="O200" s="1">
        <f t="shared" si="12"/>
        <v>2</v>
      </c>
      <c r="P200" s="7">
        <f t="shared" si="13"/>
        <v>46.5</v>
      </c>
      <c r="Q200" s="5" t="s">
        <v>8307</v>
      </c>
      <c r="R200" s="5" t="s">
        <v>8316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 s="5">
        <v>199</v>
      </c>
      <c r="B201" s="3" t="s">
        <v>200</v>
      </c>
      <c r="C201" s="3" t="s">
        <v>4308</v>
      </c>
      <c r="D201">
        <v>10000</v>
      </c>
      <c r="E201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t="b">
        <v>0</v>
      </c>
      <c r="L201" s="5">
        <v>0</v>
      </c>
      <c r="M201" t="b">
        <v>0</v>
      </c>
      <c r="N201" s="5" t="s">
        <v>8267</v>
      </c>
      <c r="O201" s="1">
        <f t="shared" si="12"/>
        <v>0</v>
      </c>
      <c r="P201" s="7" t="e">
        <f t="shared" si="13"/>
        <v>#DIV/0!</v>
      </c>
      <c r="Q201" s="5" t="s">
        <v>8307</v>
      </c>
      <c r="R201" s="5" t="s">
        <v>8316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 s="5">
        <v>200</v>
      </c>
      <c r="B202" s="3" t="s">
        <v>201</v>
      </c>
      <c r="C202" s="3" t="s">
        <v>4309</v>
      </c>
      <c r="D202">
        <v>6000</v>
      </c>
      <c r="E202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t="b">
        <v>0</v>
      </c>
      <c r="L202" s="5">
        <v>18</v>
      </c>
      <c r="M202" t="b">
        <v>0</v>
      </c>
      <c r="N202" s="5" t="s">
        <v>8267</v>
      </c>
      <c r="O202" s="1">
        <f t="shared" si="12"/>
        <v>27</v>
      </c>
      <c r="P202" s="7">
        <f t="shared" si="13"/>
        <v>87.31</v>
      </c>
      <c r="Q202" s="5" t="s">
        <v>8307</v>
      </c>
      <c r="R202" s="5" t="s">
        <v>8316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 s="5">
        <v>201</v>
      </c>
      <c r="B203" s="3" t="s">
        <v>202</v>
      </c>
      <c r="C203" s="3" t="s">
        <v>4310</v>
      </c>
      <c r="D203">
        <v>650</v>
      </c>
      <c r="E203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t="b">
        <v>0</v>
      </c>
      <c r="L203" s="5">
        <v>7</v>
      </c>
      <c r="M203" t="b">
        <v>0</v>
      </c>
      <c r="N203" s="5" t="s">
        <v>8267</v>
      </c>
      <c r="O203" s="1">
        <f t="shared" si="12"/>
        <v>59</v>
      </c>
      <c r="P203" s="7">
        <f t="shared" si="13"/>
        <v>54.29</v>
      </c>
      <c r="Q203" s="5" t="s">
        <v>8307</v>
      </c>
      <c r="R203" s="5" t="s">
        <v>8316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 s="5">
        <v>202</v>
      </c>
      <c r="B204" s="3" t="s">
        <v>203</v>
      </c>
      <c r="C204" s="3" t="s">
        <v>4311</v>
      </c>
      <c r="D204">
        <v>6000</v>
      </c>
      <c r="E204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t="b">
        <v>0</v>
      </c>
      <c r="L204" s="5">
        <v>0</v>
      </c>
      <c r="M204" t="b">
        <v>0</v>
      </c>
      <c r="N204" s="5" t="s">
        <v>8267</v>
      </c>
      <c r="O204" s="1">
        <f t="shared" si="12"/>
        <v>0</v>
      </c>
      <c r="P204" s="7" t="e">
        <f t="shared" si="13"/>
        <v>#DIV/0!</v>
      </c>
      <c r="Q204" s="5" t="s">
        <v>8307</v>
      </c>
      <c r="R204" s="5" t="s">
        <v>8316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 s="5">
        <v>203</v>
      </c>
      <c r="B205" s="3" t="s">
        <v>204</v>
      </c>
      <c r="C205" s="3" t="s">
        <v>4312</v>
      </c>
      <c r="D205">
        <v>2500</v>
      </c>
      <c r="E205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t="b">
        <v>0</v>
      </c>
      <c r="L205" s="5">
        <v>8</v>
      </c>
      <c r="M205" t="b">
        <v>0</v>
      </c>
      <c r="N205" s="5" t="s">
        <v>8267</v>
      </c>
      <c r="O205" s="1">
        <f t="shared" si="12"/>
        <v>30</v>
      </c>
      <c r="P205" s="7">
        <f t="shared" si="13"/>
        <v>93.25</v>
      </c>
      <c r="Q205" s="5" t="s">
        <v>8307</v>
      </c>
      <c r="R205" s="5" t="s">
        <v>8316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 s="5">
        <v>204</v>
      </c>
      <c r="B206" s="3" t="s">
        <v>205</v>
      </c>
      <c r="C206" s="3" t="s">
        <v>4313</v>
      </c>
      <c r="D206">
        <v>300000</v>
      </c>
      <c r="E206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t="b">
        <v>0</v>
      </c>
      <c r="L206" s="5">
        <v>1293</v>
      </c>
      <c r="M206" t="b">
        <v>0</v>
      </c>
      <c r="N206" s="5" t="s">
        <v>8267</v>
      </c>
      <c r="O206" s="1">
        <f t="shared" si="12"/>
        <v>51</v>
      </c>
      <c r="P206" s="7">
        <f t="shared" si="13"/>
        <v>117.69000000000001</v>
      </c>
      <c r="Q206" s="5" t="s">
        <v>8307</v>
      </c>
      <c r="R206" s="5" t="s">
        <v>8316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 s="5">
        <v>205</v>
      </c>
      <c r="B207" s="3" t="s">
        <v>206</v>
      </c>
      <c r="C207" s="3" t="s">
        <v>4314</v>
      </c>
      <c r="D207">
        <v>8000</v>
      </c>
      <c r="E207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t="b">
        <v>0</v>
      </c>
      <c r="L207" s="5">
        <v>17</v>
      </c>
      <c r="M207" t="b">
        <v>0</v>
      </c>
      <c r="N207" s="5" t="s">
        <v>8267</v>
      </c>
      <c r="O207" s="1">
        <f t="shared" si="12"/>
        <v>17</v>
      </c>
      <c r="P207" s="7">
        <f t="shared" si="13"/>
        <v>76.48</v>
      </c>
      <c r="Q207" s="5" t="s">
        <v>8307</v>
      </c>
      <c r="R207" s="5" t="s">
        <v>8316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 s="5">
        <v>206</v>
      </c>
      <c r="B208" s="3" t="s">
        <v>207</v>
      </c>
      <c r="C208" s="3" t="s">
        <v>4315</v>
      </c>
      <c r="D208">
        <v>12700</v>
      </c>
      <c r="E20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t="b">
        <v>0</v>
      </c>
      <c r="L208" s="5">
        <v>0</v>
      </c>
      <c r="M208" t="b">
        <v>0</v>
      </c>
      <c r="N208" s="5" t="s">
        <v>8267</v>
      </c>
      <c r="O208" s="1">
        <f t="shared" si="12"/>
        <v>0</v>
      </c>
      <c r="P208" s="7" t="e">
        <f t="shared" si="13"/>
        <v>#DIV/0!</v>
      </c>
      <c r="Q208" s="5" t="s">
        <v>8307</v>
      </c>
      <c r="R208" s="5" t="s">
        <v>8316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 s="5">
        <v>207</v>
      </c>
      <c r="B209" s="3" t="s">
        <v>208</v>
      </c>
      <c r="C209" s="3" t="s">
        <v>4316</v>
      </c>
      <c r="D209">
        <v>14000</v>
      </c>
      <c r="E209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t="b">
        <v>0</v>
      </c>
      <c r="L209" s="5">
        <v>13</v>
      </c>
      <c r="M209" t="b">
        <v>0</v>
      </c>
      <c r="N209" s="5" t="s">
        <v>8267</v>
      </c>
      <c r="O209" s="1">
        <f t="shared" si="12"/>
        <v>16</v>
      </c>
      <c r="P209" s="7">
        <f t="shared" si="13"/>
        <v>163.85</v>
      </c>
      <c r="Q209" s="5" t="s">
        <v>8307</v>
      </c>
      <c r="R209" s="5" t="s">
        <v>8316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 s="5">
        <v>208</v>
      </c>
      <c r="B210" s="3" t="s">
        <v>209</v>
      </c>
      <c r="C210" s="3" t="s">
        <v>4317</v>
      </c>
      <c r="D210">
        <v>50000</v>
      </c>
      <c r="E210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t="b">
        <v>0</v>
      </c>
      <c r="L210" s="5">
        <v>0</v>
      </c>
      <c r="M210" t="b">
        <v>0</v>
      </c>
      <c r="N210" s="5" t="s">
        <v>8267</v>
      </c>
      <c r="O210" s="1">
        <f t="shared" si="12"/>
        <v>0</v>
      </c>
      <c r="P210" s="7" t="e">
        <f t="shared" si="13"/>
        <v>#DIV/0!</v>
      </c>
      <c r="Q210" s="5" t="s">
        <v>8307</v>
      </c>
      <c r="R210" s="5" t="s">
        <v>8316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 s="5">
        <v>209</v>
      </c>
      <c r="B211" s="3" t="s">
        <v>210</v>
      </c>
      <c r="C211" s="3" t="s">
        <v>4318</v>
      </c>
      <c r="D211">
        <v>25000</v>
      </c>
      <c r="E211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t="b">
        <v>0</v>
      </c>
      <c r="L211" s="5">
        <v>0</v>
      </c>
      <c r="M211" t="b">
        <v>0</v>
      </c>
      <c r="N211" s="5" t="s">
        <v>8267</v>
      </c>
      <c r="O211" s="1">
        <f t="shared" si="12"/>
        <v>0</v>
      </c>
      <c r="P211" s="7" t="e">
        <f t="shared" si="13"/>
        <v>#DIV/0!</v>
      </c>
      <c r="Q211" s="5" t="s">
        <v>8307</v>
      </c>
      <c r="R211" s="5" t="s">
        <v>8316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 s="5">
        <v>210</v>
      </c>
      <c r="B212" s="3" t="s">
        <v>211</v>
      </c>
      <c r="C212" s="3" t="s">
        <v>4319</v>
      </c>
      <c r="D212">
        <v>12000</v>
      </c>
      <c r="E212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t="b">
        <v>0</v>
      </c>
      <c r="L212" s="5">
        <v>33</v>
      </c>
      <c r="M212" t="b">
        <v>0</v>
      </c>
      <c r="N212" s="5" t="s">
        <v>8267</v>
      </c>
      <c r="O212" s="1">
        <f t="shared" si="12"/>
        <v>26</v>
      </c>
      <c r="P212" s="7">
        <f t="shared" si="13"/>
        <v>91.820000000000007</v>
      </c>
      <c r="Q212" s="5" t="s">
        <v>8307</v>
      </c>
      <c r="R212" s="5" t="s">
        <v>8316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 s="5">
        <v>211</v>
      </c>
      <c r="B213" s="3" t="s">
        <v>212</v>
      </c>
      <c r="C213" s="3" t="s">
        <v>4320</v>
      </c>
      <c r="D213">
        <v>5000</v>
      </c>
      <c r="E213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t="b">
        <v>0</v>
      </c>
      <c r="L213" s="5">
        <v>12</v>
      </c>
      <c r="M213" t="b">
        <v>0</v>
      </c>
      <c r="N213" s="5" t="s">
        <v>8267</v>
      </c>
      <c r="O213" s="1">
        <f t="shared" si="12"/>
        <v>45</v>
      </c>
      <c r="P213" s="7">
        <f t="shared" si="13"/>
        <v>185.84</v>
      </c>
      <c r="Q213" s="5" t="s">
        <v>8307</v>
      </c>
      <c r="R213" s="5" t="s">
        <v>8316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 s="5">
        <v>212</v>
      </c>
      <c r="B214" s="3" t="s">
        <v>213</v>
      </c>
      <c r="C214" s="3" t="s">
        <v>4321</v>
      </c>
      <c r="D214">
        <v>6300</v>
      </c>
      <c r="E214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t="b">
        <v>0</v>
      </c>
      <c r="L214" s="5">
        <v>1</v>
      </c>
      <c r="M214" t="b">
        <v>0</v>
      </c>
      <c r="N214" s="5" t="s">
        <v>8267</v>
      </c>
      <c r="O214" s="1">
        <f t="shared" si="12"/>
        <v>1</v>
      </c>
      <c r="P214" s="7">
        <f t="shared" si="13"/>
        <v>1</v>
      </c>
      <c r="Q214" s="5" t="s">
        <v>8307</v>
      </c>
      <c r="R214" s="5" t="s">
        <v>8316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 s="5">
        <v>213</v>
      </c>
      <c r="B215" s="3" t="s">
        <v>214</v>
      </c>
      <c r="C215" s="3" t="s">
        <v>4322</v>
      </c>
      <c r="D215">
        <v>50000</v>
      </c>
      <c r="E215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t="b">
        <v>0</v>
      </c>
      <c r="L215" s="5">
        <v>1</v>
      </c>
      <c r="M215" t="b">
        <v>0</v>
      </c>
      <c r="N215" s="5" t="s">
        <v>8267</v>
      </c>
      <c r="O215" s="1">
        <f t="shared" si="12"/>
        <v>1</v>
      </c>
      <c r="P215" s="7">
        <f t="shared" si="13"/>
        <v>20</v>
      </c>
      <c r="Q215" s="5" t="s">
        <v>8307</v>
      </c>
      <c r="R215" s="5" t="s">
        <v>8316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 s="5">
        <v>214</v>
      </c>
      <c r="B216" s="3" t="s">
        <v>215</v>
      </c>
      <c r="C216" s="3" t="s">
        <v>4323</v>
      </c>
      <c r="D216">
        <v>12500</v>
      </c>
      <c r="E216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t="b">
        <v>0</v>
      </c>
      <c r="L216" s="5">
        <v>1</v>
      </c>
      <c r="M216" t="b">
        <v>0</v>
      </c>
      <c r="N216" s="5" t="s">
        <v>8267</v>
      </c>
      <c r="O216" s="1">
        <f t="shared" si="12"/>
        <v>1</v>
      </c>
      <c r="P216" s="7">
        <f t="shared" si="13"/>
        <v>1</v>
      </c>
      <c r="Q216" s="5" t="s">
        <v>8307</v>
      </c>
      <c r="R216" s="5" t="s">
        <v>8316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 s="5">
        <v>215</v>
      </c>
      <c r="B217" s="3" t="s">
        <v>216</v>
      </c>
      <c r="C217" s="3" t="s">
        <v>4324</v>
      </c>
      <c r="D217">
        <v>4400</v>
      </c>
      <c r="E217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t="b">
        <v>0</v>
      </c>
      <c r="L217" s="5">
        <v>1</v>
      </c>
      <c r="M217" t="b">
        <v>0</v>
      </c>
      <c r="N217" s="5" t="s">
        <v>8267</v>
      </c>
      <c r="O217" s="1">
        <f t="shared" si="12"/>
        <v>1</v>
      </c>
      <c r="P217" s="7">
        <f t="shared" si="13"/>
        <v>10</v>
      </c>
      <c r="Q217" s="5" t="s">
        <v>8307</v>
      </c>
      <c r="R217" s="5" t="s">
        <v>8316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 s="5">
        <v>216</v>
      </c>
      <c r="B218" s="3" t="s">
        <v>217</v>
      </c>
      <c r="C218" s="3" t="s">
        <v>4325</v>
      </c>
      <c r="D218">
        <v>50000</v>
      </c>
      <c r="E21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t="b">
        <v>0</v>
      </c>
      <c r="L218" s="5">
        <v>84</v>
      </c>
      <c r="M218" t="b">
        <v>0</v>
      </c>
      <c r="N218" s="5" t="s">
        <v>8267</v>
      </c>
      <c r="O218" s="1">
        <f t="shared" si="12"/>
        <v>56</v>
      </c>
      <c r="P218" s="7">
        <f t="shared" si="13"/>
        <v>331.53999999999996</v>
      </c>
      <c r="Q218" s="5" t="s">
        <v>8307</v>
      </c>
      <c r="R218" s="5" t="s">
        <v>8316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 s="5">
        <v>217</v>
      </c>
      <c r="B219" s="3" t="s">
        <v>218</v>
      </c>
      <c r="C219" s="3" t="s">
        <v>4326</v>
      </c>
      <c r="D219">
        <v>100000</v>
      </c>
      <c r="E219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t="b">
        <v>0</v>
      </c>
      <c r="L219" s="5">
        <v>38</v>
      </c>
      <c r="M219" t="b">
        <v>0</v>
      </c>
      <c r="N219" s="5" t="s">
        <v>8267</v>
      </c>
      <c r="O219" s="1">
        <f t="shared" si="12"/>
        <v>12</v>
      </c>
      <c r="P219" s="7">
        <f t="shared" si="13"/>
        <v>314.28999999999996</v>
      </c>
      <c r="Q219" s="5" t="s">
        <v>8307</v>
      </c>
      <c r="R219" s="5" t="s">
        <v>8316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 s="5">
        <v>218</v>
      </c>
      <c r="B220" s="3" t="s">
        <v>219</v>
      </c>
      <c r="C220" s="3" t="s">
        <v>4327</v>
      </c>
      <c r="D220">
        <v>5000</v>
      </c>
      <c r="E220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t="b">
        <v>0</v>
      </c>
      <c r="L220" s="5">
        <v>1</v>
      </c>
      <c r="M220" t="b">
        <v>0</v>
      </c>
      <c r="N220" s="5" t="s">
        <v>8267</v>
      </c>
      <c r="O220" s="1">
        <f t="shared" si="12"/>
        <v>2</v>
      </c>
      <c r="P220" s="7">
        <f t="shared" si="13"/>
        <v>100</v>
      </c>
      <c r="Q220" s="5" t="s">
        <v>8307</v>
      </c>
      <c r="R220" s="5" t="s">
        <v>8316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 s="5">
        <v>219</v>
      </c>
      <c r="B221" s="3" t="s">
        <v>220</v>
      </c>
      <c r="C221" s="3" t="s">
        <v>4328</v>
      </c>
      <c r="D221">
        <v>50000</v>
      </c>
      <c r="E221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t="b">
        <v>0</v>
      </c>
      <c r="L221" s="5">
        <v>76</v>
      </c>
      <c r="M221" t="b">
        <v>0</v>
      </c>
      <c r="N221" s="5" t="s">
        <v>8267</v>
      </c>
      <c r="O221" s="1">
        <f t="shared" si="12"/>
        <v>18</v>
      </c>
      <c r="P221" s="7">
        <f t="shared" si="13"/>
        <v>115.99000000000001</v>
      </c>
      <c r="Q221" s="5" t="s">
        <v>8307</v>
      </c>
      <c r="R221" s="5" t="s">
        <v>8316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 s="5">
        <v>220</v>
      </c>
      <c r="B222" s="3" t="s">
        <v>221</v>
      </c>
      <c r="C222" s="3" t="s">
        <v>4329</v>
      </c>
      <c r="D222">
        <v>50000</v>
      </c>
      <c r="E222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t="b">
        <v>0</v>
      </c>
      <c r="L222" s="5">
        <v>3</v>
      </c>
      <c r="M222" t="b">
        <v>0</v>
      </c>
      <c r="N222" s="5" t="s">
        <v>8267</v>
      </c>
      <c r="O222" s="1">
        <f t="shared" si="12"/>
        <v>1</v>
      </c>
      <c r="P222" s="7">
        <f t="shared" si="13"/>
        <v>120</v>
      </c>
      <c r="Q222" s="5" t="s">
        <v>8307</v>
      </c>
      <c r="R222" s="5" t="s">
        <v>8316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 s="5">
        <v>221</v>
      </c>
      <c r="B223" s="3" t="s">
        <v>222</v>
      </c>
      <c r="C223" s="3" t="s">
        <v>4330</v>
      </c>
      <c r="D223">
        <v>50000</v>
      </c>
      <c r="E223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t="b">
        <v>0</v>
      </c>
      <c r="L223" s="5">
        <v>0</v>
      </c>
      <c r="M223" t="b">
        <v>0</v>
      </c>
      <c r="N223" s="5" t="s">
        <v>8267</v>
      </c>
      <c r="O223" s="1">
        <f t="shared" si="12"/>
        <v>0</v>
      </c>
      <c r="P223" s="7" t="e">
        <f t="shared" si="13"/>
        <v>#DIV/0!</v>
      </c>
      <c r="Q223" s="5" t="s">
        <v>8307</v>
      </c>
      <c r="R223" s="5" t="s">
        <v>8316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 s="5">
        <v>222</v>
      </c>
      <c r="B224" s="3" t="s">
        <v>223</v>
      </c>
      <c r="C224" s="3" t="s">
        <v>4331</v>
      </c>
      <c r="D224">
        <v>1000</v>
      </c>
      <c r="E224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t="b">
        <v>0</v>
      </c>
      <c r="L224" s="5">
        <v>2</v>
      </c>
      <c r="M224" t="b">
        <v>0</v>
      </c>
      <c r="N224" s="5" t="s">
        <v>8267</v>
      </c>
      <c r="O224" s="1">
        <f t="shared" si="12"/>
        <v>13</v>
      </c>
      <c r="P224" s="7">
        <f t="shared" si="13"/>
        <v>65</v>
      </c>
      <c r="Q224" s="5" t="s">
        <v>8307</v>
      </c>
      <c r="R224" s="5" t="s">
        <v>8316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 s="5">
        <v>223</v>
      </c>
      <c r="B225" s="3" t="s">
        <v>224</v>
      </c>
      <c r="C225" s="3" t="s">
        <v>4332</v>
      </c>
      <c r="D225">
        <v>1500000</v>
      </c>
      <c r="E225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t="b">
        <v>0</v>
      </c>
      <c r="L225" s="5">
        <v>0</v>
      </c>
      <c r="M225" t="b">
        <v>0</v>
      </c>
      <c r="N225" s="5" t="s">
        <v>8267</v>
      </c>
      <c r="O225" s="1">
        <f t="shared" si="12"/>
        <v>0</v>
      </c>
      <c r="P225" s="7" t="e">
        <f t="shared" si="13"/>
        <v>#DIV/0!</v>
      </c>
      <c r="Q225" s="5" t="s">
        <v>8307</v>
      </c>
      <c r="R225" s="5" t="s">
        <v>8316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 s="5">
        <v>224</v>
      </c>
      <c r="B226" s="3" t="s">
        <v>225</v>
      </c>
      <c r="C226" s="3" t="s">
        <v>4333</v>
      </c>
      <c r="D226">
        <v>6000000</v>
      </c>
      <c r="E226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t="b">
        <v>0</v>
      </c>
      <c r="L226" s="5">
        <v>0</v>
      </c>
      <c r="M226" t="b">
        <v>0</v>
      </c>
      <c r="N226" s="5" t="s">
        <v>8267</v>
      </c>
      <c r="O226" s="1">
        <f t="shared" si="12"/>
        <v>0</v>
      </c>
      <c r="P226" s="7" t="e">
        <f t="shared" si="13"/>
        <v>#DIV/0!</v>
      </c>
      <c r="Q226" s="5" t="s">
        <v>8307</v>
      </c>
      <c r="R226" s="5" t="s">
        <v>8316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 s="5">
        <v>225</v>
      </c>
      <c r="B227" s="3" t="s">
        <v>226</v>
      </c>
      <c r="C227" s="3" t="s">
        <v>4334</v>
      </c>
      <c r="D227">
        <v>200</v>
      </c>
      <c r="E227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t="b">
        <v>0</v>
      </c>
      <c r="L227" s="5">
        <v>0</v>
      </c>
      <c r="M227" t="b">
        <v>0</v>
      </c>
      <c r="N227" s="5" t="s">
        <v>8267</v>
      </c>
      <c r="O227" s="1">
        <f t="shared" si="12"/>
        <v>0</v>
      </c>
      <c r="P227" s="7" t="e">
        <f t="shared" si="13"/>
        <v>#DIV/0!</v>
      </c>
      <c r="Q227" s="5" t="s">
        <v>8307</v>
      </c>
      <c r="R227" s="5" t="s">
        <v>8316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 s="5">
        <v>226</v>
      </c>
      <c r="B228" s="3" t="s">
        <v>227</v>
      </c>
      <c r="C228" s="3" t="s">
        <v>4335</v>
      </c>
      <c r="D228">
        <v>29000</v>
      </c>
      <c r="E22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t="b">
        <v>0</v>
      </c>
      <c r="L228" s="5">
        <v>2</v>
      </c>
      <c r="M228" t="b">
        <v>0</v>
      </c>
      <c r="N228" s="5" t="s">
        <v>8267</v>
      </c>
      <c r="O228" s="1">
        <f t="shared" si="12"/>
        <v>1</v>
      </c>
      <c r="P228" s="7">
        <f t="shared" si="13"/>
        <v>125</v>
      </c>
      <c r="Q228" s="5" t="s">
        <v>8307</v>
      </c>
      <c r="R228" s="5" t="s">
        <v>8316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 s="5">
        <v>227</v>
      </c>
      <c r="B229" s="3" t="s">
        <v>228</v>
      </c>
      <c r="C229" s="3" t="s">
        <v>4336</v>
      </c>
      <c r="D229">
        <v>28000</v>
      </c>
      <c r="E229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t="b">
        <v>0</v>
      </c>
      <c r="L229" s="5">
        <v>0</v>
      </c>
      <c r="M229" t="b">
        <v>0</v>
      </c>
      <c r="N229" s="5" t="s">
        <v>8267</v>
      </c>
      <c r="O229" s="1">
        <f t="shared" si="12"/>
        <v>0</v>
      </c>
      <c r="P229" s="7" t="e">
        <f t="shared" si="13"/>
        <v>#DIV/0!</v>
      </c>
      <c r="Q229" s="5" t="s">
        <v>8307</v>
      </c>
      <c r="R229" s="5" t="s">
        <v>8316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 s="5">
        <v>228</v>
      </c>
      <c r="B230" s="3" t="s">
        <v>229</v>
      </c>
      <c r="C230" s="3" t="s">
        <v>4337</v>
      </c>
      <c r="D230">
        <v>8000</v>
      </c>
      <c r="E230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t="b">
        <v>0</v>
      </c>
      <c r="L230" s="5">
        <v>0</v>
      </c>
      <c r="M230" t="b">
        <v>0</v>
      </c>
      <c r="N230" s="5" t="s">
        <v>8267</v>
      </c>
      <c r="O230" s="1">
        <f t="shared" si="12"/>
        <v>0</v>
      </c>
      <c r="P230" s="7" t="e">
        <f t="shared" si="13"/>
        <v>#DIV/0!</v>
      </c>
      <c r="Q230" s="5" t="s">
        <v>8307</v>
      </c>
      <c r="R230" s="5" t="s">
        <v>8316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 s="5">
        <v>229</v>
      </c>
      <c r="B231" s="3" t="s">
        <v>230</v>
      </c>
      <c r="C231" s="3" t="s">
        <v>4338</v>
      </c>
      <c r="D231">
        <v>3000</v>
      </c>
      <c r="E231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t="b">
        <v>0</v>
      </c>
      <c r="L231" s="5">
        <v>0</v>
      </c>
      <c r="M231" t="b">
        <v>0</v>
      </c>
      <c r="N231" s="5" t="s">
        <v>8267</v>
      </c>
      <c r="O231" s="1">
        <f t="shared" si="12"/>
        <v>0</v>
      </c>
      <c r="P231" s="7" t="e">
        <f t="shared" si="13"/>
        <v>#DIV/0!</v>
      </c>
      <c r="Q231" s="5" t="s">
        <v>8307</v>
      </c>
      <c r="R231" s="5" t="s">
        <v>8316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 s="5">
        <v>230</v>
      </c>
      <c r="B232" s="3" t="s">
        <v>231</v>
      </c>
      <c r="C232" s="3" t="s">
        <v>4339</v>
      </c>
      <c r="D232">
        <v>15000</v>
      </c>
      <c r="E232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t="b">
        <v>0</v>
      </c>
      <c r="L232" s="5">
        <v>2</v>
      </c>
      <c r="M232" t="b">
        <v>0</v>
      </c>
      <c r="N232" s="5" t="s">
        <v>8267</v>
      </c>
      <c r="O232" s="1">
        <f t="shared" si="12"/>
        <v>1</v>
      </c>
      <c r="P232" s="7">
        <f t="shared" si="13"/>
        <v>30</v>
      </c>
      <c r="Q232" s="5" t="s">
        <v>8307</v>
      </c>
      <c r="R232" s="5" t="s">
        <v>8316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 s="5">
        <v>231</v>
      </c>
      <c r="B233" s="3" t="s">
        <v>232</v>
      </c>
      <c r="C233" s="3" t="s">
        <v>4340</v>
      </c>
      <c r="D233">
        <v>1500000</v>
      </c>
      <c r="E233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t="b">
        <v>0</v>
      </c>
      <c r="L233" s="5">
        <v>0</v>
      </c>
      <c r="M233" t="b">
        <v>0</v>
      </c>
      <c r="N233" s="5" t="s">
        <v>8267</v>
      </c>
      <c r="O233" s="1">
        <f t="shared" si="12"/>
        <v>0</v>
      </c>
      <c r="P233" s="7" t="e">
        <f t="shared" si="13"/>
        <v>#DIV/0!</v>
      </c>
      <c r="Q233" s="5" t="s">
        <v>8307</v>
      </c>
      <c r="R233" s="5" t="s">
        <v>8316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 s="5">
        <v>232</v>
      </c>
      <c r="B234" s="3" t="s">
        <v>233</v>
      </c>
      <c r="C234" s="3" t="s">
        <v>4341</v>
      </c>
      <c r="D234">
        <v>4000</v>
      </c>
      <c r="E234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t="b">
        <v>0</v>
      </c>
      <c r="L234" s="5">
        <v>7</v>
      </c>
      <c r="M234" t="b">
        <v>0</v>
      </c>
      <c r="N234" s="5" t="s">
        <v>8267</v>
      </c>
      <c r="O234" s="1">
        <f t="shared" si="12"/>
        <v>3</v>
      </c>
      <c r="P234" s="7">
        <f t="shared" si="13"/>
        <v>15.72</v>
      </c>
      <c r="Q234" s="5" t="s">
        <v>8307</v>
      </c>
      <c r="R234" s="5" t="s">
        <v>8316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 s="5">
        <v>233</v>
      </c>
      <c r="B235" s="3" t="s">
        <v>234</v>
      </c>
      <c r="C235" s="3" t="s">
        <v>4342</v>
      </c>
      <c r="D235">
        <v>350000</v>
      </c>
      <c r="E235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t="b">
        <v>0</v>
      </c>
      <c r="L235" s="5">
        <v>0</v>
      </c>
      <c r="M235" t="b">
        <v>0</v>
      </c>
      <c r="N235" s="5" t="s">
        <v>8267</v>
      </c>
      <c r="O235" s="1">
        <f t="shared" si="12"/>
        <v>0</v>
      </c>
      <c r="P235" s="7" t="e">
        <f t="shared" si="13"/>
        <v>#DIV/0!</v>
      </c>
      <c r="Q235" s="5" t="s">
        <v>8307</v>
      </c>
      <c r="R235" s="5" t="s">
        <v>8316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 s="5">
        <v>234</v>
      </c>
      <c r="B236" s="3" t="s">
        <v>235</v>
      </c>
      <c r="C236" s="3" t="s">
        <v>4343</v>
      </c>
      <c r="D236">
        <v>1000</v>
      </c>
      <c r="E236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t="b">
        <v>0</v>
      </c>
      <c r="L236" s="5">
        <v>5</v>
      </c>
      <c r="M236" t="b">
        <v>0</v>
      </c>
      <c r="N236" s="5" t="s">
        <v>8267</v>
      </c>
      <c r="O236" s="1">
        <f t="shared" si="12"/>
        <v>41</v>
      </c>
      <c r="P236" s="7">
        <f t="shared" si="13"/>
        <v>80.2</v>
      </c>
      <c r="Q236" s="5" t="s">
        <v>8307</v>
      </c>
      <c r="R236" s="5" t="s">
        <v>8316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 s="5">
        <v>235</v>
      </c>
      <c r="B237" s="3" t="s">
        <v>236</v>
      </c>
      <c r="C237" s="3" t="s">
        <v>4344</v>
      </c>
      <c r="D237">
        <v>10000</v>
      </c>
      <c r="E237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t="b">
        <v>0</v>
      </c>
      <c r="L237" s="5">
        <v>0</v>
      </c>
      <c r="M237" t="b">
        <v>0</v>
      </c>
      <c r="N237" s="5" t="s">
        <v>8267</v>
      </c>
      <c r="O237" s="1">
        <f t="shared" si="12"/>
        <v>0</v>
      </c>
      <c r="P237" s="7" t="e">
        <f t="shared" si="13"/>
        <v>#DIV/0!</v>
      </c>
      <c r="Q237" s="5" t="s">
        <v>8307</v>
      </c>
      <c r="R237" s="5" t="s">
        <v>8316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 s="5">
        <v>236</v>
      </c>
      <c r="B238" s="3" t="s">
        <v>237</v>
      </c>
      <c r="C238" s="3" t="s">
        <v>4345</v>
      </c>
      <c r="D238">
        <v>150000</v>
      </c>
      <c r="E23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t="b">
        <v>0</v>
      </c>
      <c r="L238" s="5">
        <v>0</v>
      </c>
      <c r="M238" t="b">
        <v>0</v>
      </c>
      <c r="N238" s="5" t="s">
        <v>8267</v>
      </c>
      <c r="O238" s="1">
        <f t="shared" si="12"/>
        <v>0</v>
      </c>
      <c r="P238" s="7" t="e">
        <f t="shared" si="13"/>
        <v>#DIV/0!</v>
      </c>
      <c r="Q238" s="5" t="s">
        <v>8307</v>
      </c>
      <c r="R238" s="5" t="s">
        <v>8316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 s="5">
        <v>237</v>
      </c>
      <c r="B239" s="3" t="s">
        <v>238</v>
      </c>
      <c r="C239" s="3" t="s">
        <v>4346</v>
      </c>
      <c r="D239">
        <v>15000</v>
      </c>
      <c r="E239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t="b">
        <v>0</v>
      </c>
      <c r="L239" s="5">
        <v>1</v>
      </c>
      <c r="M239" t="b">
        <v>0</v>
      </c>
      <c r="N239" s="5" t="s">
        <v>8267</v>
      </c>
      <c r="O239" s="1">
        <f t="shared" si="12"/>
        <v>1</v>
      </c>
      <c r="P239" s="7">
        <f t="shared" si="13"/>
        <v>50</v>
      </c>
      <c r="Q239" s="5" t="s">
        <v>8307</v>
      </c>
      <c r="R239" s="5" t="s">
        <v>8316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 s="5">
        <v>238</v>
      </c>
      <c r="B240" s="3" t="s">
        <v>239</v>
      </c>
      <c r="C240" s="3" t="s">
        <v>4347</v>
      </c>
      <c r="D240">
        <v>26000</v>
      </c>
      <c r="E240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t="b">
        <v>0</v>
      </c>
      <c r="L240" s="5">
        <v>0</v>
      </c>
      <c r="M240" t="b">
        <v>0</v>
      </c>
      <c r="N240" s="5" t="s">
        <v>8267</v>
      </c>
      <c r="O240" s="1">
        <f t="shared" si="12"/>
        <v>0</v>
      </c>
      <c r="P240" s="7" t="e">
        <f t="shared" si="13"/>
        <v>#DIV/0!</v>
      </c>
      <c r="Q240" s="5" t="s">
        <v>8307</v>
      </c>
      <c r="R240" s="5" t="s">
        <v>8316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 s="5">
        <v>239</v>
      </c>
      <c r="B241" s="3" t="s">
        <v>240</v>
      </c>
      <c r="C241" s="3" t="s">
        <v>4348</v>
      </c>
      <c r="D241">
        <v>1000</v>
      </c>
      <c r="E241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t="b">
        <v>0</v>
      </c>
      <c r="L241" s="5">
        <v>5</v>
      </c>
      <c r="M241" t="b">
        <v>0</v>
      </c>
      <c r="N241" s="5" t="s">
        <v>8267</v>
      </c>
      <c r="O241" s="1">
        <f t="shared" si="12"/>
        <v>25</v>
      </c>
      <c r="P241" s="7">
        <f t="shared" si="13"/>
        <v>50</v>
      </c>
      <c r="Q241" s="5" t="s">
        <v>8307</v>
      </c>
      <c r="R241" s="5" t="s">
        <v>8316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 s="5">
        <v>240</v>
      </c>
      <c r="B242" s="3" t="s">
        <v>241</v>
      </c>
      <c r="C242" s="3" t="s">
        <v>4349</v>
      </c>
      <c r="D242">
        <v>15000</v>
      </c>
      <c r="E242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t="b">
        <v>1</v>
      </c>
      <c r="L242" s="5">
        <v>137</v>
      </c>
      <c r="M242" t="b">
        <v>1</v>
      </c>
      <c r="N242" s="5" t="s">
        <v>8268</v>
      </c>
      <c r="O242" s="1">
        <f t="shared" si="12"/>
        <v>108</v>
      </c>
      <c r="P242" s="7">
        <f t="shared" si="13"/>
        <v>117.85000000000001</v>
      </c>
      <c r="Q242" s="5" t="s">
        <v>8307</v>
      </c>
      <c r="R242" s="5" t="s">
        <v>8317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 s="5">
        <v>241</v>
      </c>
      <c r="B243" s="3" t="s">
        <v>242</v>
      </c>
      <c r="C243" s="3" t="s">
        <v>4350</v>
      </c>
      <c r="D243">
        <v>36400</v>
      </c>
      <c r="E243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t="b">
        <v>1</v>
      </c>
      <c r="L243" s="5">
        <v>376</v>
      </c>
      <c r="M243" t="b">
        <v>1</v>
      </c>
      <c r="N243" s="5" t="s">
        <v>8268</v>
      </c>
      <c r="O243" s="1">
        <f t="shared" si="12"/>
        <v>113</v>
      </c>
      <c r="P243" s="7">
        <f t="shared" si="13"/>
        <v>109.05000000000001</v>
      </c>
      <c r="Q243" s="5" t="s">
        <v>8307</v>
      </c>
      <c r="R243" s="5" t="s">
        <v>8317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 s="5">
        <v>242</v>
      </c>
      <c r="B244" s="3" t="s">
        <v>243</v>
      </c>
      <c r="C244" s="3" t="s">
        <v>4351</v>
      </c>
      <c r="D244">
        <v>13000</v>
      </c>
      <c r="E244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t="b">
        <v>1</v>
      </c>
      <c r="L244" s="5">
        <v>202</v>
      </c>
      <c r="M244" t="b">
        <v>1</v>
      </c>
      <c r="N244" s="5" t="s">
        <v>8268</v>
      </c>
      <c r="O244" s="1">
        <f t="shared" si="12"/>
        <v>114</v>
      </c>
      <c r="P244" s="7">
        <f t="shared" si="13"/>
        <v>73.02000000000001</v>
      </c>
      <c r="Q244" s="5" t="s">
        <v>8307</v>
      </c>
      <c r="R244" s="5" t="s">
        <v>8317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 s="5">
        <v>243</v>
      </c>
      <c r="B245" s="3" t="s">
        <v>244</v>
      </c>
      <c r="C245" s="3" t="s">
        <v>4352</v>
      </c>
      <c r="D245">
        <v>25000</v>
      </c>
      <c r="E245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t="b">
        <v>1</v>
      </c>
      <c r="L245" s="5">
        <v>328</v>
      </c>
      <c r="M245" t="b">
        <v>1</v>
      </c>
      <c r="N245" s="5" t="s">
        <v>8268</v>
      </c>
      <c r="O245" s="1">
        <f t="shared" si="12"/>
        <v>103</v>
      </c>
      <c r="P245" s="7">
        <f t="shared" si="13"/>
        <v>78.2</v>
      </c>
      <c r="Q245" s="5" t="s">
        <v>8307</v>
      </c>
      <c r="R245" s="5" t="s">
        <v>8317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 s="5">
        <v>244</v>
      </c>
      <c r="B246" s="4">
        <v>39756</v>
      </c>
      <c r="C246" s="3" t="s">
        <v>4353</v>
      </c>
      <c r="D246">
        <v>3500</v>
      </c>
      <c r="E246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t="b">
        <v>1</v>
      </c>
      <c r="L246" s="5">
        <v>84</v>
      </c>
      <c r="M246" t="b">
        <v>1</v>
      </c>
      <c r="N246" s="5" t="s">
        <v>8268</v>
      </c>
      <c r="O246" s="1">
        <f t="shared" si="12"/>
        <v>114</v>
      </c>
      <c r="P246" s="7">
        <f t="shared" si="13"/>
        <v>47.4</v>
      </c>
      <c r="Q246" s="5" t="s">
        <v>8307</v>
      </c>
      <c r="R246" s="5" t="s">
        <v>8317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 s="5">
        <v>245</v>
      </c>
      <c r="B247" s="3" t="s">
        <v>245</v>
      </c>
      <c r="C247" s="3" t="s">
        <v>4354</v>
      </c>
      <c r="D247">
        <v>5000</v>
      </c>
      <c r="E247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t="b">
        <v>1</v>
      </c>
      <c r="L247" s="5">
        <v>96</v>
      </c>
      <c r="M247" t="b">
        <v>1</v>
      </c>
      <c r="N247" s="5" t="s">
        <v>8268</v>
      </c>
      <c r="O247" s="1">
        <f t="shared" si="12"/>
        <v>104</v>
      </c>
      <c r="P247" s="7">
        <f t="shared" si="13"/>
        <v>54.03</v>
      </c>
      <c r="Q247" s="5" t="s">
        <v>8307</v>
      </c>
      <c r="R247" s="5" t="s">
        <v>8317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 s="5">
        <v>246</v>
      </c>
      <c r="B248" s="3" t="s">
        <v>246</v>
      </c>
      <c r="C248" s="3" t="s">
        <v>4355</v>
      </c>
      <c r="D248">
        <v>5000</v>
      </c>
      <c r="E24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t="b">
        <v>1</v>
      </c>
      <c r="L248" s="5">
        <v>223</v>
      </c>
      <c r="M248" t="b">
        <v>1</v>
      </c>
      <c r="N248" s="5" t="s">
        <v>8268</v>
      </c>
      <c r="O248" s="1">
        <f t="shared" si="12"/>
        <v>306</v>
      </c>
      <c r="P248" s="7">
        <f t="shared" si="13"/>
        <v>68.490000000000009</v>
      </c>
      <c r="Q248" s="5" t="s">
        <v>8307</v>
      </c>
      <c r="R248" s="5" t="s">
        <v>8317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 s="5">
        <v>247</v>
      </c>
      <c r="B249" s="3" t="s">
        <v>247</v>
      </c>
      <c r="C249" s="3" t="s">
        <v>4356</v>
      </c>
      <c r="D249">
        <v>5000</v>
      </c>
      <c r="E249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t="b">
        <v>1</v>
      </c>
      <c r="L249" s="5">
        <v>62</v>
      </c>
      <c r="M249" t="b">
        <v>1</v>
      </c>
      <c r="N249" s="5" t="s">
        <v>8268</v>
      </c>
      <c r="O249" s="1">
        <f t="shared" si="12"/>
        <v>135</v>
      </c>
      <c r="P249" s="7">
        <f t="shared" si="13"/>
        <v>108.15</v>
      </c>
      <c r="Q249" s="5" t="s">
        <v>8307</v>
      </c>
      <c r="R249" s="5" t="s">
        <v>8317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 s="5">
        <v>248</v>
      </c>
      <c r="B250" s="3" t="s">
        <v>248</v>
      </c>
      <c r="C250" s="3" t="s">
        <v>4357</v>
      </c>
      <c r="D250">
        <v>85000</v>
      </c>
      <c r="E250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t="b">
        <v>1</v>
      </c>
      <c r="L250" s="5">
        <v>146</v>
      </c>
      <c r="M250" t="b">
        <v>1</v>
      </c>
      <c r="N250" s="5" t="s">
        <v>8268</v>
      </c>
      <c r="O250" s="1">
        <f t="shared" si="12"/>
        <v>102</v>
      </c>
      <c r="P250" s="7">
        <f t="shared" si="13"/>
        <v>589.96</v>
      </c>
      <c r="Q250" s="5" t="s">
        <v>8307</v>
      </c>
      <c r="R250" s="5" t="s">
        <v>8317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 s="5">
        <v>249</v>
      </c>
      <c r="B251" s="3" t="s">
        <v>249</v>
      </c>
      <c r="C251" s="3" t="s">
        <v>4358</v>
      </c>
      <c r="D251">
        <v>10000</v>
      </c>
      <c r="E251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t="b">
        <v>1</v>
      </c>
      <c r="L251" s="5">
        <v>235</v>
      </c>
      <c r="M251" t="b">
        <v>1</v>
      </c>
      <c r="N251" s="5" t="s">
        <v>8268</v>
      </c>
      <c r="O251" s="1">
        <f t="shared" si="12"/>
        <v>113</v>
      </c>
      <c r="P251" s="7">
        <f t="shared" si="13"/>
        <v>48.059999999999995</v>
      </c>
      <c r="Q251" s="5" t="s">
        <v>8307</v>
      </c>
      <c r="R251" s="5" t="s">
        <v>8317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 s="5">
        <v>250</v>
      </c>
      <c r="B252" s="3" t="s">
        <v>250</v>
      </c>
      <c r="C252" s="3" t="s">
        <v>4359</v>
      </c>
      <c r="D252">
        <v>30000</v>
      </c>
      <c r="E252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t="b">
        <v>1</v>
      </c>
      <c r="L252" s="5">
        <v>437</v>
      </c>
      <c r="M252" t="b">
        <v>1</v>
      </c>
      <c r="N252" s="5" t="s">
        <v>8268</v>
      </c>
      <c r="O252" s="1">
        <f t="shared" si="12"/>
        <v>106</v>
      </c>
      <c r="P252" s="7">
        <f t="shared" si="13"/>
        <v>72.490000000000009</v>
      </c>
      <c r="Q252" s="5" t="s">
        <v>8307</v>
      </c>
      <c r="R252" s="5" t="s">
        <v>8317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 s="5">
        <v>251</v>
      </c>
      <c r="B253" s="3" t="s">
        <v>251</v>
      </c>
      <c r="C253" s="3" t="s">
        <v>4360</v>
      </c>
      <c r="D253">
        <v>3500</v>
      </c>
      <c r="E253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t="b">
        <v>1</v>
      </c>
      <c r="L253" s="5">
        <v>77</v>
      </c>
      <c r="M253" t="b">
        <v>1</v>
      </c>
      <c r="N253" s="5" t="s">
        <v>8268</v>
      </c>
      <c r="O253" s="1">
        <f t="shared" si="12"/>
        <v>126</v>
      </c>
      <c r="P253" s="7">
        <f t="shared" si="13"/>
        <v>57.08</v>
      </c>
      <c r="Q253" s="5" t="s">
        <v>8307</v>
      </c>
      <c r="R253" s="5" t="s">
        <v>8317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 s="5">
        <v>252</v>
      </c>
      <c r="B254" s="3" t="s">
        <v>252</v>
      </c>
      <c r="C254" s="3" t="s">
        <v>4361</v>
      </c>
      <c r="D254">
        <v>5000</v>
      </c>
      <c r="E254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t="b">
        <v>1</v>
      </c>
      <c r="L254" s="5">
        <v>108</v>
      </c>
      <c r="M254" t="b">
        <v>1</v>
      </c>
      <c r="N254" s="5" t="s">
        <v>8268</v>
      </c>
      <c r="O254" s="1">
        <f t="shared" si="12"/>
        <v>185</v>
      </c>
      <c r="P254" s="7">
        <f t="shared" si="13"/>
        <v>85.45</v>
      </c>
      <c r="Q254" s="5" t="s">
        <v>8307</v>
      </c>
      <c r="R254" s="5" t="s">
        <v>8317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 s="5">
        <v>253</v>
      </c>
      <c r="B255" s="3" t="s">
        <v>253</v>
      </c>
      <c r="C255" s="3" t="s">
        <v>4362</v>
      </c>
      <c r="D255">
        <v>1500</v>
      </c>
      <c r="E255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t="b">
        <v>1</v>
      </c>
      <c r="L255" s="5">
        <v>7</v>
      </c>
      <c r="M255" t="b">
        <v>1</v>
      </c>
      <c r="N255" s="5" t="s">
        <v>8268</v>
      </c>
      <c r="O255" s="1">
        <f t="shared" si="12"/>
        <v>101</v>
      </c>
      <c r="P255" s="7">
        <f t="shared" si="13"/>
        <v>215.85999999999999</v>
      </c>
      <c r="Q255" s="5" t="s">
        <v>8307</v>
      </c>
      <c r="R255" s="5" t="s">
        <v>8317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 s="5">
        <v>254</v>
      </c>
      <c r="B256" s="3" t="s">
        <v>254</v>
      </c>
      <c r="C256" s="3" t="s">
        <v>4363</v>
      </c>
      <c r="D256">
        <v>24000</v>
      </c>
      <c r="E256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t="b">
        <v>1</v>
      </c>
      <c r="L256" s="5">
        <v>314</v>
      </c>
      <c r="M256" t="b">
        <v>1</v>
      </c>
      <c r="N256" s="5" t="s">
        <v>8268</v>
      </c>
      <c r="O256" s="1">
        <f t="shared" si="12"/>
        <v>117</v>
      </c>
      <c r="P256" s="7">
        <f t="shared" si="13"/>
        <v>89.39</v>
      </c>
      <c r="Q256" s="5" t="s">
        <v>8307</v>
      </c>
      <c r="R256" s="5" t="s">
        <v>8317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 s="5">
        <v>255</v>
      </c>
      <c r="B257" s="3" t="s">
        <v>255</v>
      </c>
      <c r="C257" s="3" t="s">
        <v>4364</v>
      </c>
      <c r="D257">
        <v>8000</v>
      </c>
      <c r="E257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t="b">
        <v>1</v>
      </c>
      <c r="L257" s="5">
        <v>188</v>
      </c>
      <c r="M257" t="b">
        <v>1</v>
      </c>
      <c r="N257" s="5" t="s">
        <v>8268</v>
      </c>
      <c r="O257" s="1">
        <f t="shared" si="12"/>
        <v>107</v>
      </c>
      <c r="P257" s="7">
        <f t="shared" si="13"/>
        <v>45.419999999999995</v>
      </c>
      <c r="Q257" s="5" t="s">
        <v>8307</v>
      </c>
      <c r="R257" s="5" t="s">
        <v>8317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 s="5">
        <v>256</v>
      </c>
      <c r="B258" s="3" t="s">
        <v>256</v>
      </c>
      <c r="C258" s="3" t="s">
        <v>4365</v>
      </c>
      <c r="D258">
        <v>13000</v>
      </c>
      <c r="E25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t="b">
        <v>1</v>
      </c>
      <c r="L258" s="5">
        <v>275</v>
      </c>
      <c r="M258" t="b">
        <v>1</v>
      </c>
      <c r="N258" s="5" t="s">
        <v>8268</v>
      </c>
      <c r="O258" s="1">
        <f t="shared" si="12"/>
        <v>140</v>
      </c>
      <c r="P258" s="7">
        <f t="shared" si="13"/>
        <v>65.760000000000005</v>
      </c>
      <c r="Q258" s="5" t="s">
        <v>8307</v>
      </c>
      <c r="R258" s="5" t="s">
        <v>8317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 s="5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t="b">
        <v>1</v>
      </c>
      <c r="L259" s="5">
        <v>560</v>
      </c>
      <c r="M259" t="b">
        <v>1</v>
      </c>
      <c r="N259" s="5" t="s">
        <v>8268</v>
      </c>
      <c r="O259" s="1">
        <f t="shared" ref="O259:O322" si="16">ROUNDUP(E259/D259*100, 0)</f>
        <v>107</v>
      </c>
      <c r="P259" s="7">
        <f t="shared" ref="P259:P322" si="17">ROUNDUP(E259/L259,2)</f>
        <v>66.710000000000008</v>
      </c>
      <c r="Q259" s="5" t="s">
        <v>8307</v>
      </c>
      <c r="R259" s="5" t="s">
        <v>8317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 s="5">
        <v>258</v>
      </c>
      <c r="B260" s="3" t="s">
        <v>258</v>
      </c>
      <c r="C260" s="3" t="s">
        <v>4367</v>
      </c>
      <c r="D260">
        <v>30000</v>
      </c>
      <c r="E260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t="b">
        <v>1</v>
      </c>
      <c r="L260" s="5">
        <v>688</v>
      </c>
      <c r="M260" t="b">
        <v>1</v>
      </c>
      <c r="N260" s="5" t="s">
        <v>8268</v>
      </c>
      <c r="O260" s="1">
        <f t="shared" si="16"/>
        <v>192</v>
      </c>
      <c r="P260" s="7">
        <f t="shared" si="17"/>
        <v>83.350000000000009</v>
      </c>
      <c r="Q260" s="5" t="s">
        <v>8307</v>
      </c>
      <c r="R260" s="5" t="s">
        <v>8317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 s="5">
        <v>259</v>
      </c>
      <c r="B261" s="3" t="s">
        <v>259</v>
      </c>
      <c r="C261" s="3" t="s">
        <v>4368</v>
      </c>
      <c r="D261">
        <v>75000</v>
      </c>
      <c r="E261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t="b">
        <v>1</v>
      </c>
      <c r="L261" s="5">
        <v>942</v>
      </c>
      <c r="M261" t="b">
        <v>1</v>
      </c>
      <c r="N261" s="5" t="s">
        <v>8268</v>
      </c>
      <c r="O261" s="1">
        <f t="shared" si="16"/>
        <v>132</v>
      </c>
      <c r="P261" s="7">
        <f t="shared" si="17"/>
        <v>105.05000000000001</v>
      </c>
      <c r="Q261" s="5" t="s">
        <v>8307</v>
      </c>
      <c r="R261" s="5" t="s">
        <v>8317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 s="5">
        <v>260</v>
      </c>
      <c r="B262" s="3" t="s">
        <v>260</v>
      </c>
      <c r="C262" s="3" t="s">
        <v>4369</v>
      </c>
      <c r="D262">
        <v>10000</v>
      </c>
      <c r="E262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t="b">
        <v>1</v>
      </c>
      <c r="L262" s="5">
        <v>88</v>
      </c>
      <c r="M262" t="b">
        <v>1</v>
      </c>
      <c r="N262" s="5" t="s">
        <v>8268</v>
      </c>
      <c r="O262" s="1">
        <f t="shared" si="16"/>
        <v>107</v>
      </c>
      <c r="P262" s="7">
        <f t="shared" si="17"/>
        <v>120.91000000000001</v>
      </c>
      <c r="Q262" s="5" t="s">
        <v>8307</v>
      </c>
      <c r="R262" s="5" t="s">
        <v>8317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 s="5">
        <v>261</v>
      </c>
      <c r="B263" s="3" t="s">
        <v>261</v>
      </c>
      <c r="C263" s="3" t="s">
        <v>4370</v>
      </c>
      <c r="D263">
        <v>20000</v>
      </c>
      <c r="E263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t="b">
        <v>1</v>
      </c>
      <c r="L263" s="5">
        <v>220</v>
      </c>
      <c r="M263" t="b">
        <v>1</v>
      </c>
      <c r="N263" s="5" t="s">
        <v>8268</v>
      </c>
      <c r="O263" s="1">
        <f t="shared" si="16"/>
        <v>108</v>
      </c>
      <c r="P263" s="7">
        <f t="shared" si="17"/>
        <v>97.64</v>
      </c>
      <c r="Q263" s="5" t="s">
        <v>8307</v>
      </c>
      <c r="R263" s="5" t="s">
        <v>8317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 s="5">
        <v>262</v>
      </c>
      <c r="B264" s="3" t="s">
        <v>262</v>
      </c>
      <c r="C264" s="3" t="s">
        <v>4371</v>
      </c>
      <c r="D264">
        <v>2500</v>
      </c>
      <c r="E264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t="b">
        <v>1</v>
      </c>
      <c r="L264" s="5">
        <v>145</v>
      </c>
      <c r="M264" t="b">
        <v>1</v>
      </c>
      <c r="N264" s="5" t="s">
        <v>8268</v>
      </c>
      <c r="O264" s="1">
        <f t="shared" si="16"/>
        <v>240</v>
      </c>
      <c r="P264" s="7">
        <f t="shared" si="17"/>
        <v>41.379999999999995</v>
      </c>
      <c r="Q264" s="5" t="s">
        <v>8307</v>
      </c>
      <c r="R264" s="5" t="s">
        <v>8317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 s="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t="b">
        <v>1</v>
      </c>
      <c r="L265" s="5">
        <v>963</v>
      </c>
      <c r="M265" t="b">
        <v>1</v>
      </c>
      <c r="N265" s="5" t="s">
        <v>8268</v>
      </c>
      <c r="O265" s="1">
        <f t="shared" si="16"/>
        <v>119</v>
      </c>
      <c r="P265" s="7">
        <f t="shared" si="17"/>
        <v>30.66</v>
      </c>
      <c r="Q265" s="5" t="s">
        <v>8307</v>
      </c>
      <c r="R265" s="5" t="s">
        <v>8317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 s="5">
        <v>264</v>
      </c>
      <c r="B266" s="3" t="s">
        <v>264</v>
      </c>
      <c r="C266" s="3" t="s">
        <v>4373</v>
      </c>
      <c r="D266">
        <v>5000</v>
      </c>
      <c r="E266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t="b">
        <v>1</v>
      </c>
      <c r="L266" s="5">
        <v>91</v>
      </c>
      <c r="M266" t="b">
        <v>1</v>
      </c>
      <c r="N266" s="5" t="s">
        <v>8268</v>
      </c>
      <c r="O266" s="1">
        <f t="shared" si="16"/>
        <v>119</v>
      </c>
      <c r="P266" s="7">
        <f t="shared" si="17"/>
        <v>64.95</v>
      </c>
      <c r="Q266" s="5" t="s">
        <v>8307</v>
      </c>
      <c r="R266" s="5" t="s">
        <v>8317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 s="5">
        <v>265</v>
      </c>
      <c r="B267" s="3" t="s">
        <v>265</v>
      </c>
      <c r="C267" s="3" t="s">
        <v>4374</v>
      </c>
      <c r="D267">
        <v>5000</v>
      </c>
      <c r="E267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t="b">
        <v>1</v>
      </c>
      <c r="L267" s="5">
        <v>58</v>
      </c>
      <c r="M267" t="b">
        <v>1</v>
      </c>
      <c r="N267" s="5" t="s">
        <v>8268</v>
      </c>
      <c r="O267" s="1">
        <f t="shared" si="16"/>
        <v>112</v>
      </c>
      <c r="P267" s="7">
        <f t="shared" si="17"/>
        <v>95.78</v>
      </c>
      <c r="Q267" s="5" t="s">
        <v>8307</v>
      </c>
      <c r="R267" s="5" t="s">
        <v>8317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 s="5">
        <v>266</v>
      </c>
      <c r="B268" s="3" t="s">
        <v>266</v>
      </c>
      <c r="C268" s="3" t="s">
        <v>4375</v>
      </c>
      <c r="D268">
        <v>1000</v>
      </c>
      <c r="E26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t="b">
        <v>1</v>
      </c>
      <c r="L268" s="5">
        <v>36</v>
      </c>
      <c r="M268" t="b">
        <v>1</v>
      </c>
      <c r="N268" s="5" t="s">
        <v>8268</v>
      </c>
      <c r="O268" s="1">
        <f t="shared" si="16"/>
        <v>146</v>
      </c>
      <c r="P268" s="7">
        <f t="shared" si="17"/>
        <v>40.419999999999995</v>
      </c>
      <c r="Q268" s="5" t="s">
        <v>8307</v>
      </c>
      <c r="R268" s="5" t="s">
        <v>8317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 s="5">
        <v>267</v>
      </c>
      <c r="B269" s="3" t="s">
        <v>267</v>
      </c>
      <c r="C269" s="3" t="s">
        <v>4376</v>
      </c>
      <c r="D269">
        <v>9850</v>
      </c>
      <c r="E269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t="b">
        <v>1</v>
      </c>
      <c r="L269" s="5">
        <v>165</v>
      </c>
      <c r="M269" t="b">
        <v>1</v>
      </c>
      <c r="N269" s="5" t="s">
        <v>8268</v>
      </c>
      <c r="O269" s="1">
        <f t="shared" si="16"/>
        <v>132</v>
      </c>
      <c r="P269" s="7">
        <f t="shared" si="17"/>
        <v>78.58</v>
      </c>
      <c r="Q269" s="5" t="s">
        <v>8307</v>
      </c>
      <c r="R269" s="5" t="s">
        <v>8317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 s="5">
        <v>268</v>
      </c>
      <c r="B270" s="3" t="s">
        <v>268</v>
      </c>
      <c r="C270" s="3" t="s">
        <v>4377</v>
      </c>
      <c r="D270">
        <v>5000</v>
      </c>
      <c r="E270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t="b">
        <v>1</v>
      </c>
      <c r="L270" s="5">
        <v>111</v>
      </c>
      <c r="M270" t="b">
        <v>1</v>
      </c>
      <c r="N270" s="5" t="s">
        <v>8268</v>
      </c>
      <c r="O270" s="1">
        <f t="shared" si="16"/>
        <v>112</v>
      </c>
      <c r="P270" s="7">
        <f t="shared" si="17"/>
        <v>50.19</v>
      </c>
      <c r="Q270" s="5" t="s">
        <v>8307</v>
      </c>
      <c r="R270" s="5" t="s">
        <v>8317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 s="5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t="b">
        <v>1</v>
      </c>
      <c r="L271" s="5">
        <v>1596</v>
      </c>
      <c r="M271" t="b">
        <v>1</v>
      </c>
      <c r="N271" s="5" t="s">
        <v>8268</v>
      </c>
      <c r="O271" s="1">
        <f t="shared" si="16"/>
        <v>148</v>
      </c>
      <c r="P271" s="7">
        <f t="shared" si="17"/>
        <v>92.26</v>
      </c>
      <c r="Q271" s="5" t="s">
        <v>8307</v>
      </c>
      <c r="R271" s="5" t="s">
        <v>8317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 s="5">
        <v>270</v>
      </c>
      <c r="B272" s="3" t="s">
        <v>270</v>
      </c>
      <c r="C272" s="3" t="s">
        <v>4379</v>
      </c>
      <c r="D272">
        <v>2300</v>
      </c>
      <c r="E272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t="b">
        <v>1</v>
      </c>
      <c r="L272" s="5">
        <v>61</v>
      </c>
      <c r="M272" t="b">
        <v>1</v>
      </c>
      <c r="N272" s="5" t="s">
        <v>8268</v>
      </c>
      <c r="O272" s="1">
        <f t="shared" si="16"/>
        <v>153</v>
      </c>
      <c r="P272" s="7">
        <f t="shared" si="17"/>
        <v>57.55</v>
      </c>
      <c r="Q272" s="5" t="s">
        <v>8307</v>
      </c>
      <c r="R272" s="5" t="s">
        <v>8317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 s="5">
        <v>271</v>
      </c>
      <c r="B273" s="3" t="s">
        <v>271</v>
      </c>
      <c r="C273" s="3" t="s">
        <v>4380</v>
      </c>
      <c r="D273">
        <v>30000</v>
      </c>
      <c r="E273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t="b">
        <v>1</v>
      </c>
      <c r="L273" s="5">
        <v>287</v>
      </c>
      <c r="M273" t="b">
        <v>1</v>
      </c>
      <c r="N273" s="5" t="s">
        <v>8268</v>
      </c>
      <c r="O273" s="1">
        <f t="shared" si="16"/>
        <v>105</v>
      </c>
      <c r="P273" s="7">
        <f t="shared" si="17"/>
        <v>109.43</v>
      </c>
      <c r="Q273" s="5" t="s">
        <v>8307</v>
      </c>
      <c r="R273" s="5" t="s">
        <v>8317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 s="5">
        <v>272</v>
      </c>
      <c r="B274" s="3" t="s">
        <v>272</v>
      </c>
      <c r="C274" s="3" t="s">
        <v>4381</v>
      </c>
      <c r="D274">
        <v>3000</v>
      </c>
      <c r="E274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t="b">
        <v>1</v>
      </c>
      <c r="L274" s="5">
        <v>65</v>
      </c>
      <c r="M274" t="b">
        <v>1</v>
      </c>
      <c r="N274" s="5" t="s">
        <v>8268</v>
      </c>
      <c r="O274" s="1">
        <f t="shared" si="16"/>
        <v>178</v>
      </c>
      <c r="P274" s="7">
        <f t="shared" si="17"/>
        <v>81.900000000000006</v>
      </c>
      <c r="Q274" s="5" t="s">
        <v>8307</v>
      </c>
      <c r="R274" s="5" t="s">
        <v>8317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 s="5">
        <v>273</v>
      </c>
      <c r="B275" s="3" t="s">
        <v>273</v>
      </c>
      <c r="C275" s="3" t="s">
        <v>4382</v>
      </c>
      <c r="D275">
        <v>5000</v>
      </c>
      <c r="E275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t="b">
        <v>1</v>
      </c>
      <c r="L275" s="5">
        <v>118</v>
      </c>
      <c r="M275" t="b">
        <v>1</v>
      </c>
      <c r="N275" s="5" t="s">
        <v>8268</v>
      </c>
      <c r="O275" s="1">
        <f t="shared" si="16"/>
        <v>108</v>
      </c>
      <c r="P275" s="7">
        <f t="shared" si="17"/>
        <v>45.669999999999995</v>
      </c>
      <c r="Q275" s="5" t="s">
        <v>8307</v>
      </c>
      <c r="R275" s="5" t="s">
        <v>8317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 s="5">
        <v>274</v>
      </c>
      <c r="B276" s="3" t="s">
        <v>274</v>
      </c>
      <c r="C276" s="3" t="s">
        <v>4383</v>
      </c>
      <c r="D276">
        <v>4000</v>
      </c>
      <c r="E276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t="b">
        <v>1</v>
      </c>
      <c r="L276" s="5">
        <v>113</v>
      </c>
      <c r="M276" t="b">
        <v>1</v>
      </c>
      <c r="N276" s="5" t="s">
        <v>8268</v>
      </c>
      <c r="O276" s="1">
        <f t="shared" si="16"/>
        <v>156</v>
      </c>
      <c r="P276" s="7">
        <f t="shared" si="17"/>
        <v>55.23</v>
      </c>
      <c r="Q276" s="5" t="s">
        <v>8307</v>
      </c>
      <c r="R276" s="5" t="s">
        <v>8317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 s="5">
        <v>275</v>
      </c>
      <c r="B277" s="3" t="s">
        <v>275</v>
      </c>
      <c r="C277" s="3" t="s">
        <v>4384</v>
      </c>
      <c r="D277">
        <v>20000</v>
      </c>
      <c r="E277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t="b">
        <v>1</v>
      </c>
      <c r="L277" s="5">
        <v>332</v>
      </c>
      <c r="M277" t="b">
        <v>1</v>
      </c>
      <c r="N277" s="5" t="s">
        <v>8268</v>
      </c>
      <c r="O277" s="1">
        <f t="shared" si="16"/>
        <v>109</v>
      </c>
      <c r="P277" s="7">
        <f t="shared" si="17"/>
        <v>65.300000000000011</v>
      </c>
      <c r="Q277" s="5" t="s">
        <v>8307</v>
      </c>
      <c r="R277" s="5" t="s">
        <v>8317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 s="5">
        <v>276</v>
      </c>
      <c r="B278" s="3" t="s">
        <v>276</v>
      </c>
      <c r="C278" s="3" t="s">
        <v>4385</v>
      </c>
      <c r="D278">
        <v>4000</v>
      </c>
      <c r="E27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t="b">
        <v>1</v>
      </c>
      <c r="L278" s="5">
        <v>62</v>
      </c>
      <c r="M278" t="b">
        <v>1</v>
      </c>
      <c r="N278" s="5" t="s">
        <v>8268</v>
      </c>
      <c r="O278" s="1">
        <f t="shared" si="16"/>
        <v>148</v>
      </c>
      <c r="P278" s="7">
        <f t="shared" si="17"/>
        <v>95.23</v>
      </c>
      <c r="Q278" s="5" t="s">
        <v>8307</v>
      </c>
      <c r="R278" s="5" t="s">
        <v>8317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 s="5">
        <v>277</v>
      </c>
      <c r="B279" s="3" t="s">
        <v>277</v>
      </c>
      <c r="C279" s="3" t="s">
        <v>4386</v>
      </c>
      <c r="D279">
        <v>65000</v>
      </c>
      <c r="E279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t="b">
        <v>1</v>
      </c>
      <c r="L279" s="5">
        <v>951</v>
      </c>
      <c r="M279" t="b">
        <v>1</v>
      </c>
      <c r="N279" s="5" t="s">
        <v>8268</v>
      </c>
      <c r="O279" s="1">
        <f t="shared" si="16"/>
        <v>111</v>
      </c>
      <c r="P279" s="7">
        <f t="shared" si="17"/>
        <v>75.45</v>
      </c>
      <c r="Q279" s="5" t="s">
        <v>8307</v>
      </c>
      <c r="R279" s="5" t="s">
        <v>8317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 s="5">
        <v>278</v>
      </c>
      <c r="B280" s="3" t="s">
        <v>278</v>
      </c>
      <c r="C280" s="3" t="s">
        <v>4387</v>
      </c>
      <c r="D280">
        <v>27000</v>
      </c>
      <c r="E280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t="b">
        <v>1</v>
      </c>
      <c r="L280" s="5">
        <v>415</v>
      </c>
      <c r="M280" t="b">
        <v>1</v>
      </c>
      <c r="N280" s="5" t="s">
        <v>8268</v>
      </c>
      <c r="O280" s="1">
        <f t="shared" si="16"/>
        <v>151</v>
      </c>
      <c r="P280" s="7">
        <f t="shared" si="17"/>
        <v>97.820000000000007</v>
      </c>
      <c r="Q280" s="5" t="s">
        <v>8307</v>
      </c>
      <c r="R280" s="5" t="s">
        <v>8317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 s="5">
        <v>279</v>
      </c>
      <c r="B281" s="3" t="s">
        <v>279</v>
      </c>
      <c r="C281" s="3" t="s">
        <v>4388</v>
      </c>
      <c r="D281">
        <v>17000</v>
      </c>
      <c r="E281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t="b">
        <v>1</v>
      </c>
      <c r="L281" s="5">
        <v>305</v>
      </c>
      <c r="M281" t="b">
        <v>1</v>
      </c>
      <c r="N281" s="5" t="s">
        <v>8268</v>
      </c>
      <c r="O281" s="1">
        <f t="shared" si="16"/>
        <v>158</v>
      </c>
      <c r="P281" s="7">
        <f t="shared" si="17"/>
        <v>87.690000000000012</v>
      </c>
      <c r="Q281" s="5" t="s">
        <v>8307</v>
      </c>
      <c r="R281" s="5" t="s">
        <v>8317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 s="5">
        <v>280</v>
      </c>
      <c r="B282" s="3" t="s">
        <v>280</v>
      </c>
      <c r="C282" s="3" t="s">
        <v>4389</v>
      </c>
      <c r="D282">
        <v>75000</v>
      </c>
      <c r="E282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t="b">
        <v>1</v>
      </c>
      <c r="L282" s="5">
        <v>2139</v>
      </c>
      <c r="M282" t="b">
        <v>1</v>
      </c>
      <c r="N282" s="5" t="s">
        <v>8268</v>
      </c>
      <c r="O282" s="1">
        <f t="shared" si="16"/>
        <v>157</v>
      </c>
      <c r="P282" s="7">
        <f t="shared" si="17"/>
        <v>54.75</v>
      </c>
      <c r="Q282" s="5" t="s">
        <v>8307</v>
      </c>
      <c r="R282" s="5" t="s">
        <v>8317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 s="5">
        <v>281</v>
      </c>
      <c r="B283" s="3" t="s">
        <v>281</v>
      </c>
      <c r="C283" s="3" t="s">
        <v>4390</v>
      </c>
      <c r="D283">
        <v>5500</v>
      </c>
      <c r="E283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t="b">
        <v>1</v>
      </c>
      <c r="L283" s="5">
        <v>79</v>
      </c>
      <c r="M283" t="b">
        <v>1</v>
      </c>
      <c r="N283" s="5" t="s">
        <v>8268</v>
      </c>
      <c r="O283" s="1">
        <f t="shared" si="16"/>
        <v>121</v>
      </c>
      <c r="P283" s="7">
        <f t="shared" si="17"/>
        <v>83.960000000000008</v>
      </c>
      <c r="Q283" s="5" t="s">
        <v>8307</v>
      </c>
      <c r="R283" s="5" t="s">
        <v>8317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 s="5">
        <v>282</v>
      </c>
      <c r="B284" s="3" t="s">
        <v>282</v>
      </c>
      <c r="C284" s="3" t="s">
        <v>4391</v>
      </c>
      <c r="D284">
        <v>45000</v>
      </c>
      <c r="E284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t="b">
        <v>1</v>
      </c>
      <c r="L284" s="5">
        <v>179</v>
      </c>
      <c r="M284" t="b">
        <v>1</v>
      </c>
      <c r="N284" s="5" t="s">
        <v>8268</v>
      </c>
      <c r="O284" s="1">
        <f t="shared" si="16"/>
        <v>102</v>
      </c>
      <c r="P284" s="7">
        <f t="shared" si="17"/>
        <v>254.39</v>
      </c>
      <c r="Q284" s="5" t="s">
        <v>8307</v>
      </c>
      <c r="R284" s="5" t="s">
        <v>8317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 s="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t="b">
        <v>1</v>
      </c>
      <c r="L285" s="5">
        <v>202</v>
      </c>
      <c r="M285" t="b">
        <v>1</v>
      </c>
      <c r="N285" s="5" t="s">
        <v>8268</v>
      </c>
      <c r="O285" s="1">
        <f t="shared" si="16"/>
        <v>115</v>
      </c>
      <c r="P285" s="7">
        <f t="shared" si="17"/>
        <v>101.83</v>
      </c>
      <c r="Q285" s="5" t="s">
        <v>8307</v>
      </c>
      <c r="R285" s="5" t="s">
        <v>8317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 s="5">
        <v>284</v>
      </c>
      <c r="B286" s="3" t="s">
        <v>284</v>
      </c>
      <c r="C286" s="3" t="s">
        <v>4393</v>
      </c>
      <c r="D286">
        <v>40000</v>
      </c>
      <c r="E286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t="b">
        <v>1</v>
      </c>
      <c r="L286" s="5">
        <v>760</v>
      </c>
      <c r="M286" t="b">
        <v>1</v>
      </c>
      <c r="N286" s="5" t="s">
        <v>8268</v>
      </c>
      <c r="O286" s="1">
        <f t="shared" si="16"/>
        <v>105</v>
      </c>
      <c r="P286" s="7">
        <f t="shared" si="17"/>
        <v>55.07</v>
      </c>
      <c r="Q286" s="5" t="s">
        <v>8307</v>
      </c>
      <c r="R286" s="5" t="s">
        <v>8317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 s="5">
        <v>285</v>
      </c>
      <c r="B287" s="3" t="s">
        <v>285</v>
      </c>
      <c r="C287" s="3" t="s">
        <v>4394</v>
      </c>
      <c r="D287">
        <v>14000</v>
      </c>
      <c r="E287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t="b">
        <v>1</v>
      </c>
      <c r="L287" s="5">
        <v>563</v>
      </c>
      <c r="M287" t="b">
        <v>1</v>
      </c>
      <c r="N287" s="5" t="s">
        <v>8268</v>
      </c>
      <c r="O287" s="1">
        <f t="shared" si="16"/>
        <v>229</v>
      </c>
      <c r="P287" s="7">
        <f t="shared" si="17"/>
        <v>56.91</v>
      </c>
      <c r="Q287" s="5" t="s">
        <v>8307</v>
      </c>
      <c r="R287" s="5" t="s">
        <v>8317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 s="5">
        <v>286</v>
      </c>
      <c r="B288" s="3" t="s">
        <v>286</v>
      </c>
      <c r="C288" s="3" t="s">
        <v>4395</v>
      </c>
      <c r="D288">
        <v>15000</v>
      </c>
      <c r="E28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t="b">
        <v>1</v>
      </c>
      <c r="L288" s="5">
        <v>135</v>
      </c>
      <c r="M288" t="b">
        <v>1</v>
      </c>
      <c r="N288" s="5" t="s">
        <v>8268</v>
      </c>
      <c r="O288" s="1">
        <f t="shared" si="16"/>
        <v>110</v>
      </c>
      <c r="P288" s="7">
        <f t="shared" si="17"/>
        <v>121.29</v>
      </c>
      <c r="Q288" s="5" t="s">
        <v>8307</v>
      </c>
      <c r="R288" s="5" t="s">
        <v>8317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 s="5">
        <v>287</v>
      </c>
      <c r="B289" s="3" t="s">
        <v>287</v>
      </c>
      <c r="C289" s="3" t="s">
        <v>4396</v>
      </c>
      <c r="D289">
        <v>15000</v>
      </c>
      <c r="E289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t="b">
        <v>1</v>
      </c>
      <c r="L289" s="5">
        <v>290</v>
      </c>
      <c r="M289" t="b">
        <v>1</v>
      </c>
      <c r="N289" s="5" t="s">
        <v>8268</v>
      </c>
      <c r="O289" s="1">
        <f t="shared" si="16"/>
        <v>177</v>
      </c>
      <c r="P289" s="7">
        <f t="shared" si="17"/>
        <v>91.190000000000012</v>
      </c>
      <c r="Q289" s="5" t="s">
        <v>8307</v>
      </c>
      <c r="R289" s="5" t="s">
        <v>8317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 s="5">
        <v>288</v>
      </c>
      <c r="B290" s="3" t="s">
        <v>288</v>
      </c>
      <c r="C290" s="3" t="s">
        <v>4397</v>
      </c>
      <c r="D290">
        <v>50000</v>
      </c>
      <c r="E290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t="b">
        <v>1</v>
      </c>
      <c r="L290" s="5">
        <v>447</v>
      </c>
      <c r="M290" t="b">
        <v>1</v>
      </c>
      <c r="N290" s="5" t="s">
        <v>8268</v>
      </c>
      <c r="O290" s="1">
        <f t="shared" si="16"/>
        <v>104</v>
      </c>
      <c r="P290" s="7">
        <f t="shared" si="17"/>
        <v>115.45</v>
      </c>
      <c r="Q290" s="5" t="s">
        <v>8307</v>
      </c>
      <c r="R290" s="5" t="s">
        <v>8317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 s="5">
        <v>289</v>
      </c>
      <c r="B291" s="3" t="s">
        <v>289</v>
      </c>
      <c r="C291" s="3" t="s">
        <v>4398</v>
      </c>
      <c r="D291">
        <v>15000</v>
      </c>
      <c r="E291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t="b">
        <v>1</v>
      </c>
      <c r="L291" s="5">
        <v>232</v>
      </c>
      <c r="M291" t="b">
        <v>1</v>
      </c>
      <c r="N291" s="5" t="s">
        <v>8268</v>
      </c>
      <c r="O291" s="1">
        <f t="shared" si="16"/>
        <v>105</v>
      </c>
      <c r="P291" s="7">
        <f t="shared" si="17"/>
        <v>67.78</v>
      </c>
      <c r="Q291" s="5" t="s">
        <v>8307</v>
      </c>
      <c r="R291" s="5" t="s">
        <v>8317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 s="5">
        <v>290</v>
      </c>
      <c r="B292" s="3" t="s">
        <v>290</v>
      </c>
      <c r="C292" s="3" t="s">
        <v>4399</v>
      </c>
      <c r="D292">
        <v>4500</v>
      </c>
      <c r="E292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t="b">
        <v>1</v>
      </c>
      <c r="L292" s="5">
        <v>168</v>
      </c>
      <c r="M292" t="b">
        <v>1</v>
      </c>
      <c r="N292" s="5" t="s">
        <v>8268</v>
      </c>
      <c r="O292" s="1">
        <f t="shared" si="16"/>
        <v>107</v>
      </c>
      <c r="P292" s="7">
        <f t="shared" si="17"/>
        <v>28.580000000000002</v>
      </c>
      <c r="Q292" s="5" t="s">
        <v>8307</v>
      </c>
      <c r="R292" s="5" t="s">
        <v>8317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 s="5">
        <v>291</v>
      </c>
      <c r="B293" s="3" t="s">
        <v>291</v>
      </c>
      <c r="C293" s="3" t="s">
        <v>4400</v>
      </c>
      <c r="D293">
        <v>5000</v>
      </c>
      <c r="E293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t="b">
        <v>1</v>
      </c>
      <c r="L293" s="5">
        <v>128</v>
      </c>
      <c r="M293" t="b">
        <v>1</v>
      </c>
      <c r="N293" s="5" t="s">
        <v>8268</v>
      </c>
      <c r="O293" s="1">
        <f t="shared" si="16"/>
        <v>121</v>
      </c>
      <c r="P293" s="7">
        <f t="shared" si="17"/>
        <v>46.89</v>
      </c>
      <c r="Q293" s="5" t="s">
        <v>8307</v>
      </c>
      <c r="R293" s="5" t="s">
        <v>8317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 s="5">
        <v>292</v>
      </c>
      <c r="B294" s="3" t="s">
        <v>292</v>
      </c>
      <c r="C294" s="3" t="s">
        <v>4401</v>
      </c>
      <c r="D294">
        <v>75000</v>
      </c>
      <c r="E294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t="b">
        <v>1</v>
      </c>
      <c r="L294" s="5">
        <v>493</v>
      </c>
      <c r="M294" t="b">
        <v>1</v>
      </c>
      <c r="N294" s="5" t="s">
        <v>8268</v>
      </c>
      <c r="O294" s="1">
        <f t="shared" si="16"/>
        <v>102</v>
      </c>
      <c r="P294" s="7">
        <f t="shared" si="17"/>
        <v>154.42999999999998</v>
      </c>
      <c r="Q294" s="5" t="s">
        <v>8307</v>
      </c>
      <c r="R294" s="5" t="s">
        <v>8317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 s="5">
        <v>293</v>
      </c>
      <c r="B295" s="3" t="s">
        <v>293</v>
      </c>
      <c r="C295" s="3" t="s">
        <v>4402</v>
      </c>
      <c r="D295">
        <v>26000</v>
      </c>
      <c r="E295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t="b">
        <v>1</v>
      </c>
      <c r="L295" s="5">
        <v>131</v>
      </c>
      <c r="M295" t="b">
        <v>1</v>
      </c>
      <c r="N295" s="5" t="s">
        <v>8268</v>
      </c>
      <c r="O295" s="1">
        <f t="shared" si="16"/>
        <v>102</v>
      </c>
      <c r="P295" s="7">
        <f t="shared" si="17"/>
        <v>201.23</v>
      </c>
      <c r="Q295" s="5" t="s">
        <v>8307</v>
      </c>
      <c r="R295" s="5" t="s">
        <v>8317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 s="5">
        <v>294</v>
      </c>
      <c r="B296" s="3" t="s">
        <v>294</v>
      </c>
      <c r="C296" s="3" t="s">
        <v>4403</v>
      </c>
      <c r="D296">
        <v>5000</v>
      </c>
      <c r="E296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t="b">
        <v>1</v>
      </c>
      <c r="L296" s="5">
        <v>50</v>
      </c>
      <c r="M296" t="b">
        <v>1</v>
      </c>
      <c r="N296" s="5" t="s">
        <v>8268</v>
      </c>
      <c r="O296" s="1">
        <f t="shared" si="16"/>
        <v>100</v>
      </c>
      <c r="P296" s="7">
        <f t="shared" si="17"/>
        <v>100</v>
      </c>
      <c r="Q296" s="5" t="s">
        <v>8307</v>
      </c>
      <c r="R296" s="5" t="s">
        <v>8317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 s="5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t="b">
        <v>1</v>
      </c>
      <c r="L297" s="5">
        <v>665</v>
      </c>
      <c r="M297" t="b">
        <v>1</v>
      </c>
      <c r="N297" s="5" t="s">
        <v>8268</v>
      </c>
      <c r="O297" s="1">
        <f t="shared" si="16"/>
        <v>134</v>
      </c>
      <c r="P297" s="7">
        <f t="shared" si="17"/>
        <v>100.09</v>
      </c>
      <c r="Q297" s="5" t="s">
        <v>8307</v>
      </c>
      <c r="R297" s="5" t="s">
        <v>8317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 s="5">
        <v>296</v>
      </c>
      <c r="B298" s="3" t="s">
        <v>296</v>
      </c>
      <c r="C298" s="3" t="s">
        <v>4405</v>
      </c>
      <c r="D298">
        <v>25000</v>
      </c>
      <c r="E29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t="b">
        <v>1</v>
      </c>
      <c r="L298" s="5">
        <v>129</v>
      </c>
      <c r="M298" t="b">
        <v>1</v>
      </c>
      <c r="N298" s="5" t="s">
        <v>8268</v>
      </c>
      <c r="O298" s="1">
        <f t="shared" si="16"/>
        <v>119</v>
      </c>
      <c r="P298" s="7">
        <f t="shared" si="17"/>
        <v>230.09</v>
      </c>
      <c r="Q298" s="5" t="s">
        <v>8307</v>
      </c>
      <c r="R298" s="5" t="s">
        <v>8317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 s="5">
        <v>297</v>
      </c>
      <c r="B299" s="3" t="s">
        <v>297</v>
      </c>
      <c r="C299" s="3" t="s">
        <v>4406</v>
      </c>
      <c r="D299">
        <v>20000</v>
      </c>
      <c r="E299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t="b">
        <v>1</v>
      </c>
      <c r="L299" s="5">
        <v>142</v>
      </c>
      <c r="M299" t="b">
        <v>1</v>
      </c>
      <c r="N299" s="5" t="s">
        <v>8268</v>
      </c>
      <c r="O299" s="1">
        <f t="shared" si="16"/>
        <v>101</v>
      </c>
      <c r="P299" s="7">
        <f t="shared" si="17"/>
        <v>141.75</v>
      </c>
      <c r="Q299" s="5" t="s">
        <v>8307</v>
      </c>
      <c r="R299" s="5" t="s">
        <v>8317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 s="5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t="b">
        <v>1</v>
      </c>
      <c r="L300" s="5">
        <v>2436</v>
      </c>
      <c r="M300" t="b">
        <v>1</v>
      </c>
      <c r="N300" s="5" t="s">
        <v>8268</v>
      </c>
      <c r="O300" s="1">
        <f t="shared" si="16"/>
        <v>109</v>
      </c>
      <c r="P300" s="7">
        <f t="shared" si="17"/>
        <v>56.35</v>
      </c>
      <c r="Q300" s="5" t="s">
        <v>8307</v>
      </c>
      <c r="R300" s="5" t="s">
        <v>8317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 s="5">
        <v>299</v>
      </c>
      <c r="B301" s="3" t="s">
        <v>299</v>
      </c>
      <c r="C301" s="3" t="s">
        <v>4408</v>
      </c>
      <c r="D301">
        <v>10000</v>
      </c>
      <c r="E301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t="b">
        <v>1</v>
      </c>
      <c r="L301" s="5">
        <v>244</v>
      </c>
      <c r="M301" t="b">
        <v>1</v>
      </c>
      <c r="N301" s="5" t="s">
        <v>8268</v>
      </c>
      <c r="O301" s="1">
        <f t="shared" si="16"/>
        <v>179</v>
      </c>
      <c r="P301" s="7">
        <f t="shared" si="17"/>
        <v>73.350000000000009</v>
      </c>
      <c r="Q301" s="5" t="s">
        <v>8307</v>
      </c>
      <c r="R301" s="5" t="s">
        <v>8317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 s="5">
        <v>300</v>
      </c>
      <c r="B302" s="3" t="s">
        <v>300</v>
      </c>
      <c r="C302" s="3" t="s">
        <v>4409</v>
      </c>
      <c r="D302">
        <v>25000</v>
      </c>
      <c r="E302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t="b">
        <v>1</v>
      </c>
      <c r="L302" s="5">
        <v>298</v>
      </c>
      <c r="M302" t="b">
        <v>1</v>
      </c>
      <c r="N302" s="5" t="s">
        <v>8268</v>
      </c>
      <c r="O302" s="1">
        <f t="shared" si="16"/>
        <v>102</v>
      </c>
      <c r="P302" s="7">
        <f t="shared" si="17"/>
        <v>85.34</v>
      </c>
      <c r="Q302" s="5" t="s">
        <v>8307</v>
      </c>
      <c r="R302" s="5" t="s">
        <v>8317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 s="5">
        <v>301</v>
      </c>
      <c r="B303" s="3" t="s">
        <v>301</v>
      </c>
      <c r="C303" s="3" t="s">
        <v>4410</v>
      </c>
      <c r="D303">
        <v>13000</v>
      </c>
      <c r="E303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t="b">
        <v>1</v>
      </c>
      <c r="L303" s="5">
        <v>251</v>
      </c>
      <c r="M303" t="b">
        <v>1</v>
      </c>
      <c r="N303" s="5" t="s">
        <v>8268</v>
      </c>
      <c r="O303" s="1">
        <f t="shared" si="16"/>
        <v>119</v>
      </c>
      <c r="P303" s="7">
        <f t="shared" si="17"/>
        <v>61.5</v>
      </c>
      <c r="Q303" s="5" t="s">
        <v>8307</v>
      </c>
      <c r="R303" s="5" t="s">
        <v>8317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 s="5">
        <v>302</v>
      </c>
      <c r="B304" s="3" t="s">
        <v>302</v>
      </c>
      <c r="C304" s="3" t="s">
        <v>4411</v>
      </c>
      <c r="D304">
        <v>10000</v>
      </c>
      <c r="E304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t="b">
        <v>1</v>
      </c>
      <c r="L304" s="5">
        <v>108</v>
      </c>
      <c r="M304" t="b">
        <v>1</v>
      </c>
      <c r="N304" s="5" t="s">
        <v>8268</v>
      </c>
      <c r="O304" s="1">
        <f t="shared" si="16"/>
        <v>101</v>
      </c>
      <c r="P304" s="7">
        <f t="shared" si="17"/>
        <v>93.02000000000001</v>
      </c>
      <c r="Q304" s="5" t="s">
        <v>8307</v>
      </c>
      <c r="R304" s="5" t="s">
        <v>8317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 s="5">
        <v>303</v>
      </c>
      <c r="B305" s="3" t="s">
        <v>303</v>
      </c>
      <c r="C305" s="3" t="s">
        <v>4412</v>
      </c>
      <c r="D305">
        <v>3000</v>
      </c>
      <c r="E305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t="b">
        <v>1</v>
      </c>
      <c r="L305" s="5">
        <v>82</v>
      </c>
      <c r="M305" t="b">
        <v>1</v>
      </c>
      <c r="N305" s="5" t="s">
        <v>8268</v>
      </c>
      <c r="O305" s="1">
        <f t="shared" si="16"/>
        <v>138</v>
      </c>
      <c r="P305" s="7">
        <f t="shared" si="17"/>
        <v>50.3</v>
      </c>
      <c r="Q305" s="5" t="s">
        <v>8307</v>
      </c>
      <c r="R305" s="5" t="s">
        <v>8317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 s="5">
        <v>304</v>
      </c>
      <c r="B306" s="3" t="s">
        <v>304</v>
      </c>
      <c r="C306" s="3" t="s">
        <v>4413</v>
      </c>
      <c r="D306">
        <v>3400</v>
      </c>
      <c r="E306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t="b">
        <v>1</v>
      </c>
      <c r="L306" s="5">
        <v>74</v>
      </c>
      <c r="M306" t="b">
        <v>1</v>
      </c>
      <c r="N306" s="5" t="s">
        <v>8268</v>
      </c>
      <c r="O306" s="1">
        <f t="shared" si="16"/>
        <v>232</v>
      </c>
      <c r="P306" s="7">
        <f t="shared" si="17"/>
        <v>106.44000000000001</v>
      </c>
      <c r="Q306" s="5" t="s">
        <v>8307</v>
      </c>
      <c r="R306" s="5" t="s">
        <v>8317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 s="5">
        <v>305</v>
      </c>
      <c r="B307" s="3" t="s">
        <v>305</v>
      </c>
      <c r="C307" s="3" t="s">
        <v>4414</v>
      </c>
      <c r="D307">
        <v>7500</v>
      </c>
      <c r="E307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t="b">
        <v>1</v>
      </c>
      <c r="L307" s="5">
        <v>189</v>
      </c>
      <c r="M307" t="b">
        <v>1</v>
      </c>
      <c r="N307" s="5" t="s">
        <v>8268</v>
      </c>
      <c r="O307" s="1">
        <f t="shared" si="16"/>
        <v>131</v>
      </c>
      <c r="P307" s="7">
        <f t="shared" si="17"/>
        <v>51.72</v>
      </c>
      <c r="Q307" s="5" t="s">
        <v>8307</v>
      </c>
      <c r="R307" s="5" t="s">
        <v>8317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 s="5">
        <v>306</v>
      </c>
      <c r="B308" s="3" t="s">
        <v>306</v>
      </c>
      <c r="C308" s="3" t="s">
        <v>4415</v>
      </c>
      <c r="D308">
        <v>1000</v>
      </c>
      <c r="E30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t="b">
        <v>1</v>
      </c>
      <c r="L308" s="5">
        <v>80</v>
      </c>
      <c r="M308" t="b">
        <v>1</v>
      </c>
      <c r="N308" s="5" t="s">
        <v>8268</v>
      </c>
      <c r="O308" s="1">
        <f t="shared" si="16"/>
        <v>293</v>
      </c>
      <c r="P308" s="7">
        <f t="shared" si="17"/>
        <v>36.619999999999997</v>
      </c>
      <c r="Q308" s="5" t="s">
        <v>8307</v>
      </c>
      <c r="R308" s="5" t="s">
        <v>8317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 s="5">
        <v>307</v>
      </c>
      <c r="B309" s="3" t="s">
        <v>307</v>
      </c>
      <c r="C309" s="3" t="s">
        <v>4416</v>
      </c>
      <c r="D309">
        <v>22000</v>
      </c>
      <c r="E309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t="b">
        <v>1</v>
      </c>
      <c r="L309" s="5">
        <v>576</v>
      </c>
      <c r="M309" t="b">
        <v>1</v>
      </c>
      <c r="N309" s="5" t="s">
        <v>8268</v>
      </c>
      <c r="O309" s="1">
        <f t="shared" si="16"/>
        <v>112</v>
      </c>
      <c r="P309" s="7">
        <f t="shared" si="17"/>
        <v>42.519999999999996</v>
      </c>
      <c r="Q309" s="5" t="s">
        <v>8307</v>
      </c>
      <c r="R309" s="5" t="s">
        <v>8317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 s="5">
        <v>308</v>
      </c>
      <c r="B310" s="3" t="s">
        <v>308</v>
      </c>
      <c r="C310" s="3" t="s">
        <v>4417</v>
      </c>
      <c r="D310">
        <v>12000</v>
      </c>
      <c r="E310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t="b">
        <v>1</v>
      </c>
      <c r="L310" s="5">
        <v>202</v>
      </c>
      <c r="M310" t="b">
        <v>1</v>
      </c>
      <c r="N310" s="5" t="s">
        <v>8268</v>
      </c>
      <c r="O310" s="1">
        <f t="shared" si="16"/>
        <v>106</v>
      </c>
      <c r="P310" s="7">
        <f t="shared" si="17"/>
        <v>62.72</v>
      </c>
      <c r="Q310" s="5" t="s">
        <v>8307</v>
      </c>
      <c r="R310" s="5" t="s">
        <v>8317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 s="5">
        <v>309</v>
      </c>
      <c r="B311" s="3" t="s">
        <v>309</v>
      </c>
      <c r="C311" s="3" t="s">
        <v>4418</v>
      </c>
      <c r="D311">
        <v>18000</v>
      </c>
      <c r="E311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t="b">
        <v>1</v>
      </c>
      <c r="L311" s="5">
        <v>238</v>
      </c>
      <c r="M311" t="b">
        <v>1</v>
      </c>
      <c r="N311" s="5" t="s">
        <v>8268</v>
      </c>
      <c r="O311" s="1">
        <f t="shared" si="16"/>
        <v>119</v>
      </c>
      <c r="P311" s="7">
        <f t="shared" si="17"/>
        <v>89.960000000000008</v>
      </c>
      <c r="Q311" s="5" t="s">
        <v>8307</v>
      </c>
      <c r="R311" s="5" t="s">
        <v>8317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 s="5">
        <v>310</v>
      </c>
      <c r="B312" s="3" t="s">
        <v>310</v>
      </c>
      <c r="C312" s="3" t="s">
        <v>4419</v>
      </c>
      <c r="D312">
        <v>1000</v>
      </c>
      <c r="E312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t="b">
        <v>1</v>
      </c>
      <c r="L312" s="5">
        <v>36</v>
      </c>
      <c r="M312" t="b">
        <v>1</v>
      </c>
      <c r="N312" s="5" t="s">
        <v>8268</v>
      </c>
      <c r="O312" s="1">
        <f t="shared" si="16"/>
        <v>105</v>
      </c>
      <c r="P312" s="7">
        <f t="shared" si="17"/>
        <v>28.930000000000003</v>
      </c>
      <c r="Q312" s="5" t="s">
        <v>8307</v>
      </c>
      <c r="R312" s="5" t="s">
        <v>8317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 s="5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t="b">
        <v>1</v>
      </c>
      <c r="L313" s="5">
        <v>150</v>
      </c>
      <c r="M313" t="b">
        <v>1</v>
      </c>
      <c r="N313" s="5" t="s">
        <v>8268</v>
      </c>
      <c r="O313" s="1">
        <f t="shared" si="16"/>
        <v>105</v>
      </c>
      <c r="P313" s="7">
        <f t="shared" si="17"/>
        <v>138.81</v>
      </c>
      <c r="Q313" s="5" t="s">
        <v>8307</v>
      </c>
      <c r="R313" s="5" t="s">
        <v>8317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 s="5">
        <v>312</v>
      </c>
      <c r="B314" s="3" t="s">
        <v>312</v>
      </c>
      <c r="C314" s="3" t="s">
        <v>4421</v>
      </c>
      <c r="D314">
        <v>8000</v>
      </c>
      <c r="E314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t="b">
        <v>1</v>
      </c>
      <c r="L314" s="5">
        <v>146</v>
      </c>
      <c r="M314" t="b">
        <v>1</v>
      </c>
      <c r="N314" s="5" t="s">
        <v>8268</v>
      </c>
      <c r="O314" s="1">
        <f t="shared" si="16"/>
        <v>112</v>
      </c>
      <c r="P314" s="7">
        <f t="shared" si="17"/>
        <v>61.309999999999995</v>
      </c>
      <c r="Q314" s="5" t="s">
        <v>8307</v>
      </c>
      <c r="R314" s="5" t="s">
        <v>8317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 s="5">
        <v>313</v>
      </c>
      <c r="B315" s="3" t="s">
        <v>313</v>
      </c>
      <c r="C315" s="3" t="s">
        <v>4422</v>
      </c>
      <c r="D315">
        <v>17000</v>
      </c>
      <c r="E315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t="b">
        <v>1</v>
      </c>
      <c r="L315" s="5">
        <v>222</v>
      </c>
      <c r="M315" t="b">
        <v>1</v>
      </c>
      <c r="N315" s="5" t="s">
        <v>8268</v>
      </c>
      <c r="O315" s="1">
        <f t="shared" si="16"/>
        <v>105</v>
      </c>
      <c r="P315" s="7">
        <f t="shared" si="17"/>
        <v>80.210000000000008</v>
      </c>
      <c r="Q315" s="5" t="s">
        <v>8307</v>
      </c>
      <c r="R315" s="5" t="s">
        <v>8317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 s="5">
        <v>314</v>
      </c>
      <c r="B316" s="3" t="s">
        <v>314</v>
      </c>
      <c r="C316" s="3" t="s">
        <v>4423</v>
      </c>
      <c r="D316">
        <v>1000</v>
      </c>
      <c r="E316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t="b">
        <v>1</v>
      </c>
      <c r="L316" s="5">
        <v>120</v>
      </c>
      <c r="M316" t="b">
        <v>1</v>
      </c>
      <c r="N316" s="5" t="s">
        <v>8268</v>
      </c>
      <c r="O316" s="1">
        <f t="shared" si="16"/>
        <v>386</v>
      </c>
      <c r="P316" s="7">
        <f t="shared" si="17"/>
        <v>32.1</v>
      </c>
      <c r="Q316" s="5" t="s">
        <v>8307</v>
      </c>
      <c r="R316" s="5" t="s">
        <v>8317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 s="5">
        <v>315</v>
      </c>
      <c r="B317" s="3" t="s">
        <v>315</v>
      </c>
      <c r="C317" s="3" t="s">
        <v>4424</v>
      </c>
      <c r="D317">
        <v>25000</v>
      </c>
      <c r="E317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t="b">
        <v>1</v>
      </c>
      <c r="L317" s="5">
        <v>126</v>
      </c>
      <c r="M317" t="b">
        <v>1</v>
      </c>
      <c r="N317" s="5" t="s">
        <v>8268</v>
      </c>
      <c r="O317" s="1">
        <f t="shared" si="16"/>
        <v>102</v>
      </c>
      <c r="P317" s="7">
        <f t="shared" si="17"/>
        <v>200.89</v>
      </c>
      <c r="Q317" s="5" t="s">
        <v>8307</v>
      </c>
      <c r="R317" s="5" t="s">
        <v>8317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 s="5">
        <v>316</v>
      </c>
      <c r="B318" s="3" t="s">
        <v>316</v>
      </c>
      <c r="C318" s="3" t="s">
        <v>4425</v>
      </c>
      <c r="D318">
        <v>15000</v>
      </c>
      <c r="E31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t="b">
        <v>1</v>
      </c>
      <c r="L318" s="5">
        <v>158</v>
      </c>
      <c r="M318" t="b">
        <v>1</v>
      </c>
      <c r="N318" s="5" t="s">
        <v>8268</v>
      </c>
      <c r="O318" s="1">
        <f t="shared" si="16"/>
        <v>114</v>
      </c>
      <c r="P318" s="7">
        <f t="shared" si="17"/>
        <v>108.02000000000001</v>
      </c>
      <c r="Q318" s="5" t="s">
        <v>8307</v>
      </c>
      <c r="R318" s="5" t="s">
        <v>8317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 s="5">
        <v>317</v>
      </c>
      <c r="B319" s="3" t="s">
        <v>317</v>
      </c>
      <c r="C319" s="3" t="s">
        <v>4426</v>
      </c>
      <c r="D319">
        <v>30000</v>
      </c>
      <c r="E319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t="b">
        <v>1</v>
      </c>
      <c r="L319" s="5">
        <v>316</v>
      </c>
      <c r="M319" t="b">
        <v>1</v>
      </c>
      <c r="N319" s="5" t="s">
        <v>8268</v>
      </c>
      <c r="O319" s="1">
        <f t="shared" si="16"/>
        <v>101</v>
      </c>
      <c r="P319" s="7">
        <f t="shared" si="17"/>
        <v>95.7</v>
      </c>
      <c r="Q319" s="5" t="s">
        <v>8307</v>
      </c>
      <c r="R319" s="5" t="s">
        <v>8317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 s="5">
        <v>318</v>
      </c>
      <c r="B320" s="3" t="s">
        <v>318</v>
      </c>
      <c r="C320" s="3" t="s">
        <v>4427</v>
      </c>
      <c r="D320">
        <v>5000</v>
      </c>
      <c r="E320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t="b">
        <v>1</v>
      </c>
      <c r="L320" s="5">
        <v>284</v>
      </c>
      <c r="M320" t="b">
        <v>1</v>
      </c>
      <c r="N320" s="5" t="s">
        <v>8268</v>
      </c>
      <c r="O320" s="1">
        <f t="shared" si="16"/>
        <v>284</v>
      </c>
      <c r="P320" s="7">
        <f t="shared" si="17"/>
        <v>49.89</v>
      </c>
      <c r="Q320" s="5" t="s">
        <v>8307</v>
      </c>
      <c r="R320" s="5" t="s">
        <v>8317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 s="5">
        <v>319</v>
      </c>
      <c r="B321" s="3" t="s">
        <v>319</v>
      </c>
      <c r="C321" s="3" t="s">
        <v>4428</v>
      </c>
      <c r="D321">
        <v>5000</v>
      </c>
      <c r="E321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t="b">
        <v>1</v>
      </c>
      <c r="L321" s="5">
        <v>51</v>
      </c>
      <c r="M321" t="b">
        <v>1</v>
      </c>
      <c r="N321" s="5" t="s">
        <v>8268</v>
      </c>
      <c r="O321" s="1">
        <f t="shared" si="16"/>
        <v>113</v>
      </c>
      <c r="P321" s="7">
        <f t="shared" si="17"/>
        <v>110.48</v>
      </c>
      <c r="Q321" s="5" t="s">
        <v>8307</v>
      </c>
      <c r="R321" s="5" t="s">
        <v>8317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 s="5">
        <v>320</v>
      </c>
      <c r="B322" s="3" t="s">
        <v>320</v>
      </c>
      <c r="C322" s="3" t="s">
        <v>4429</v>
      </c>
      <c r="D322">
        <v>20000</v>
      </c>
      <c r="E322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t="b">
        <v>1</v>
      </c>
      <c r="L322" s="5">
        <v>158</v>
      </c>
      <c r="M322" t="b">
        <v>1</v>
      </c>
      <c r="N322" s="5" t="s">
        <v>8268</v>
      </c>
      <c r="O322" s="1">
        <f t="shared" si="16"/>
        <v>107</v>
      </c>
      <c r="P322" s="7">
        <f t="shared" si="17"/>
        <v>134.91999999999999</v>
      </c>
      <c r="Q322" s="5" t="s">
        <v>8307</v>
      </c>
      <c r="R322" s="5" t="s">
        <v>8317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 s="5">
        <v>321</v>
      </c>
      <c r="B323" s="3" t="s">
        <v>321</v>
      </c>
      <c r="C323" s="3" t="s">
        <v>4430</v>
      </c>
      <c r="D323">
        <v>35000</v>
      </c>
      <c r="E323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t="b">
        <v>1</v>
      </c>
      <c r="L323" s="5">
        <v>337</v>
      </c>
      <c r="M323" t="b">
        <v>1</v>
      </c>
      <c r="N323" s="5" t="s">
        <v>8268</v>
      </c>
      <c r="O323" s="1">
        <f t="shared" ref="O323:O386" si="20">ROUNDUP(E323/D323*100, 0)</f>
        <v>103</v>
      </c>
      <c r="P323" s="7">
        <f t="shared" ref="P323:P386" si="21">ROUNDUP(E323/L323,2)</f>
        <v>106.63000000000001</v>
      </c>
      <c r="Q323" s="5" t="s">
        <v>8307</v>
      </c>
      <c r="R323" s="5" t="s">
        <v>8317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 s="5">
        <v>322</v>
      </c>
      <c r="B324" s="3" t="s">
        <v>322</v>
      </c>
      <c r="C324" s="3" t="s">
        <v>4431</v>
      </c>
      <c r="D324">
        <v>25000</v>
      </c>
      <c r="E324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t="b">
        <v>1</v>
      </c>
      <c r="L324" s="5">
        <v>186</v>
      </c>
      <c r="M324" t="b">
        <v>1</v>
      </c>
      <c r="N324" s="5" t="s">
        <v>8268</v>
      </c>
      <c r="O324" s="1">
        <f t="shared" si="20"/>
        <v>108</v>
      </c>
      <c r="P324" s="7">
        <f t="shared" si="21"/>
        <v>145.04999999999998</v>
      </c>
      <c r="Q324" s="5" t="s">
        <v>8307</v>
      </c>
      <c r="R324" s="5" t="s">
        <v>8317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 s="5">
        <v>323</v>
      </c>
      <c r="B325" s="3" t="s">
        <v>323</v>
      </c>
      <c r="C325" s="3" t="s">
        <v>4432</v>
      </c>
      <c r="D325">
        <v>5400</v>
      </c>
      <c r="E325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t="b">
        <v>1</v>
      </c>
      <c r="L325" s="5">
        <v>58</v>
      </c>
      <c r="M325" t="b">
        <v>1</v>
      </c>
      <c r="N325" s="5" t="s">
        <v>8268</v>
      </c>
      <c r="O325" s="1">
        <f t="shared" si="20"/>
        <v>124</v>
      </c>
      <c r="P325" s="7">
        <f t="shared" si="21"/>
        <v>114.59</v>
      </c>
      <c r="Q325" s="5" t="s">
        <v>8307</v>
      </c>
      <c r="R325" s="5" t="s">
        <v>8317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 s="5">
        <v>324</v>
      </c>
      <c r="B326" s="3" t="s">
        <v>324</v>
      </c>
      <c r="C326" s="3" t="s">
        <v>4433</v>
      </c>
      <c r="D326">
        <v>8500</v>
      </c>
      <c r="E326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t="b">
        <v>1</v>
      </c>
      <c r="L326" s="5">
        <v>82</v>
      </c>
      <c r="M326" t="b">
        <v>1</v>
      </c>
      <c r="N326" s="5" t="s">
        <v>8268</v>
      </c>
      <c r="O326" s="1">
        <f t="shared" si="20"/>
        <v>102</v>
      </c>
      <c r="P326" s="7">
        <f t="shared" si="21"/>
        <v>105.32000000000001</v>
      </c>
      <c r="Q326" s="5" t="s">
        <v>8307</v>
      </c>
      <c r="R326" s="5" t="s">
        <v>8317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 s="5">
        <v>325</v>
      </c>
      <c r="B327" s="3" t="s">
        <v>325</v>
      </c>
      <c r="C327" s="3" t="s">
        <v>4434</v>
      </c>
      <c r="D327">
        <v>50000</v>
      </c>
      <c r="E327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t="b">
        <v>1</v>
      </c>
      <c r="L327" s="5">
        <v>736</v>
      </c>
      <c r="M327" t="b">
        <v>1</v>
      </c>
      <c r="N327" s="5" t="s">
        <v>8268</v>
      </c>
      <c r="O327" s="1">
        <f t="shared" si="20"/>
        <v>105</v>
      </c>
      <c r="P327" s="7">
        <f t="shared" si="21"/>
        <v>70.930000000000007</v>
      </c>
      <c r="Q327" s="5" t="s">
        <v>8307</v>
      </c>
      <c r="R327" s="5" t="s">
        <v>8317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 s="5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t="b">
        <v>1</v>
      </c>
      <c r="L328" s="5">
        <v>1151</v>
      </c>
      <c r="M328" t="b">
        <v>1</v>
      </c>
      <c r="N328" s="5" t="s">
        <v>8268</v>
      </c>
      <c r="O328" s="1">
        <f t="shared" si="20"/>
        <v>113</v>
      </c>
      <c r="P328" s="7">
        <f t="shared" si="21"/>
        <v>147.17999999999998</v>
      </c>
      <c r="Q328" s="5" t="s">
        <v>8307</v>
      </c>
      <c r="R328" s="5" t="s">
        <v>8317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 s="5">
        <v>327</v>
      </c>
      <c r="B329" s="3" t="s">
        <v>327</v>
      </c>
      <c r="C329" s="3" t="s">
        <v>4436</v>
      </c>
      <c r="D329">
        <v>4000</v>
      </c>
      <c r="E329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t="b">
        <v>1</v>
      </c>
      <c r="L329" s="5">
        <v>34</v>
      </c>
      <c r="M329" t="b">
        <v>1</v>
      </c>
      <c r="N329" s="5" t="s">
        <v>8268</v>
      </c>
      <c r="O329" s="1">
        <f t="shared" si="20"/>
        <v>137</v>
      </c>
      <c r="P329" s="7">
        <f t="shared" si="21"/>
        <v>160.47999999999999</v>
      </c>
      <c r="Q329" s="5" t="s">
        <v>8307</v>
      </c>
      <c r="R329" s="5" t="s">
        <v>8317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 s="5">
        <v>328</v>
      </c>
      <c r="B330" s="3" t="s">
        <v>328</v>
      </c>
      <c r="C330" s="3" t="s">
        <v>4437</v>
      </c>
      <c r="D330">
        <v>75000</v>
      </c>
      <c r="E330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t="b">
        <v>1</v>
      </c>
      <c r="L330" s="5">
        <v>498</v>
      </c>
      <c r="M330" t="b">
        <v>1</v>
      </c>
      <c r="N330" s="5" t="s">
        <v>8268</v>
      </c>
      <c r="O330" s="1">
        <f t="shared" si="20"/>
        <v>104</v>
      </c>
      <c r="P330" s="7">
        <f t="shared" si="21"/>
        <v>156.04999999999998</v>
      </c>
      <c r="Q330" s="5" t="s">
        <v>8307</v>
      </c>
      <c r="R330" s="5" t="s">
        <v>8317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 s="5">
        <v>329</v>
      </c>
      <c r="B331" s="3" t="s">
        <v>329</v>
      </c>
      <c r="C331" s="3" t="s">
        <v>4438</v>
      </c>
      <c r="D331">
        <v>10000</v>
      </c>
      <c r="E331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t="b">
        <v>1</v>
      </c>
      <c r="L331" s="5">
        <v>167</v>
      </c>
      <c r="M331" t="b">
        <v>1</v>
      </c>
      <c r="N331" s="5" t="s">
        <v>8268</v>
      </c>
      <c r="O331" s="1">
        <f t="shared" si="20"/>
        <v>106</v>
      </c>
      <c r="P331" s="7">
        <f t="shared" si="21"/>
        <v>63.18</v>
      </c>
      <c r="Q331" s="5" t="s">
        <v>8307</v>
      </c>
      <c r="R331" s="5" t="s">
        <v>8317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 s="5">
        <v>330</v>
      </c>
      <c r="B332" s="3" t="s">
        <v>330</v>
      </c>
      <c r="C332" s="3" t="s">
        <v>4439</v>
      </c>
      <c r="D332">
        <v>35000</v>
      </c>
      <c r="E332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t="b">
        <v>1</v>
      </c>
      <c r="L332" s="5">
        <v>340</v>
      </c>
      <c r="M332" t="b">
        <v>1</v>
      </c>
      <c r="N332" s="5" t="s">
        <v>8268</v>
      </c>
      <c r="O332" s="1">
        <f t="shared" si="20"/>
        <v>102</v>
      </c>
      <c r="P332" s="7">
        <f t="shared" si="21"/>
        <v>104.83</v>
      </c>
      <c r="Q332" s="5" t="s">
        <v>8307</v>
      </c>
      <c r="R332" s="5" t="s">
        <v>8317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 s="5">
        <v>331</v>
      </c>
      <c r="B333" s="3" t="s">
        <v>331</v>
      </c>
      <c r="C333" s="3" t="s">
        <v>4440</v>
      </c>
      <c r="D333">
        <v>40000</v>
      </c>
      <c r="E333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t="b">
        <v>1</v>
      </c>
      <c r="L333" s="5">
        <v>438</v>
      </c>
      <c r="M333" t="b">
        <v>1</v>
      </c>
      <c r="N333" s="5" t="s">
        <v>8268</v>
      </c>
      <c r="O333" s="1">
        <f t="shared" si="20"/>
        <v>107</v>
      </c>
      <c r="P333" s="7">
        <f t="shared" si="21"/>
        <v>97.36</v>
      </c>
      <c r="Q333" s="5" t="s">
        <v>8307</v>
      </c>
      <c r="R333" s="5" t="s">
        <v>8317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 s="5">
        <v>332</v>
      </c>
      <c r="B334" s="3" t="s">
        <v>332</v>
      </c>
      <c r="C334" s="3" t="s">
        <v>4441</v>
      </c>
      <c r="D334">
        <v>100000</v>
      </c>
      <c r="E334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t="b">
        <v>1</v>
      </c>
      <c r="L334" s="5">
        <v>555</v>
      </c>
      <c r="M334" t="b">
        <v>1</v>
      </c>
      <c r="N334" s="5" t="s">
        <v>8268</v>
      </c>
      <c r="O334" s="1">
        <f t="shared" si="20"/>
        <v>114</v>
      </c>
      <c r="P334" s="7">
        <f t="shared" si="21"/>
        <v>203.64</v>
      </c>
      <c r="Q334" s="5" t="s">
        <v>8307</v>
      </c>
      <c r="R334" s="5" t="s">
        <v>8317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 s="5">
        <v>333</v>
      </c>
      <c r="B335" s="3" t="s">
        <v>333</v>
      </c>
      <c r="C335" s="3" t="s">
        <v>4442</v>
      </c>
      <c r="D335">
        <v>40000</v>
      </c>
      <c r="E335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t="b">
        <v>1</v>
      </c>
      <c r="L335" s="5">
        <v>266</v>
      </c>
      <c r="M335" t="b">
        <v>1</v>
      </c>
      <c r="N335" s="5" t="s">
        <v>8268</v>
      </c>
      <c r="O335" s="1">
        <f t="shared" si="20"/>
        <v>126</v>
      </c>
      <c r="P335" s="7">
        <f t="shared" si="21"/>
        <v>188.32</v>
      </c>
      <c r="Q335" s="5" t="s">
        <v>8307</v>
      </c>
      <c r="R335" s="5" t="s">
        <v>8317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 s="5">
        <v>334</v>
      </c>
      <c r="B336" s="3" t="s">
        <v>334</v>
      </c>
      <c r="C336" s="3" t="s">
        <v>4443</v>
      </c>
      <c r="D336">
        <v>10000</v>
      </c>
      <c r="E336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t="b">
        <v>1</v>
      </c>
      <c r="L336" s="5">
        <v>69</v>
      </c>
      <c r="M336" t="b">
        <v>1</v>
      </c>
      <c r="N336" s="5" t="s">
        <v>8268</v>
      </c>
      <c r="O336" s="1">
        <f t="shared" si="20"/>
        <v>102</v>
      </c>
      <c r="P336" s="7">
        <f t="shared" si="21"/>
        <v>146.66</v>
      </c>
      <c r="Q336" s="5" t="s">
        <v>8307</v>
      </c>
      <c r="R336" s="5" t="s">
        <v>8317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 s="5">
        <v>335</v>
      </c>
      <c r="B337" s="3" t="s">
        <v>335</v>
      </c>
      <c r="C337" s="3" t="s">
        <v>4444</v>
      </c>
      <c r="D337">
        <v>8500</v>
      </c>
      <c r="E337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t="b">
        <v>1</v>
      </c>
      <c r="L337" s="5">
        <v>80</v>
      </c>
      <c r="M337" t="b">
        <v>1</v>
      </c>
      <c r="N337" s="5" t="s">
        <v>8268</v>
      </c>
      <c r="O337" s="1">
        <f t="shared" si="20"/>
        <v>103</v>
      </c>
      <c r="P337" s="7">
        <f t="shared" si="21"/>
        <v>109.19000000000001</v>
      </c>
      <c r="Q337" s="5" t="s">
        <v>8307</v>
      </c>
      <c r="R337" s="5" t="s">
        <v>8317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 s="5">
        <v>336</v>
      </c>
      <c r="B338" s="3" t="s">
        <v>336</v>
      </c>
      <c r="C338" s="3" t="s">
        <v>4445</v>
      </c>
      <c r="D338">
        <v>25000</v>
      </c>
      <c r="E33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t="b">
        <v>1</v>
      </c>
      <c r="L338" s="5">
        <v>493</v>
      </c>
      <c r="M338" t="b">
        <v>1</v>
      </c>
      <c r="N338" s="5" t="s">
        <v>8268</v>
      </c>
      <c r="O338" s="1">
        <f t="shared" si="20"/>
        <v>117</v>
      </c>
      <c r="P338" s="7">
        <f t="shared" si="21"/>
        <v>59.25</v>
      </c>
      <c r="Q338" s="5" t="s">
        <v>8307</v>
      </c>
      <c r="R338" s="5" t="s">
        <v>8317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 s="5">
        <v>337</v>
      </c>
      <c r="B339" s="3" t="s">
        <v>337</v>
      </c>
      <c r="C339" s="3" t="s">
        <v>4446</v>
      </c>
      <c r="D339">
        <v>3000</v>
      </c>
      <c r="E339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t="b">
        <v>1</v>
      </c>
      <c r="L339" s="5">
        <v>31</v>
      </c>
      <c r="M339" t="b">
        <v>1</v>
      </c>
      <c r="N339" s="5" t="s">
        <v>8268</v>
      </c>
      <c r="O339" s="1">
        <f t="shared" si="20"/>
        <v>102</v>
      </c>
      <c r="P339" s="7">
        <f t="shared" si="21"/>
        <v>97.910000000000011</v>
      </c>
      <c r="Q339" s="5" t="s">
        <v>8307</v>
      </c>
      <c r="R339" s="5" t="s">
        <v>8317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 s="5">
        <v>338</v>
      </c>
      <c r="B340" s="3" t="s">
        <v>338</v>
      </c>
      <c r="C340" s="3" t="s">
        <v>4447</v>
      </c>
      <c r="D340">
        <v>15000</v>
      </c>
      <c r="E340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t="b">
        <v>1</v>
      </c>
      <c r="L340" s="5">
        <v>236</v>
      </c>
      <c r="M340" t="b">
        <v>1</v>
      </c>
      <c r="N340" s="5" t="s">
        <v>8268</v>
      </c>
      <c r="O340" s="1">
        <f t="shared" si="20"/>
        <v>111</v>
      </c>
      <c r="P340" s="7">
        <f t="shared" si="21"/>
        <v>70.010000000000005</v>
      </c>
      <c r="Q340" s="5" t="s">
        <v>8307</v>
      </c>
      <c r="R340" s="5" t="s">
        <v>8317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 s="5">
        <v>339</v>
      </c>
      <c r="B341" s="3" t="s">
        <v>339</v>
      </c>
      <c r="C341" s="3" t="s">
        <v>4448</v>
      </c>
      <c r="D341">
        <v>6000</v>
      </c>
      <c r="E341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t="b">
        <v>1</v>
      </c>
      <c r="L341" s="5">
        <v>89</v>
      </c>
      <c r="M341" t="b">
        <v>1</v>
      </c>
      <c r="N341" s="5" t="s">
        <v>8268</v>
      </c>
      <c r="O341" s="1">
        <f t="shared" si="20"/>
        <v>109</v>
      </c>
      <c r="P341" s="7">
        <f t="shared" si="21"/>
        <v>72.87</v>
      </c>
      <c r="Q341" s="5" t="s">
        <v>8307</v>
      </c>
      <c r="R341" s="5" t="s">
        <v>8317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 s="5">
        <v>340</v>
      </c>
      <c r="B342" s="3" t="s">
        <v>340</v>
      </c>
      <c r="C342" s="3" t="s">
        <v>4449</v>
      </c>
      <c r="D342">
        <v>35000</v>
      </c>
      <c r="E342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t="b">
        <v>1</v>
      </c>
      <c r="L342" s="5">
        <v>299</v>
      </c>
      <c r="M342" t="b">
        <v>1</v>
      </c>
      <c r="N342" s="5" t="s">
        <v>8268</v>
      </c>
      <c r="O342" s="1">
        <f t="shared" si="20"/>
        <v>126</v>
      </c>
      <c r="P342" s="7">
        <f t="shared" si="21"/>
        <v>146.35</v>
      </c>
      <c r="Q342" s="5" t="s">
        <v>8307</v>
      </c>
      <c r="R342" s="5" t="s">
        <v>8317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 s="5">
        <v>341</v>
      </c>
      <c r="B343" s="3" t="s">
        <v>341</v>
      </c>
      <c r="C343" s="3" t="s">
        <v>4450</v>
      </c>
      <c r="D343">
        <v>3500</v>
      </c>
      <c r="E343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t="b">
        <v>1</v>
      </c>
      <c r="L343" s="5">
        <v>55</v>
      </c>
      <c r="M343" t="b">
        <v>1</v>
      </c>
      <c r="N343" s="5" t="s">
        <v>8268</v>
      </c>
      <c r="O343" s="1">
        <f t="shared" si="20"/>
        <v>107</v>
      </c>
      <c r="P343" s="7">
        <f t="shared" si="21"/>
        <v>67.910000000000011</v>
      </c>
      <c r="Q343" s="5" t="s">
        <v>8307</v>
      </c>
      <c r="R343" s="5" t="s">
        <v>8317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 s="5">
        <v>342</v>
      </c>
      <c r="B344" s="3" t="s">
        <v>342</v>
      </c>
      <c r="C344" s="3" t="s">
        <v>4451</v>
      </c>
      <c r="D344">
        <v>55000</v>
      </c>
      <c r="E344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t="b">
        <v>1</v>
      </c>
      <c r="L344" s="5">
        <v>325</v>
      </c>
      <c r="M344" t="b">
        <v>1</v>
      </c>
      <c r="N344" s="5" t="s">
        <v>8268</v>
      </c>
      <c r="O344" s="1">
        <f t="shared" si="20"/>
        <v>101</v>
      </c>
      <c r="P344" s="7">
        <f t="shared" si="21"/>
        <v>169.85999999999999</v>
      </c>
      <c r="Q344" s="5" t="s">
        <v>8307</v>
      </c>
      <c r="R344" s="5" t="s">
        <v>8317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 s="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t="b">
        <v>1</v>
      </c>
      <c r="L345" s="5">
        <v>524</v>
      </c>
      <c r="M345" t="b">
        <v>1</v>
      </c>
      <c r="N345" s="5" t="s">
        <v>8268</v>
      </c>
      <c r="O345" s="1">
        <f t="shared" si="20"/>
        <v>103</v>
      </c>
      <c r="P345" s="7">
        <f t="shared" si="21"/>
        <v>58.419999999999995</v>
      </c>
      <c r="Q345" s="5" t="s">
        <v>8307</v>
      </c>
      <c r="R345" s="5" t="s">
        <v>8317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 s="5">
        <v>344</v>
      </c>
      <c r="B346" s="3" t="s">
        <v>344</v>
      </c>
      <c r="C346" s="3" t="s">
        <v>4453</v>
      </c>
      <c r="D346">
        <v>33500</v>
      </c>
      <c r="E346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t="b">
        <v>1</v>
      </c>
      <c r="L346" s="5">
        <v>285</v>
      </c>
      <c r="M346" t="b">
        <v>1</v>
      </c>
      <c r="N346" s="5" t="s">
        <v>8268</v>
      </c>
      <c r="O346" s="1">
        <f t="shared" si="20"/>
        <v>103</v>
      </c>
      <c r="P346" s="7">
        <f t="shared" si="21"/>
        <v>120</v>
      </c>
      <c r="Q346" s="5" t="s">
        <v>8307</v>
      </c>
      <c r="R346" s="5" t="s">
        <v>8317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 s="5">
        <v>345</v>
      </c>
      <c r="B347" s="3" t="s">
        <v>345</v>
      </c>
      <c r="C347" s="3" t="s">
        <v>4454</v>
      </c>
      <c r="D347">
        <v>14500</v>
      </c>
      <c r="E347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t="b">
        <v>1</v>
      </c>
      <c r="L347" s="5">
        <v>179</v>
      </c>
      <c r="M347" t="b">
        <v>1</v>
      </c>
      <c r="N347" s="5" t="s">
        <v>8268</v>
      </c>
      <c r="O347" s="1">
        <f t="shared" si="20"/>
        <v>124</v>
      </c>
      <c r="P347" s="7">
        <f t="shared" si="21"/>
        <v>99.87</v>
      </c>
      <c r="Q347" s="5" t="s">
        <v>8307</v>
      </c>
      <c r="R347" s="5" t="s">
        <v>8317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 s="5">
        <v>346</v>
      </c>
      <c r="B348" s="3" t="s">
        <v>346</v>
      </c>
      <c r="C348" s="3" t="s">
        <v>4455</v>
      </c>
      <c r="D348">
        <v>10000</v>
      </c>
      <c r="E34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t="b">
        <v>1</v>
      </c>
      <c r="L348" s="5">
        <v>188</v>
      </c>
      <c r="M348" t="b">
        <v>1</v>
      </c>
      <c r="N348" s="5" t="s">
        <v>8268</v>
      </c>
      <c r="O348" s="1">
        <f t="shared" si="20"/>
        <v>171</v>
      </c>
      <c r="P348" s="7">
        <f t="shared" si="21"/>
        <v>90.58</v>
      </c>
      <c r="Q348" s="5" t="s">
        <v>8307</v>
      </c>
      <c r="R348" s="5" t="s">
        <v>8317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 s="5">
        <v>347</v>
      </c>
      <c r="B349" s="3" t="s">
        <v>347</v>
      </c>
      <c r="C349" s="3" t="s">
        <v>4456</v>
      </c>
      <c r="D349">
        <v>40000</v>
      </c>
      <c r="E349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t="b">
        <v>1</v>
      </c>
      <c r="L349" s="5">
        <v>379</v>
      </c>
      <c r="M349" t="b">
        <v>1</v>
      </c>
      <c r="N349" s="5" t="s">
        <v>8268</v>
      </c>
      <c r="O349" s="1">
        <f t="shared" si="20"/>
        <v>112</v>
      </c>
      <c r="P349" s="7">
        <f t="shared" si="21"/>
        <v>117.78</v>
      </c>
      <c r="Q349" s="5" t="s">
        <v>8307</v>
      </c>
      <c r="R349" s="5" t="s">
        <v>8317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 s="5">
        <v>348</v>
      </c>
      <c r="B350" s="3" t="s">
        <v>348</v>
      </c>
      <c r="C350" s="3" t="s">
        <v>4457</v>
      </c>
      <c r="D350">
        <v>10000</v>
      </c>
      <c r="E350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t="b">
        <v>1</v>
      </c>
      <c r="L350" s="5">
        <v>119</v>
      </c>
      <c r="M350" t="b">
        <v>1</v>
      </c>
      <c r="N350" s="5" t="s">
        <v>8268</v>
      </c>
      <c r="O350" s="1">
        <f t="shared" si="20"/>
        <v>103</v>
      </c>
      <c r="P350" s="7">
        <f t="shared" si="21"/>
        <v>86.56</v>
      </c>
      <c r="Q350" s="5" t="s">
        <v>8307</v>
      </c>
      <c r="R350" s="5" t="s">
        <v>8317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 s="5">
        <v>349</v>
      </c>
      <c r="B351" s="3" t="s">
        <v>349</v>
      </c>
      <c r="C351" s="3" t="s">
        <v>4458</v>
      </c>
      <c r="D351">
        <v>11260</v>
      </c>
      <c r="E351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t="b">
        <v>1</v>
      </c>
      <c r="L351" s="5">
        <v>167</v>
      </c>
      <c r="M351" t="b">
        <v>1</v>
      </c>
      <c r="N351" s="5" t="s">
        <v>8268</v>
      </c>
      <c r="O351" s="1">
        <f t="shared" si="20"/>
        <v>107</v>
      </c>
      <c r="P351" s="7">
        <f t="shared" si="21"/>
        <v>71.900000000000006</v>
      </c>
      <c r="Q351" s="5" t="s">
        <v>8307</v>
      </c>
      <c r="R351" s="5" t="s">
        <v>8317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 s="5">
        <v>350</v>
      </c>
      <c r="B352" s="3" t="s">
        <v>350</v>
      </c>
      <c r="C352" s="3" t="s">
        <v>4459</v>
      </c>
      <c r="D352">
        <v>25000</v>
      </c>
      <c r="E352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t="b">
        <v>1</v>
      </c>
      <c r="L352" s="5">
        <v>221</v>
      </c>
      <c r="M352" t="b">
        <v>1</v>
      </c>
      <c r="N352" s="5" t="s">
        <v>8268</v>
      </c>
      <c r="O352" s="1">
        <f t="shared" si="20"/>
        <v>115</v>
      </c>
      <c r="P352" s="7">
        <f t="shared" si="21"/>
        <v>129.82</v>
      </c>
      <c r="Q352" s="5" t="s">
        <v>8307</v>
      </c>
      <c r="R352" s="5" t="s">
        <v>8317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 s="5">
        <v>351</v>
      </c>
      <c r="B353" s="3" t="s">
        <v>351</v>
      </c>
      <c r="C353" s="3" t="s">
        <v>4460</v>
      </c>
      <c r="D353">
        <v>34000</v>
      </c>
      <c r="E353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t="b">
        <v>1</v>
      </c>
      <c r="L353" s="5">
        <v>964</v>
      </c>
      <c r="M353" t="b">
        <v>1</v>
      </c>
      <c r="N353" s="5" t="s">
        <v>8268</v>
      </c>
      <c r="O353" s="1">
        <f t="shared" si="20"/>
        <v>128</v>
      </c>
      <c r="P353" s="7">
        <f t="shared" si="21"/>
        <v>44.919999999999995</v>
      </c>
      <c r="Q353" s="5" t="s">
        <v>8307</v>
      </c>
      <c r="R353" s="5" t="s">
        <v>8317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 s="5">
        <v>352</v>
      </c>
      <c r="B354" s="3" t="s">
        <v>352</v>
      </c>
      <c r="C354" s="3" t="s">
        <v>4461</v>
      </c>
      <c r="D354">
        <v>10000</v>
      </c>
      <c r="E354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t="b">
        <v>1</v>
      </c>
      <c r="L354" s="5">
        <v>286</v>
      </c>
      <c r="M354" t="b">
        <v>1</v>
      </c>
      <c r="N354" s="5" t="s">
        <v>8268</v>
      </c>
      <c r="O354" s="1">
        <f t="shared" si="20"/>
        <v>117</v>
      </c>
      <c r="P354" s="7">
        <f t="shared" si="21"/>
        <v>40.76</v>
      </c>
      <c r="Q354" s="5" t="s">
        <v>8307</v>
      </c>
      <c r="R354" s="5" t="s">
        <v>8317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 s="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t="b">
        <v>1</v>
      </c>
      <c r="L355" s="5">
        <v>613</v>
      </c>
      <c r="M355" t="b">
        <v>1</v>
      </c>
      <c r="N355" s="5" t="s">
        <v>8268</v>
      </c>
      <c r="O355" s="1">
        <f t="shared" si="20"/>
        <v>109</v>
      </c>
      <c r="P355" s="7">
        <f t="shared" si="21"/>
        <v>103.53</v>
      </c>
      <c r="Q355" s="5" t="s">
        <v>8307</v>
      </c>
      <c r="R355" s="5" t="s">
        <v>8317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 s="5">
        <v>354</v>
      </c>
      <c r="B356" s="3" t="s">
        <v>354</v>
      </c>
      <c r="C356" s="3" t="s">
        <v>4463</v>
      </c>
      <c r="D356">
        <v>3500</v>
      </c>
      <c r="E356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t="b">
        <v>1</v>
      </c>
      <c r="L356" s="5">
        <v>29</v>
      </c>
      <c r="M356" t="b">
        <v>1</v>
      </c>
      <c r="N356" s="5" t="s">
        <v>8268</v>
      </c>
      <c r="O356" s="1">
        <f t="shared" si="20"/>
        <v>104</v>
      </c>
      <c r="P356" s="7">
        <f t="shared" si="21"/>
        <v>125.45</v>
      </c>
      <c r="Q356" s="5" t="s">
        <v>8307</v>
      </c>
      <c r="R356" s="5" t="s">
        <v>8317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 s="5">
        <v>355</v>
      </c>
      <c r="B357" s="3" t="s">
        <v>355</v>
      </c>
      <c r="C357" s="3" t="s">
        <v>4464</v>
      </c>
      <c r="D357">
        <v>35000</v>
      </c>
      <c r="E357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t="b">
        <v>1</v>
      </c>
      <c r="L357" s="5">
        <v>165</v>
      </c>
      <c r="M357" t="b">
        <v>1</v>
      </c>
      <c r="N357" s="5" t="s">
        <v>8268</v>
      </c>
      <c r="O357" s="1">
        <f t="shared" si="20"/>
        <v>117</v>
      </c>
      <c r="P357" s="7">
        <f t="shared" si="21"/>
        <v>246.60999999999999</v>
      </c>
      <c r="Q357" s="5" t="s">
        <v>8307</v>
      </c>
      <c r="R357" s="5" t="s">
        <v>8317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 s="5">
        <v>356</v>
      </c>
      <c r="B358" s="3" t="s">
        <v>356</v>
      </c>
      <c r="C358" s="3" t="s">
        <v>4465</v>
      </c>
      <c r="D358">
        <v>7500</v>
      </c>
      <c r="E35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t="b">
        <v>1</v>
      </c>
      <c r="L358" s="5">
        <v>97</v>
      </c>
      <c r="M358" t="b">
        <v>1</v>
      </c>
      <c r="N358" s="5" t="s">
        <v>8268</v>
      </c>
      <c r="O358" s="1">
        <f t="shared" si="20"/>
        <v>103</v>
      </c>
      <c r="P358" s="7">
        <f t="shared" si="21"/>
        <v>79.410000000000011</v>
      </c>
      <c r="Q358" s="5" t="s">
        <v>8307</v>
      </c>
      <c r="R358" s="5" t="s">
        <v>8317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 s="5">
        <v>357</v>
      </c>
      <c r="B359" s="3" t="s">
        <v>357</v>
      </c>
      <c r="C359" s="3" t="s">
        <v>4466</v>
      </c>
      <c r="D359">
        <v>15000</v>
      </c>
      <c r="E359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t="b">
        <v>1</v>
      </c>
      <c r="L359" s="5">
        <v>303</v>
      </c>
      <c r="M359" t="b">
        <v>1</v>
      </c>
      <c r="N359" s="5" t="s">
        <v>8268</v>
      </c>
      <c r="O359" s="1">
        <f t="shared" si="20"/>
        <v>174</v>
      </c>
      <c r="P359" s="7">
        <f t="shared" si="21"/>
        <v>86.14</v>
      </c>
      <c r="Q359" s="5" t="s">
        <v>8307</v>
      </c>
      <c r="R359" s="5" t="s">
        <v>8317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 s="5">
        <v>358</v>
      </c>
      <c r="B360" s="3" t="s">
        <v>358</v>
      </c>
      <c r="C360" s="3" t="s">
        <v>4467</v>
      </c>
      <c r="D360">
        <v>50000</v>
      </c>
      <c r="E360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t="b">
        <v>1</v>
      </c>
      <c r="L360" s="5">
        <v>267</v>
      </c>
      <c r="M360" t="b">
        <v>1</v>
      </c>
      <c r="N360" s="5" t="s">
        <v>8268</v>
      </c>
      <c r="O360" s="1">
        <f t="shared" si="20"/>
        <v>104</v>
      </c>
      <c r="P360" s="7">
        <f t="shared" si="21"/>
        <v>193.04999999999998</v>
      </c>
      <c r="Q360" s="5" t="s">
        <v>8307</v>
      </c>
      <c r="R360" s="5" t="s">
        <v>8317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 s="5">
        <v>359</v>
      </c>
      <c r="B361" s="3" t="s">
        <v>359</v>
      </c>
      <c r="C361" s="3" t="s">
        <v>4468</v>
      </c>
      <c r="D361">
        <v>24200</v>
      </c>
      <c r="E361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t="b">
        <v>1</v>
      </c>
      <c r="L361" s="5">
        <v>302</v>
      </c>
      <c r="M361" t="b">
        <v>1</v>
      </c>
      <c r="N361" s="5" t="s">
        <v>8268</v>
      </c>
      <c r="O361" s="1">
        <f t="shared" si="20"/>
        <v>105</v>
      </c>
      <c r="P361" s="7">
        <f t="shared" si="21"/>
        <v>84.03</v>
      </c>
      <c r="Q361" s="5" t="s">
        <v>8307</v>
      </c>
      <c r="R361" s="5" t="s">
        <v>8317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 s="5">
        <v>360</v>
      </c>
      <c r="B362" s="3" t="s">
        <v>360</v>
      </c>
      <c r="C362" s="3" t="s">
        <v>4469</v>
      </c>
      <c r="D362">
        <v>12000</v>
      </c>
      <c r="E362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t="b">
        <v>0</v>
      </c>
      <c r="L362" s="5">
        <v>87</v>
      </c>
      <c r="M362" t="b">
        <v>1</v>
      </c>
      <c r="N362" s="5" t="s">
        <v>8268</v>
      </c>
      <c r="O362" s="1">
        <f t="shared" si="20"/>
        <v>102</v>
      </c>
      <c r="P362" s="7">
        <f t="shared" si="21"/>
        <v>139.82999999999998</v>
      </c>
      <c r="Q362" s="5" t="s">
        <v>8307</v>
      </c>
      <c r="R362" s="5" t="s">
        <v>8317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 s="5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t="b">
        <v>0</v>
      </c>
      <c r="L363" s="5">
        <v>354</v>
      </c>
      <c r="M363" t="b">
        <v>1</v>
      </c>
      <c r="N363" s="5" t="s">
        <v>8268</v>
      </c>
      <c r="O363" s="1">
        <f t="shared" si="20"/>
        <v>112</v>
      </c>
      <c r="P363" s="7">
        <f t="shared" si="21"/>
        <v>109.83</v>
      </c>
      <c r="Q363" s="5" t="s">
        <v>8307</v>
      </c>
      <c r="R363" s="5" t="s">
        <v>8317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 s="5">
        <v>362</v>
      </c>
      <c r="B364" s="3" t="s">
        <v>362</v>
      </c>
      <c r="C364" s="3" t="s">
        <v>4471</v>
      </c>
      <c r="D364">
        <v>9665</v>
      </c>
      <c r="E364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t="b">
        <v>0</v>
      </c>
      <c r="L364" s="5">
        <v>86</v>
      </c>
      <c r="M364" t="b">
        <v>1</v>
      </c>
      <c r="N364" s="5" t="s">
        <v>8268</v>
      </c>
      <c r="O364" s="1">
        <f t="shared" si="20"/>
        <v>125</v>
      </c>
      <c r="P364" s="7">
        <f t="shared" si="21"/>
        <v>139.54</v>
      </c>
      <c r="Q364" s="5" t="s">
        <v>8307</v>
      </c>
      <c r="R364" s="5" t="s">
        <v>8317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 s="5">
        <v>363</v>
      </c>
      <c r="B365" s="3" t="s">
        <v>363</v>
      </c>
      <c r="C365" s="3" t="s">
        <v>4472</v>
      </c>
      <c r="D365">
        <v>8925</v>
      </c>
      <c r="E365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t="b">
        <v>0</v>
      </c>
      <c r="L365" s="5">
        <v>26</v>
      </c>
      <c r="M365" t="b">
        <v>1</v>
      </c>
      <c r="N365" s="5" t="s">
        <v>8268</v>
      </c>
      <c r="O365" s="1">
        <f t="shared" si="20"/>
        <v>102</v>
      </c>
      <c r="P365" s="7">
        <f t="shared" si="21"/>
        <v>347.84999999999997</v>
      </c>
      <c r="Q365" s="5" t="s">
        <v>8307</v>
      </c>
      <c r="R365" s="5" t="s">
        <v>8317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 s="5">
        <v>364</v>
      </c>
      <c r="B366" s="3" t="s">
        <v>364</v>
      </c>
      <c r="C366" s="3" t="s">
        <v>4473</v>
      </c>
      <c r="D366">
        <v>7000</v>
      </c>
      <c r="E366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t="b">
        <v>0</v>
      </c>
      <c r="L366" s="5">
        <v>113</v>
      </c>
      <c r="M366" t="b">
        <v>1</v>
      </c>
      <c r="N366" s="5" t="s">
        <v>8268</v>
      </c>
      <c r="O366" s="1">
        <f t="shared" si="20"/>
        <v>111</v>
      </c>
      <c r="P366" s="7">
        <f t="shared" si="21"/>
        <v>68.25</v>
      </c>
      <c r="Q366" s="5" t="s">
        <v>8307</v>
      </c>
      <c r="R366" s="5" t="s">
        <v>8317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 s="5">
        <v>365</v>
      </c>
      <c r="B367" s="3" t="s">
        <v>365</v>
      </c>
      <c r="C367" s="3" t="s">
        <v>4474</v>
      </c>
      <c r="D367">
        <v>15000</v>
      </c>
      <c r="E367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t="b">
        <v>0</v>
      </c>
      <c r="L367" s="5">
        <v>65</v>
      </c>
      <c r="M367" t="b">
        <v>1</v>
      </c>
      <c r="N367" s="5" t="s">
        <v>8268</v>
      </c>
      <c r="O367" s="1">
        <f t="shared" si="20"/>
        <v>104</v>
      </c>
      <c r="P367" s="7">
        <f t="shared" si="21"/>
        <v>239.94</v>
      </c>
      <c r="Q367" s="5" t="s">
        <v>8307</v>
      </c>
      <c r="R367" s="5" t="s">
        <v>8317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 s="5">
        <v>366</v>
      </c>
      <c r="B368" s="3" t="s">
        <v>366</v>
      </c>
      <c r="C368" s="3" t="s">
        <v>4475</v>
      </c>
      <c r="D368">
        <v>38000</v>
      </c>
      <c r="E36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t="b">
        <v>0</v>
      </c>
      <c r="L368" s="5">
        <v>134</v>
      </c>
      <c r="M368" t="b">
        <v>1</v>
      </c>
      <c r="N368" s="5" t="s">
        <v>8268</v>
      </c>
      <c r="O368" s="1">
        <f t="shared" si="20"/>
        <v>102</v>
      </c>
      <c r="P368" s="7">
        <f t="shared" si="21"/>
        <v>287.32</v>
      </c>
      <c r="Q368" s="5" t="s">
        <v>8307</v>
      </c>
      <c r="R368" s="5" t="s">
        <v>8317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 s="5">
        <v>367</v>
      </c>
      <c r="B369" s="3" t="s">
        <v>367</v>
      </c>
      <c r="C369" s="3" t="s">
        <v>4476</v>
      </c>
      <c r="D369">
        <v>10000</v>
      </c>
      <c r="E369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t="b">
        <v>0</v>
      </c>
      <c r="L369" s="5">
        <v>119</v>
      </c>
      <c r="M369" t="b">
        <v>1</v>
      </c>
      <c r="N369" s="5" t="s">
        <v>8268</v>
      </c>
      <c r="O369" s="1">
        <f t="shared" si="20"/>
        <v>104</v>
      </c>
      <c r="P369" s="7">
        <f t="shared" si="21"/>
        <v>86.850000000000009</v>
      </c>
      <c r="Q369" s="5" t="s">
        <v>8307</v>
      </c>
      <c r="R369" s="5" t="s">
        <v>8317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 s="5">
        <v>368</v>
      </c>
      <c r="B370" s="3" t="s">
        <v>368</v>
      </c>
      <c r="C370" s="3" t="s">
        <v>4477</v>
      </c>
      <c r="D370">
        <v>12500</v>
      </c>
      <c r="E370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t="b">
        <v>0</v>
      </c>
      <c r="L370" s="5">
        <v>159</v>
      </c>
      <c r="M370" t="b">
        <v>1</v>
      </c>
      <c r="N370" s="5" t="s">
        <v>8268</v>
      </c>
      <c r="O370" s="1">
        <f t="shared" si="20"/>
        <v>105</v>
      </c>
      <c r="P370" s="7">
        <f t="shared" si="21"/>
        <v>81.850000000000009</v>
      </c>
      <c r="Q370" s="5" t="s">
        <v>8307</v>
      </c>
      <c r="R370" s="5" t="s">
        <v>8317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 s="5">
        <v>369</v>
      </c>
      <c r="B371" s="3" t="s">
        <v>369</v>
      </c>
      <c r="C371" s="3" t="s">
        <v>4478</v>
      </c>
      <c r="D371">
        <v>6500</v>
      </c>
      <c r="E371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t="b">
        <v>0</v>
      </c>
      <c r="L371" s="5">
        <v>167</v>
      </c>
      <c r="M371" t="b">
        <v>1</v>
      </c>
      <c r="N371" s="5" t="s">
        <v>8268</v>
      </c>
      <c r="O371" s="1">
        <f t="shared" si="20"/>
        <v>111</v>
      </c>
      <c r="P371" s="7">
        <f t="shared" si="21"/>
        <v>42.879999999999995</v>
      </c>
      <c r="Q371" s="5" t="s">
        <v>8307</v>
      </c>
      <c r="R371" s="5" t="s">
        <v>8317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 s="5">
        <v>370</v>
      </c>
      <c r="B372" s="3" t="s">
        <v>370</v>
      </c>
      <c r="C372" s="3" t="s">
        <v>4479</v>
      </c>
      <c r="D372">
        <v>25000</v>
      </c>
      <c r="E372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t="b">
        <v>0</v>
      </c>
      <c r="L372" s="5">
        <v>43</v>
      </c>
      <c r="M372" t="b">
        <v>1</v>
      </c>
      <c r="N372" s="5" t="s">
        <v>8268</v>
      </c>
      <c r="O372" s="1">
        <f t="shared" si="20"/>
        <v>123</v>
      </c>
      <c r="P372" s="7">
        <f t="shared" si="21"/>
        <v>709.42</v>
      </c>
      <c r="Q372" s="5" t="s">
        <v>8307</v>
      </c>
      <c r="R372" s="5" t="s">
        <v>8317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 s="5">
        <v>371</v>
      </c>
      <c r="B373" s="3" t="s">
        <v>371</v>
      </c>
      <c r="C373" s="3" t="s">
        <v>4480</v>
      </c>
      <c r="D373">
        <v>150000</v>
      </c>
      <c r="E373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t="b">
        <v>0</v>
      </c>
      <c r="L373" s="5">
        <v>1062</v>
      </c>
      <c r="M373" t="b">
        <v>1</v>
      </c>
      <c r="N373" s="5" t="s">
        <v>8268</v>
      </c>
      <c r="O373" s="1">
        <f t="shared" si="20"/>
        <v>115</v>
      </c>
      <c r="P373" s="7">
        <f t="shared" si="21"/>
        <v>161.26</v>
      </c>
      <c r="Q373" s="5" t="s">
        <v>8307</v>
      </c>
      <c r="R373" s="5" t="s">
        <v>8317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 s="5">
        <v>372</v>
      </c>
      <c r="B374" s="3" t="s">
        <v>372</v>
      </c>
      <c r="C374" s="3" t="s">
        <v>4481</v>
      </c>
      <c r="D374">
        <v>300</v>
      </c>
      <c r="E374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t="b">
        <v>0</v>
      </c>
      <c r="L374" s="5">
        <v>9</v>
      </c>
      <c r="M374" t="b">
        <v>1</v>
      </c>
      <c r="N374" s="5" t="s">
        <v>8268</v>
      </c>
      <c r="O374" s="1">
        <f t="shared" si="20"/>
        <v>126</v>
      </c>
      <c r="P374" s="7">
        <f t="shared" si="21"/>
        <v>41.78</v>
      </c>
      <c r="Q374" s="5" t="s">
        <v>8307</v>
      </c>
      <c r="R374" s="5" t="s">
        <v>8317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 s="5">
        <v>373</v>
      </c>
      <c r="B375" s="3" t="s">
        <v>373</v>
      </c>
      <c r="C375" s="3" t="s">
        <v>4482</v>
      </c>
      <c r="D375">
        <v>7500</v>
      </c>
      <c r="E375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t="b">
        <v>0</v>
      </c>
      <c r="L375" s="5">
        <v>89</v>
      </c>
      <c r="M375" t="b">
        <v>1</v>
      </c>
      <c r="N375" s="5" t="s">
        <v>8268</v>
      </c>
      <c r="O375" s="1">
        <f t="shared" si="20"/>
        <v>107</v>
      </c>
      <c r="P375" s="7">
        <f t="shared" si="21"/>
        <v>89.89</v>
      </c>
      <c r="Q375" s="5" t="s">
        <v>8307</v>
      </c>
      <c r="R375" s="5" t="s">
        <v>8317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 s="5">
        <v>374</v>
      </c>
      <c r="B376" s="3" t="s">
        <v>374</v>
      </c>
      <c r="C376" s="3" t="s">
        <v>4483</v>
      </c>
      <c r="D376">
        <v>6000</v>
      </c>
      <c r="E376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t="b">
        <v>0</v>
      </c>
      <c r="L376" s="5">
        <v>174</v>
      </c>
      <c r="M376" t="b">
        <v>1</v>
      </c>
      <c r="N376" s="5" t="s">
        <v>8268</v>
      </c>
      <c r="O376" s="1">
        <f t="shared" si="20"/>
        <v>131</v>
      </c>
      <c r="P376" s="7">
        <f t="shared" si="21"/>
        <v>45.059999999999995</v>
      </c>
      <c r="Q376" s="5" t="s">
        <v>8307</v>
      </c>
      <c r="R376" s="5" t="s">
        <v>8317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 s="5">
        <v>375</v>
      </c>
      <c r="B377" s="3" t="s">
        <v>375</v>
      </c>
      <c r="C377" s="3" t="s">
        <v>4484</v>
      </c>
      <c r="D377">
        <v>500</v>
      </c>
      <c r="E377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t="b">
        <v>0</v>
      </c>
      <c r="L377" s="5">
        <v>14</v>
      </c>
      <c r="M377" t="b">
        <v>1</v>
      </c>
      <c r="N377" s="5" t="s">
        <v>8268</v>
      </c>
      <c r="O377" s="1">
        <f t="shared" si="20"/>
        <v>120</v>
      </c>
      <c r="P377" s="7">
        <f t="shared" si="21"/>
        <v>42.86</v>
      </c>
      <c r="Q377" s="5" t="s">
        <v>8307</v>
      </c>
      <c r="R377" s="5" t="s">
        <v>8317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 s="5">
        <v>376</v>
      </c>
      <c r="B378" s="3" t="s">
        <v>376</v>
      </c>
      <c r="C378" s="3" t="s">
        <v>4485</v>
      </c>
      <c r="D378">
        <v>2450</v>
      </c>
      <c r="E37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t="b">
        <v>0</v>
      </c>
      <c r="L378" s="5">
        <v>48</v>
      </c>
      <c r="M378" t="b">
        <v>1</v>
      </c>
      <c r="N378" s="5" t="s">
        <v>8268</v>
      </c>
      <c r="O378" s="1">
        <f t="shared" si="20"/>
        <v>106</v>
      </c>
      <c r="P378" s="7">
        <f t="shared" si="21"/>
        <v>54.089999999999996</v>
      </c>
      <c r="Q378" s="5" t="s">
        <v>8307</v>
      </c>
      <c r="R378" s="5" t="s">
        <v>8317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 s="5">
        <v>377</v>
      </c>
      <c r="B379" s="3" t="s">
        <v>377</v>
      </c>
      <c r="C379" s="3" t="s">
        <v>4486</v>
      </c>
      <c r="D379">
        <v>12000</v>
      </c>
      <c r="E379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t="b">
        <v>0</v>
      </c>
      <c r="L379" s="5">
        <v>133</v>
      </c>
      <c r="M379" t="b">
        <v>1</v>
      </c>
      <c r="N379" s="5" t="s">
        <v>8268</v>
      </c>
      <c r="O379" s="1">
        <f t="shared" si="20"/>
        <v>115</v>
      </c>
      <c r="P379" s="7">
        <f t="shared" si="21"/>
        <v>103.22</v>
      </c>
      <c r="Q379" s="5" t="s">
        <v>8307</v>
      </c>
      <c r="R379" s="5" t="s">
        <v>8317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 s="5">
        <v>378</v>
      </c>
      <c r="B380" s="3" t="s">
        <v>378</v>
      </c>
      <c r="C380" s="3" t="s">
        <v>4487</v>
      </c>
      <c r="D380">
        <v>3000</v>
      </c>
      <c r="E380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t="b">
        <v>0</v>
      </c>
      <c r="L380" s="5">
        <v>83</v>
      </c>
      <c r="M380" t="b">
        <v>1</v>
      </c>
      <c r="N380" s="5" t="s">
        <v>8268</v>
      </c>
      <c r="O380" s="1">
        <f t="shared" si="20"/>
        <v>112</v>
      </c>
      <c r="P380" s="7">
        <f t="shared" si="21"/>
        <v>40.4</v>
      </c>
      <c r="Q380" s="5" t="s">
        <v>8307</v>
      </c>
      <c r="R380" s="5" t="s">
        <v>8317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 s="5">
        <v>379</v>
      </c>
      <c r="B381" s="3" t="s">
        <v>379</v>
      </c>
      <c r="C381" s="3" t="s">
        <v>4488</v>
      </c>
      <c r="D381">
        <v>15000</v>
      </c>
      <c r="E381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t="b">
        <v>0</v>
      </c>
      <c r="L381" s="5">
        <v>149</v>
      </c>
      <c r="M381" t="b">
        <v>1</v>
      </c>
      <c r="N381" s="5" t="s">
        <v>8268</v>
      </c>
      <c r="O381" s="1">
        <f t="shared" si="20"/>
        <v>117</v>
      </c>
      <c r="P381" s="7">
        <f t="shared" si="21"/>
        <v>116.86</v>
      </c>
      <c r="Q381" s="5" t="s">
        <v>8307</v>
      </c>
      <c r="R381" s="5" t="s">
        <v>8317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 s="5">
        <v>380</v>
      </c>
      <c r="B382" s="3" t="s">
        <v>380</v>
      </c>
      <c r="C382" s="3" t="s">
        <v>4489</v>
      </c>
      <c r="D382">
        <v>4000</v>
      </c>
      <c r="E382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t="b">
        <v>0</v>
      </c>
      <c r="L382" s="5">
        <v>49</v>
      </c>
      <c r="M382" t="b">
        <v>1</v>
      </c>
      <c r="N382" s="5" t="s">
        <v>8268</v>
      </c>
      <c r="O382" s="1">
        <f t="shared" si="20"/>
        <v>142</v>
      </c>
      <c r="P382" s="7">
        <f t="shared" si="21"/>
        <v>115.52000000000001</v>
      </c>
      <c r="Q382" s="5" t="s">
        <v>8307</v>
      </c>
      <c r="R382" s="5" t="s">
        <v>8317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 s="5">
        <v>381</v>
      </c>
      <c r="B383" s="3" t="s">
        <v>381</v>
      </c>
      <c r="C383" s="3" t="s">
        <v>4490</v>
      </c>
      <c r="D383">
        <v>25000</v>
      </c>
      <c r="E383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t="b">
        <v>0</v>
      </c>
      <c r="L383" s="5">
        <v>251</v>
      </c>
      <c r="M383" t="b">
        <v>1</v>
      </c>
      <c r="N383" s="5" t="s">
        <v>8268</v>
      </c>
      <c r="O383" s="1">
        <f t="shared" si="20"/>
        <v>105</v>
      </c>
      <c r="P383" s="7">
        <f t="shared" si="21"/>
        <v>104.32000000000001</v>
      </c>
      <c r="Q383" s="5" t="s">
        <v>8307</v>
      </c>
      <c r="R383" s="5" t="s">
        <v>8317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 s="5">
        <v>382</v>
      </c>
      <c r="B384" s="3" t="s">
        <v>382</v>
      </c>
      <c r="C384" s="3" t="s">
        <v>4491</v>
      </c>
      <c r="D384">
        <v>600</v>
      </c>
      <c r="E384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t="b">
        <v>0</v>
      </c>
      <c r="L384" s="5">
        <v>22</v>
      </c>
      <c r="M384" t="b">
        <v>1</v>
      </c>
      <c r="N384" s="5" t="s">
        <v>8268</v>
      </c>
      <c r="O384" s="1">
        <f t="shared" si="20"/>
        <v>256</v>
      </c>
      <c r="P384" s="7">
        <f t="shared" si="21"/>
        <v>69.78</v>
      </c>
      <c r="Q384" s="5" t="s">
        <v>8307</v>
      </c>
      <c r="R384" s="5" t="s">
        <v>8317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 s="5">
        <v>383</v>
      </c>
      <c r="B385" s="3" t="s">
        <v>383</v>
      </c>
      <c r="C385" s="3" t="s">
        <v>4492</v>
      </c>
      <c r="D385">
        <v>999</v>
      </c>
      <c r="E385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t="b">
        <v>0</v>
      </c>
      <c r="L385" s="5">
        <v>48</v>
      </c>
      <c r="M385" t="b">
        <v>1</v>
      </c>
      <c r="N385" s="5" t="s">
        <v>8268</v>
      </c>
      <c r="O385" s="1">
        <f t="shared" si="20"/>
        <v>207</v>
      </c>
      <c r="P385" s="7">
        <f t="shared" si="21"/>
        <v>43.03</v>
      </c>
      <c r="Q385" s="5" t="s">
        <v>8307</v>
      </c>
      <c r="R385" s="5" t="s">
        <v>8317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 s="5">
        <v>384</v>
      </c>
      <c r="B386" s="3" t="s">
        <v>384</v>
      </c>
      <c r="C386" s="3" t="s">
        <v>4493</v>
      </c>
      <c r="D386">
        <v>20000</v>
      </c>
      <c r="E386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t="b">
        <v>0</v>
      </c>
      <c r="L386" s="5">
        <v>383</v>
      </c>
      <c r="M386" t="b">
        <v>1</v>
      </c>
      <c r="N386" s="5" t="s">
        <v>8268</v>
      </c>
      <c r="O386" s="1">
        <f t="shared" si="20"/>
        <v>113</v>
      </c>
      <c r="P386" s="7">
        <f t="shared" si="21"/>
        <v>58.55</v>
      </c>
      <c r="Q386" s="5" t="s">
        <v>8307</v>
      </c>
      <c r="R386" s="5" t="s">
        <v>8317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 s="5">
        <v>385</v>
      </c>
      <c r="B387" s="3" t="s">
        <v>385</v>
      </c>
      <c r="C387" s="3" t="s">
        <v>4494</v>
      </c>
      <c r="D387">
        <v>25000</v>
      </c>
      <c r="E387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t="b">
        <v>0</v>
      </c>
      <c r="L387" s="5">
        <v>237</v>
      </c>
      <c r="M387" t="b">
        <v>1</v>
      </c>
      <c r="N387" s="5" t="s">
        <v>8268</v>
      </c>
      <c r="O387" s="1">
        <f t="shared" ref="O387:O450" si="24">ROUNDUP(E387/D387*100, 0)</f>
        <v>106</v>
      </c>
      <c r="P387" s="7">
        <f t="shared" ref="P387:P450" si="25">ROUNDUP(E387/L387,2)</f>
        <v>111.80000000000001</v>
      </c>
      <c r="Q387" s="5" t="s">
        <v>8307</v>
      </c>
      <c r="R387" s="5" t="s">
        <v>8317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 s="5">
        <v>386</v>
      </c>
      <c r="B388" s="3" t="s">
        <v>386</v>
      </c>
      <c r="C388" s="3" t="s">
        <v>4495</v>
      </c>
      <c r="D388">
        <v>600</v>
      </c>
      <c r="E38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t="b">
        <v>0</v>
      </c>
      <c r="L388" s="5">
        <v>13</v>
      </c>
      <c r="M388" t="b">
        <v>1</v>
      </c>
      <c r="N388" s="5" t="s">
        <v>8268</v>
      </c>
      <c r="O388" s="1">
        <f t="shared" si="24"/>
        <v>101</v>
      </c>
      <c r="P388" s="7">
        <f t="shared" si="25"/>
        <v>46.239999999999995</v>
      </c>
      <c r="Q388" s="5" t="s">
        <v>8307</v>
      </c>
      <c r="R388" s="5" t="s">
        <v>8317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 s="5">
        <v>387</v>
      </c>
      <c r="B389" s="3" t="s">
        <v>387</v>
      </c>
      <c r="C389" s="3" t="s">
        <v>4496</v>
      </c>
      <c r="D389">
        <v>38000</v>
      </c>
      <c r="E389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t="b">
        <v>0</v>
      </c>
      <c r="L389" s="5">
        <v>562</v>
      </c>
      <c r="M389" t="b">
        <v>1</v>
      </c>
      <c r="N389" s="5" t="s">
        <v>8268</v>
      </c>
      <c r="O389" s="1">
        <f t="shared" si="24"/>
        <v>214</v>
      </c>
      <c r="P389" s="7">
        <f t="shared" si="25"/>
        <v>144.69999999999999</v>
      </c>
      <c r="Q389" s="5" t="s">
        <v>8307</v>
      </c>
      <c r="R389" s="5" t="s">
        <v>8317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 s="5">
        <v>388</v>
      </c>
      <c r="B390" s="3" t="s">
        <v>388</v>
      </c>
      <c r="C390" s="3" t="s">
        <v>4497</v>
      </c>
      <c r="D390">
        <v>5000</v>
      </c>
      <c r="E390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t="b">
        <v>0</v>
      </c>
      <c r="L390" s="5">
        <v>71</v>
      </c>
      <c r="M390" t="b">
        <v>1</v>
      </c>
      <c r="N390" s="5" t="s">
        <v>8268</v>
      </c>
      <c r="O390" s="1">
        <f t="shared" si="24"/>
        <v>127</v>
      </c>
      <c r="P390" s="7">
        <f t="shared" si="25"/>
        <v>88.850000000000009</v>
      </c>
      <c r="Q390" s="5" t="s">
        <v>8307</v>
      </c>
      <c r="R390" s="5" t="s">
        <v>8317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 s="5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t="b">
        <v>0</v>
      </c>
      <c r="L391" s="5">
        <v>1510</v>
      </c>
      <c r="M391" t="b">
        <v>1</v>
      </c>
      <c r="N391" s="5" t="s">
        <v>8268</v>
      </c>
      <c r="O391" s="1">
        <f t="shared" si="24"/>
        <v>182</v>
      </c>
      <c r="P391" s="7">
        <f t="shared" si="25"/>
        <v>81.760000000000005</v>
      </c>
      <c r="Q391" s="5" t="s">
        <v>8307</v>
      </c>
      <c r="R391" s="5" t="s">
        <v>8317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 s="5">
        <v>390</v>
      </c>
      <c r="B392" s="3" t="s">
        <v>390</v>
      </c>
      <c r="C392" s="3" t="s">
        <v>4499</v>
      </c>
      <c r="D392">
        <v>1000</v>
      </c>
      <c r="E392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t="b">
        <v>0</v>
      </c>
      <c r="L392" s="5">
        <v>14</v>
      </c>
      <c r="M392" t="b">
        <v>1</v>
      </c>
      <c r="N392" s="5" t="s">
        <v>8268</v>
      </c>
      <c r="O392" s="1">
        <f t="shared" si="24"/>
        <v>100</v>
      </c>
      <c r="P392" s="7">
        <f t="shared" si="25"/>
        <v>71.430000000000007</v>
      </c>
      <c r="Q392" s="5" t="s">
        <v>8307</v>
      </c>
      <c r="R392" s="5" t="s">
        <v>8317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 s="5">
        <v>391</v>
      </c>
      <c r="B393" s="3" t="s">
        <v>391</v>
      </c>
      <c r="C393" s="3" t="s">
        <v>4500</v>
      </c>
      <c r="D393">
        <v>20000</v>
      </c>
      <c r="E393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t="b">
        <v>0</v>
      </c>
      <c r="L393" s="5">
        <v>193</v>
      </c>
      <c r="M393" t="b">
        <v>1</v>
      </c>
      <c r="N393" s="5" t="s">
        <v>8268</v>
      </c>
      <c r="O393" s="1">
        <f t="shared" si="24"/>
        <v>101</v>
      </c>
      <c r="P393" s="7">
        <f t="shared" si="25"/>
        <v>104.26</v>
      </c>
      <c r="Q393" s="5" t="s">
        <v>8307</v>
      </c>
      <c r="R393" s="5" t="s">
        <v>8317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 s="5">
        <v>392</v>
      </c>
      <c r="B394" s="3" t="s">
        <v>392</v>
      </c>
      <c r="C394" s="3" t="s">
        <v>4501</v>
      </c>
      <c r="D394">
        <v>18500</v>
      </c>
      <c r="E394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t="b">
        <v>0</v>
      </c>
      <c r="L394" s="5">
        <v>206</v>
      </c>
      <c r="M394" t="b">
        <v>1</v>
      </c>
      <c r="N394" s="5" t="s">
        <v>8268</v>
      </c>
      <c r="O394" s="1">
        <f t="shared" si="24"/>
        <v>101</v>
      </c>
      <c r="P394" s="7">
        <f t="shared" si="25"/>
        <v>90.62</v>
      </c>
      <c r="Q394" s="5" t="s">
        <v>8307</v>
      </c>
      <c r="R394" s="5" t="s">
        <v>8317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 s="5">
        <v>393</v>
      </c>
      <c r="B395" s="3" t="s">
        <v>393</v>
      </c>
      <c r="C395" s="3" t="s">
        <v>4502</v>
      </c>
      <c r="D395">
        <v>50000</v>
      </c>
      <c r="E395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t="b">
        <v>0</v>
      </c>
      <c r="L395" s="5">
        <v>351</v>
      </c>
      <c r="M395" t="b">
        <v>1</v>
      </c>
      <c r="N395" s="5" t="s">
        <v>8268</v>
      </c>
      <c r="O395" s="1">
        <f t="shared" si="24"/>
        <v>111</v>
      </c>
      <c r="P395" s="7">
        <f t="shared" si="25"/>
        <v>157.34</v>
      </c>
      <c r="Q395" s="5" t="s">
        <v>8307</v>
      </c>
      <c r="R395" s="5" t="s">
        <v>8317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 s="5">
        <v>394</v>
      </c>
      <c r="B396" s="3" t="s">
        <v>394</v>
      </c>
      <c r="C396" s="3" t="s">
        <v>4503</v>
      </c>
      <c r="D396">
        <v>4700</v>
      </c>
      <c r="E396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t="b">
        <v>0</v>
      </c>
      <c r="L396" s="5">
        <v>50</v>
      </c>
      <c r="M396" t="b">
        <v>1</v>
      </c>
      <c r="N396" s="5" t="s">
        <v>8268</v>
      </c>
      <c r="O396" s="1">
        <f t="shared" si="24"/>
        <v>112</v>
      </c>
      <c r="P396" s="7">
        <f t="shared" si="25"/>
        <v>105.18</v>
      </c>
      <c r="Q396" s="5" t="s">
        <v>8307</v>
      </c>
      <c r="R396" s="5" t="s">
        <v>8317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 s="5">
        <v>395</v>
      </c>
      <c r="B397" s="3" t="s">
        <v>395</v>
      </c>
      <c r="C397" s="3" t="s">
        <v>4504</v>
      </c>
      <c r="D397">
        <v>10000</v>
      </c>
      <c r="E397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t="b">
        <v>0</v>
      </c>
      <c r="L397" s="5">
        <v>184</v>
      </c>
      <c r="M397" t="b">
        <v>1</v>
      </c>
      <c r="N397" s="5" t="s">
        <v>8268</v>
      </c>
      <c r="O397" s="1">
        <f t="shared" si="24"/>
        <v>109</v>
      </c>
      <c r="P397" s="7">
        <f t="shared" si="25"/>
        <v>58.72</v>
      </c>
      <c r="Q397" s="5" t="s">
        <v>8307</v>
      </c>
      <c r="R397" s="5" t="s">
        <v>8317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 s="5">
        <v>396</v>
      </c>
      <c r="B398" s="3" t="s">
        <v>396</v>
      </c>
      <c r="C398" s="3" t="s">
        <v>4505</v>
      </c>
      <c r="D398">
        <v>15000</v>
      </c>
      <c r="E39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t="b">
        <v>0</v>
      </c>
      <c r="L398" s="5">
        <v>196</v>
      </c>
      <c r="M398" t="b">
        <v>1</v>
      </c>
      <c r="N398" s="5" t="s">
        <v>8268</v>
      </c>
      <c r="O398" s="1">
        <f t="shared" si="24"/>
        <v>107</v>
      </c>
      <c r="P398" s="7">
        <f t="shared" si="25"/>
        <v>81.64</v>
      </c>
      <c r="Q398" s="5" t="s">
        <v>8307</v>
      </c>
      <c r="R398" s="5" t="s">
        <v>8317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 s="5">
        <v>397</v>
      </c>
      <c r="B399" s="3" t="s">
        <v>397</v>
      </c>
      <c r="C399" s="3" t="s">
        <v>4506</v>
      </c>
      <c r="D399">
        <v>12444</v>
      </c>
      <c r="E399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t="b">
        <v>0</v>
      </c>
      <c r="L399" s="5">
        <v>229</v>
      </c>
      <c r="M399" t="b">
        <v>1</v>
      </c>
      <c r="N399" s="5" t="s">
        <v>8268</v>
      </c>
      <c r="O399" s="1">
        <f t="shared" si="24"/>
        <v>104</v>
      </c>
      <c r="P399" s="7">
        <f t="shared" si="25"/>
        <v>56.47</v>
      </c>
      <c r="Q399" s="5" t="s">
        <v>8307</v>
      </c>
      <c r="R399" s="5" t="s">
        <v>8317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 s="5">
        <v>398</v>
      </c>
      <c r="B400" s="3" t="s">
        <v>398</v>
      </c>
      <c r="C400" s="3" t="s">
        <v>4507</v>
      </c>
      <c r="D400">
        <v>7500</v>
      </c>
      <c r="E400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t="b">
        <v>0</v>
      </c>
      <c r="L400" s="5">
        <v>67</v>
      </c>
      <c r="M400" t="b">
        <v>1</v>
      </c>
      <c r="N400" s="5" t="s">
        <v>8268</v>
      </c>
      <c r="O400" s="1">
        <f t="shared" si="24"/>
        <v>126</v>
      </c>
      <c r="P400" s="7">
        <f t="shared" si="25"/>
        <v>140.10999999999999</v>
      </c>
      <c r="Q400" s="5" t="s">
        <v>8307</v>
      </c>
      <c r="R400" s="5" t="s">
        <v>8317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 s="5">
        <v>399</v>
      </c>
      <c r="B401" s="3" t="s">
        <v>399</v>
      </c>
      <c r="C401" s="3" t="s">
        <v>4508</v>
      </c>
      <c r="D401">
        <v>20000</v>
      </c>
      <c r="E401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t="b">
        <v>0</v>
      </c>
      <c r="L401" s="5">
        <v>95</v>
      </c>
      <c r="M401" t="b">
        <v>1</v>
      </c>
      <c r="N401" s="5" t="s">
        <v>8268</v>
      </c>
      <c r="O401" s="1">
        <f t="shared" si="24"/>
        <v>107</v>
      </c>
      <c r="P401" s="7">
        <f t="shared" si="25"/>
        <v>224.85999999999999</v>
      </c>
      <c r="Q401" s="5" t="s">
        <v>8307</v>
      </c>
      <c r="R401" s="5" t="s">
        <v>8317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 s="5">
        <v>400</v>
      </c>
      <c r="B402" s="3" t="s">
        <v>400</v>
      </c>
      <c r="C402" s="3" t="s">
        <v>4509</v>
      </c>
      <c r="D402">
        <v>10000</v>
      </c>
      <c r="E402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t="b">
        <v>0</v>
      </c>
      <c r="L402" s="5">
        <v>62</v>
      </c>
      <c r="M402" t="b">
        <v>1</v>
      </c>
      <c r="N402" s="5" t="s">
        <v>8268</v>
      </c>
      <c r="O402" s="1">
        <f t="shared" si="24"/>
        <v>113</v>
      </c>
      <c r="P402" s="7">
        <f t="shared" si="25"/>
        <v>181.14</v>
      </c>
      <c r="Q402" s="5" t="s">
        <v>8307</v>
      </c>
      <c r="R402" s="5" t="s">
        <v>8317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 s="5">
        <v>401</v>
      </c>
      <c r="B403" s="3" t="s">
        <v>401</v>
      </c>
      <c r="C403" s="3" t="s">
        <v>4510</v>
      </c>
      <c r="D403">
        <v>50000</v>
      </c>
      <c r="E403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t="b">
        <v>0</v>
      </c>
      <c r="L403" s="5">
        <v>73</v>
      </c>
      <c r="M403" t="b">
        <v>1</v>
      </c>
      <c r="N403" s="5" t="s">
        <v>8268</v>
      </c>
      <c r="O403" s="1">
        <f t="shared" si="24"/>
        <v>104</v>
      </c>
      <c r="P403" s="7">
        <f t="shared" si="25"/>
        <v>711.05</v>
      </c>
      <c r="Q403" s="5" t="s">
        <v>8307</v>
      </c>
      <c r="R403" s="5" t="s">
        <v>8317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 s="5">
        <v>402</v>
      </c>
      <c r="B404" s="3" t="s">
        <v>402</v>
      </c>
      <c r="C404" s="3" t="s">
        <v>4511</v>
      </c>
      <c r="D404">
        <v>2000</v>
      </c>
      <c r="E404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t="b">
        <v>0</v>
      </c>
      <c r="L404" s="5">
        <v>43</v>
      </c>
      <c r="M404" t="b">
        <v>1</v>
      </c>
      <c r="N404" s="5" t="s">
        <v>8268</v>
      </c>
      <c r="O404" s="1">
        <f t="shared" si="24"/>
        <v>142</v>
      </c>
      <c r="P404" s="7">
        <f t="shared" si="25"/>
        <v>65.89</v>
      </c>
      <c r="Q404" s="5" t="s">
        <v>8307</v>
      </c>
      <c r="R404" s="5" t="s">
        <v>8317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 s="5">
        <v>403</v>
      </c>
      <c r="B405" s="3" t="s">
        <v>403</v>
      </c>
      <c r="C405" s="3" t="s">
        <v>4512</v>
      </c>
      <c r="D405">
        <v>5000</v>
      </c>
      <c r="E405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t="b">
        <v>0</v>
      </c>
      <c r="L405" s="5">
        <v>70</v>
      </c>
      <c r="M405" t="b">
        <v>1</v>
      </c>
      <c r="N405" s="5" t="s">
        <v>8268</v>
      </c>
      <c r="O405" s="1">
        <f t="shared" si="24"/>
        <v>106</v>
      </c>
      <c r="P405" s="7">
        <f t="shared" si="25"/>
        <v>75.190000000000012</v>
      </c>
      <c r="Q405" s="5" t="s">
        <v>8307</v>
      </c>
      <c r="R405" s="5" t="s">
        <v>8317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 s="5">
        <v>404</v>
      </c>
      <c r="B406" s="3" t="s">
        <v>404</v>
      </c>
      <c r="C406" s="3" t="s">
        <v>4513</v>
      </c>
      <c r="D406">
        <v>35000</v>
      </c>
      <c r="E406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t="b">
        <v>0</v>
      </c>
      <c r="L406" s="5">
        <v>271</v>
      </c>
      <c r="M406" t="b">
        <v>1</v>
      </c>
      <c r="N406" s="5" t="s">
        <v>8268</v>
      </c>
      <c r="O406" s="1">
        <f t="shared" si="24"/>
        <v>104</v>
      </c>
      <c r="P406" s="7">
        <f t="shared" si="25"/>
        <v>133.14999999999998</v>
      </c>
      <c r="Q406" s="5" t="s">
        <v>8307</v>
      </c>
      <c r="R406" s="5" t="s">
        <v>8317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 s="5">
        <v>405</v>
      </c>
      <c r="B407" s="3" t="s">
        <v>405</v>
      </c>
      <c r="C407" s="3" t="s">
        <v>4514</v>
      </c>
      <c r="D407">
        <v>2820</v>
      </c>
      <c r="E407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t="b">
        <v>0</v>
      </c>
      <c r="L407" s="5">
        <v>55</v>
      </c>
      <c r="M407" t="b">
        <v>1</v>
      </c>
      <c r="N407" s="5" t="s">
        <v>8268</v>
      </c>
      <c r="O407" s="1">
        <f t="shared" si="24"/>
        <v>108</v>
      </c>
      <c r="P407" s="7">
        <f t="shared" si="25"/>
        <v>55.2</v>
      </c>
      <c r="Q407" s="5" t="s">
        <v>8307</v>
      </c>
      <c r="R407" s="5" t="s">
        <v>8317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 s="5">
        <v>406</v>
      </c>
      <c r="B408" s="3" t="s">
        <v>406</v>
      </c>
      <c r="C408" s="3" t="s">
        <v>4515</v>
      </c>
      <c r="D408">
        <v>2800</v>
      </c>
      <c r="E40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t="b">
        <v>0</v>
      </c>
      <c r="L408" s="5">
        <v>35</v>
      </c>
      <c r="M408" t="b">
        <v>1</v>
      </c>
      <c r="N408" s="5" t="s">
        <v>8268</v>
      </c>
      <c r="O408" s="1">
        <f t="shared" si="24"/>
        <v>108</v>
      </c>
      <c r="P408" s="7">
        <f t="shared" si="25"/>
        <v>86.17</v>
      </c>
      <c r="Q408" s="5" t="s">
        <v>8307</v>
      </c>
      <c r="R408" s="5" t="s">
        <v>8317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 s="5">
        <v>407</v>
      </c>
      <c r="B409" s="3" t="s">
        <v>407</v>
      </c>
      <c r="C409" s="3" t="s">
        <v>4516</v>
      </c>
      <c r="D409">
        <v>2000</v>
      </c>
      <c r="E409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t="b">
        <v>0</v>
      </c>
      <c r="L409" s="5">
        <v>22</v>
      </c>
      <c r="M409" t="b">
        <v>1</v>
      </c>
      <c r="N409" s="5" t="s">
        <v>8268</v>
      </c>
      <c r="O409" s="1">
        <f t="shared" si="24"/>
        <v>102</v>
      </c>
      <c r="P409" s="7">
        <f t="shared" si="25"/>
        <v>92.320000000000007</v>
      </c>
      <c r="Q409" s="5" t="s">
        <v>8307</v>
      </c>
      <c r="R409" s="5" t="s">
        <v>8317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 s="5">
        <v>408</v>
      </c>
      <c r="B410" s="3" t="s">
        <v>408</v>
      </c>
      <c r="C410" s="3" t="s">
        <v>4517</v>
      </c>
      <c r="D410">
        <v>6000</v>
      </c>
      <c r="E410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t="b">
        <v>0</v>
      </c>
      <c r="L410" s="5">
        <v>38</v>
      </c>
      <c r="M410" t="b">
        <v>1</v>
      </c>
      <c r="N410" s="5" t="s">
        <v>8268</v>
      </c>
      <c r="O410" s="1">
        <f t="shared" si="24"/>
        <v>102</v>
      </c>
      <c r="P410" s="7">
        <f t="shared" si="25"/>
        <v>160.16999999999999</v>
      </c>
      <c r="Q410" s="5" t="s">
        <v>8307</v>
      </c>
      <c r="R410" s="5" t="s">
        <v>8317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 s="5">
        <v>409</v>
      </c>
      <c r="B411" s="3" t="s">
        <v>409</v>
      </c>
      <c r="C411" s="3" t="s">
        <v>4518</v>
      </c>
      <c r="D411">
        <v>500</v>
      </c>
      <c r="E411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t="b">
        <v>0</v>
      </c>
      <c r="L411" s="5">
        <v>15</v>
      </c>
      <c r="M411" t="b">
        <v>1</v>
      </c>
      <c r="N411" s="5" t="s">
        <v>8268</v>
      </c>
      <c r="O411" s="1">
        <f t="shared" si="24"/>
        <v>137</v>
      </c>
      <c r="P411" s="7">
        <f t="shared" si="25"/>
        <v>45.6</v>
      </c>
      <c r="Q411" s="5" t="s">
        <v>8307</v>
      </c>
      <c r="R411" s="5" t="s">
        <v>8317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 s="5">
        <v>410</v>
      </c>
      <c r="B412" s="3" t="s">
        <v>410</v>
      </c>
      <c r="C412" s="3" t="s">
        <v>4519</v>
      </c>
      <c r="D412">
        <v>1000</v>
      </c>
      <c r="E412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t="b">
        <v>0</v>
      </c>
      <c r="L412" s="5">
        <v>7</v>
      </c>
      <c r="M412" t="b">
        <v>1</v>
      </c>
      <c r="N412" s="5" t="s">
        <v>8268</v>
      </c>
      <c r="O412" s="1">
        <f t="shared" si="24"/>
        <v>129</v>
      </c>
      <c r="P412" s="7">
        <f t="shared" si="25"/>
        <v>183.29</v>
      </c>
      <c r="Q412" s="5" t="s">
        <v>8307</v>
      </c>
      <c r="R412" s="5" t="s">
        <v>8317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 s="5">
        <v>411</v>
      </c>
      <c r="B413" s="3" t="s">
        <v>411</v>
      </c>
      <c r="C413" s="3" t="s">
        <v>4520</v>
      </c>
      <c r="D413">
        <v>30000</v>
      </c>
      <c r="E413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t="b">
        <v>0</v>
      </c>
      <c r="L413" s="5">
        <v>241</v>
      </c>
      <c r="M413" t="b">
        <v>1</v>
      </c>
      <c r="N413" s="5" t="s">
        <v>8268</v>
      </c>
      <c r="O413" s="1">
        <f t="shared" si="24"/>
        <v>102</v>
      </c>
      <c r="P413" s="7">
        <f t="shared" si="25"/>
        <v>125.79</v>
      </c>
      <c r="Q413" s="5" t="s">
        <v>8307</v>
      </c>
      <c r="R413" s="5" t="s">
        <v>8317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 s="5">
        <v>412</v>
      </c>
      <c r="B414" s="3" t="s">
        <v>412</v>
      </c>
      <c r="C414" s="3" t="s">
        <v>4521</v>
      </c>
      <c r="D414">
        <v>2500</v>
      </c>
      <c r="E414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t="b">
        <v>0</v>
      </c>
      <c r="L414" s="5">
        <v>55</v>
      </c>
      <c r="M414" t="b">
        <v>1</v>
      </c>
      <c r="N414" s="5" t="s">
        <v>8268</v>
      </c>
      <c r="O414" s="1">
        <f t="shared" si="24"/>
        <v>127</v>
      </c>
      <c r="P414" s="7">
        <f t="shared" si="25"/>
        <v>57.66</v>
      </c>
      <c r="Q414" s="5" t="s">
        <v>8307</v>
      </c>
      <c r="R414" s="5" t="s">
        <v>8317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 s="5">
        <v>413</v>
      </c>
      <c r="B415" s="3" t="s">
        <v>413</v>
      </c>
      <c r="C415" s="3" t="s">
        <v>4522</v>
      </c>
      <c r="D415">
        <v>12800</v>
      </c>
      <c r="E415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t="b">
        <v>0</v>
      </c>
      <c r="L415" s="5">
        <v>171</v>
      </c>
      <c r="M415" t="b">
        <v>1</v>
      </c>
      <c r="N415" s="5" t="s">
        <v>8268</v>
      </c>
      <c r="O415" s="1">
        <f t="shared" si="24"/>
        <v>106</v>
      </c>
      <c r="P415" s="7">
        <f t="shared" si="25"/>
        <v>78.67</v>
      </c>
      <c r="Q415" s="5" t="s">
        <v>8307</v>
      </c>
      <c r="R415" s="5" t="s">
        <v>8317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 s="5">
        <v>414</v>
      </c>
      <c r="B416" s="3" t="s">
        <v>414</v>
      </c>
      <c r="C416" s="3" t="s">
        <v>4523</v>
      </c>
      <c r="D416">
        <v>18500</v>
      </c>
      <c r="E416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t="b">
        <v>0</v>
      </c>
      <c r="L416" s="5">
        <v>208</v>
      </c>
      <c r="M416" t="b">
        <v>1</v>
      </c>
      <c r="N416" s="5" t="s">
        <v>8268</v>
      </c>
      <c r="O416" s="1">
        <f t="shared" si="24"/>
        <v>103</v>
      </c>
      <c r="P416" s="7">
        <f t="shared" si="25"/>
        <v>91.490000000000009</v>
      </c>
      <c r="Q416" s="5" t="s">
        <v>8307</v>
      </c>
      <c r="R416" s="5" t="s">
        <v>8317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 s="5">
        <v>415</v>
      </c>
      <c r="B417" s="3" t="s">
        <v>415</v>
      </c>
      <c r="C417" s="3" t="s">
        <v>4524</v>
      </c>
      <c r="D417">
        <v>1400</v>
      </c>
      <c r="E417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t="b">
        <v>0</v>
      </c>
      <c r="L417" s="5">
        <v>21</v>
      </c>
      <c r="M417" t="b">
        <v>1</v>
      </c>
      <c r="N417" s="5" t="s">
        <v>8268</v>
      </c>
      <c r="O417" s="1">
        <f t="shared" si="24"/>
        <v>103</v>
      </c>
      <c r="P417" s="7">
        <f t="shared" si="25"/>
        <v>68.100000000000009</v>
      </c>
      <c r="Q417" s="5" t="s">
        <v>8307</v>
      </c>
      <c r="R417" s="5" t="s">
        <v>8317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 s="5">
        <v>416</v>
      </c>
      <c r="B418" s="3" t="s">
        <v>416</v>
      </c>
      <c r="C418" s="3" t="s">
        <v>4525</v>
      </c>
      <c r="D418">
        <v>1000</v>
      </c>
      <c r="E41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t="b">
        <v>0</v>
      </c>
      <c r="L418" s="5">
        <v>25</v>
      </c>
      <c r="M418" t="b">
        <v>1</v>
      </c>
      <c r="N418" s="5" t="s">
        <v>8268</v>
      </c>
      <c r="O418" s="1">
        <f t="shared" si="24"/>
        <v>121</v>
      </c>
      <c r="P418" s="7">
        <f t="shared" si="25"/>
        <v>48.089999999999996</v>
      </c>
      <c r="Q418" s="5" t="s">
        <v>8307</v>
      </c>
      <c r="R418" s="5" t="s">
        <v>8317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 s="5">
        <v>417</v>
      </c>
      <c r="B419" s="3" t="s">
        <v>417</v>
      </c>
      <c r="C419" s="3" t="s">
        <v>4526</v>
      </c>
      <c r="D419">
        <v>10500</v>
      </c>
      <c r="E419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t="b">
        <v>0</v>
      </c>
      <c r="L419" s="5">
        <v>52</v>
      </c>
      <c r="M419" t="b">
        <v>1</v>
      </c>
      <c r="N419" s="5" t="s">
        <v>8268</v>
      </c>
      <c r="O419" s="1">
        <f t="shared" si="24"/>
        <v>101</v>
      </c>
      <c r="P419" s="7">
        <f t="shared" si="25"/>
        <v>202.42999999999998</v>
      </c>
      <c r="Q419" s="5" t="s">
        <v>8307</v>
      </c>
      <c r="R419" s="5" t="s">
        <v>8317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 s="5">
        <v>418</v>
      </c>
      <c r="B420" s="3" t="s">
        <v>418</v>
      </c>
      <c r="C420" s="3" t="s">
        <v>4527</v>
      </c>
      <c r="D420">
        <v>22400</v>
      </c>
      <c r="E420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t="b">
        <v>0</v>
      </c>
      <c r="L420" s="5">
        <v>104</v>
      </c>
      <c r="M420" t="b">
        <v>1</v>
      </c>
      <c r="N420" s="5" t="s">
        <v>8268</v>
      </c>
      <c r="O420" s="1">
        <f t="shared" si="24"/>
        <v>101</v>
      </c>
      <c r="P420" s="7">
        <f t="shared" si="25"/>
        <v>216.75</v>
      </c>
      <c r="Q420" s="5" t="s">
        <v>8307</v>
      </c>
      <c r="R420" s="5" t="s">
        <v>8317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 s="5">
        <v>419</v>
      </c>
      <c r="B421" s="3" t="s">
        <v>419</v>
      </c>
      <c r="C421" s="3" t="s">
        <v>4528</v>
      </c>
      <c r="D421">
        <v>8000</v>
      </c>
      <c r="E421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t="b">
        <v>0</v>
      </c>
      <c r="L421" s="5">
        <v>73</v>
      </c>
      <c r="M421" t="b">
        <v>1</v>
      </c>
      <c r="N421" s="5" t="s">
        <v>8268</v>
      </c>
      <c r="O421" s="1">
        <f t="shared" si="24"/>
        <v>101</v>
      </c>
      <c r="P421" s="7">
        <f t="shared" si="25"/>
        <v>110.07000000000001</v>
      </c>
      <c r="Q421" s="5" t="s">
        <v>8307</v>
      </c>
      <c r="R421" s="5" t="s">
        <v>8317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 s="5">
        <v>420</v>
      </c>
      <c r="B422" s="3" t="s">
        <v>420</v>
      </c>
      <c r="C422" s="3" t="s">
        <v>4529</v>
      </c>
      <c r="D422">
        <v>3300</v>
      </c>
      <c r="E422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t="b">
        <v>0</v>
      </c>
      <c r="L422" s="5">
        <v>3</v>
      </c>
      <c r="M422" t="b">
        <v>0</v>
      </c>
      <c r="N422" s="5" t="s">
        <v>8269</v>
      </c>
      <c r="O422" s="1">
        <f t="shared" si="24"/>
        <v>1</v>
      </c>
      <c r="P422" s="7">
        <f t="shared" si="25"/>
        <v>4.84</v>
      </c>
      <c r="Q422" s="5" t="s">
        <v>8307</v>
      </c>
      <c r="R422" s="5" t="s">
        <v>8318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 s="5">
        <v>421</v>
      </c>
      <c r="B423" s="3" t="s">
        <v>421</v>
      </c>
      <c r="C423" s="3" t="s">
        <v>4530</v>
      </c>
      <c r="D423">
        <v>15000</v>
      </c>
      <c r="E423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t="b">
        <v>0</v>
      </c>
      <c r="L423" s="5">
        <v>6</v>
      </c>
      <c r="M423" t="b">
        <v>0</v>
      </c>
      <c r="N423" s="5" t="s">
        <v>8269</v>
      </c>
      <c r="O423" s="1">
        <f t="shared" si="24"/>
        <v>3</v>
      </c>
      <c r="P423" s="7">
        <f t="shared" si="25"/>
        <v>50.169999999999995</v>
      </c>
      <c r="Q423" s="5" t="s">
        <v>8307</v>
      </c>
      <c r="R423" s="5" t="s">
        <v>8318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 s="5">
        <v>422</v>
      </c>
      <c r="B424" s="3" t="s">
        <v>422</v>
      </c>
      <c r="C424" s="3" t="s">
        <v>4531</v>
      </c>
      <c r="D424">
        <v>40000</v>
      </c>
      <c r="E424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t="b">
        <v>0</v>
      </c>
      <c r="L424" s="5">
        <v>12</v>
      </c>
      <c r="M424" t="b">
        <v>0</v>
      </c>
      <c r="N424" s="5" t="s">
        <v>8269</v>
      </c>
      <c r="O424" s="1">
        <f t="shared" si="24"/>
        <v>2</v>
      </c>
      <c r="P424" s="7">
        <f t="shared" si="25"/>
        <v>35.839999999999996</v>
      </c>
      <c r="Q424" s="5" t="s">
        <v>8307</v>
      </c>
      <c r="R424" s="5" t="s">
        <v>8318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 s="5">
        <v>423</v>
      </c>
      <c r="B425" s="3" t="s">
        <v>423</v>
      </c>
      <c r="C425" s="3" t="s">
        <v>4532</v>
      </c>
      <c r="D425">
        <v>20000</v>
      </c>
      <c r="E425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t="b">
        <v>0</v>
      </c>
      <c r="L425" s="5">
        <v>13</v>
      </c>
      <c r="M425" t="b">
        <v>0</v>
      </c>
      <c r="N425" s="5" t="s">
        <v>8269</v>
      </c>
      <c r="O425" s="1">
        <f t="shared" si="24"/>
        <v>1</v>
      </c>
      <c r="P425" s="7">
        <f t="shared" si="25"/>
        <v>11.77</v>
      </c>
      <c r="Q425" s="5" t="s">
        <v>8307</v>
      </c>
      <c r="R425" s="5" t="s">
        <v>8318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 s="5">
        <v>424</v>
      </c>
      <c r="B426" s="3" t="s">
        <v>424</v>
      </c>
      <c r="C426" s="3" t="s">
        <v>4533</v>
      </c>
      <c r="D426">
        <v>3000</v>
      </c>
      <c r="E426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t="b">
        <v>0</v>
      </c>
      <c r="L426" s="5">
        <v>5</v>
      </c>
      <c r="M426" t="b">
        <v>0</v>
      </c>
      <c r="N426" s="5" t="s">
        <v>8269</v>
      </c>
      <c r="O426" s="1">
        <f t="shared" si="24"/>
        <v>7</v>
      </c>
      <c r="P426" s="7">
        <f t="shared" si="25"/>
        <v>40.78</v>
      </c>
      <c r="Q426" s="5" t="s">
        <v>8307</v>
      </c>
      <c r="R426" s="5" t="s">
        <v>8318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 s="5">
        <v>425</v>
      </c>
      <c r="B427" s="3" t="s">
        <v>425</v>
      </c>
      <c r="C427" s="3" t="s">
        <v>4534</v>
      </c>
      <c r="D427">
        <v>50000</v>
      </c>
      <c r="E427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t="b">
        <v>0</v>
      </c>
      <c r="L427" s="5">
        <v>2</v>
      </c>
      <c r="M427" t="b">
        <v>0</v>
      </c>
      <c r="N427" s="5" t="s">
        <v>8269</v>
      </c>
      <c r="O427" s="1">
        <f t="shared" si="24"/>
        <v>1</v>
      </c>
      <c r="P427" s="7">
        <f t="shared" si="25"/>
        <v>3</v>
      </c>
      <c r="Q427" s="5" t="s">
        <v>8307</v>
      </c>
      <c r="R427" s="5" t="s">
        <v>8318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 s="5">
        <v>426</v>
      </c>
      <c r="B428" s="3" t="s">
        <v>426</v>
      </c>
      <c r="C428" s="3" t="s">
        <v>4535</v>
      </c>
      <c r="D428">
        <v>10000</v>
      </c>
      <c r="E42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t="b">
        <v>0</v>
      </c>
      <c r="L428" s="5">
        <v>8</v>
      </c>
      <c r="M428" t="b">
        <v>0</v>
      </c>
      <c r="N428" s="5" t="s">
        <v>8269</v>
      </c>
      <c r="O428" s="1">
        <f t="shared" si="24"/>
        <v>2</v>
      </c>
      <c r="P428" s="7">
        <f t="shared" si="25"/>
        <v>16.630000000000003</v>
      </c>
      <c r="Q428" s="5" t="s">
        <v>8307</v>
      </c>
      <c r="R428" s="5" t="s">
        <v>8318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 s="5">
        <v>427</v>
      </c>
      <c r="B429" s="3" t="s">
        <v>427</v>
      </c>
      <c r="C429" s="3" t="s">
        <v>4536</v>
      </c>
      <c r="D429">
        <v>6500</v>
      </c>
      <c r="E429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t="b">
        <v>0</v>
      </c>
      <c r="L429" s="5">
        <v>0</v>
      </c>
      <c r="M429" t="b">
        <v>0</v>
      </c>
      <c r="N429" s="5" t="s">
        <v>8269</v>
      </c>
      <c r="O429" s="1">
        <f t="shared" si="24"/>
        <v>0</v>
      </c>
      <c r="P429" s="7" t="e">
        <f t="shared" si="25"/>
        <v>#DIV/0!</v>
      </c>
      <c r="Q429" s="5" t="s">
        <v>8307</v>
      </c>
      <c r="R429" s="5" t="s">
        <v>8318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 s="5">
        <v>428</v>
      </c>
      <c r="B430" s="3" t="s">
        <v>428</v>
      </c>
      <c r="C430" s="3" t="s">
        <v>4537</v>
      </c>
      <c r="D430">
        <v>12000</v>
      </c>
      <c r="E430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t="b">
        <v>0</v>
      </c>
      <c r="L430" s="5">
        <v>13</v>
      </c>
      <c r="M430" t="b">
        <v>0</v>
      </c>
      <c r="N430" s="5" t="s">
        <v>8269</v>
      </c>
      <c r="O430" s="1">
        <f t="shared" si="24"/>
        <v>6</v>
      </c>
      <c r="P430" s="7">
        <f t="shared" si="25"/>
        <v>52</v>
      </c>
      <c r="Q430" s="5" t="s">
        <v>8307</v>
      </c>
      <c r="R430" s="5" t="s">
        <v>8318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 s="5">
        <v>429</v>
      </c>
      <c r="B431" s="3" t="s">
        <v>429</v>
      </c>
      <c r="C431" s="3" t="s">
        <v>4538</v>
      </c>
      <c r="D431">
        <v>5000</v>
      </c>
      <c r="E431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t="b">
        <v>0</v>
      </c>
      <c r="L431" s="5">
        <v>0</v>
      </c>
      <c r="M431" t="b">
        <v>0</v>
      </c>
      <c r="N431" s="5" t="s">
        <v>8269</v>
      </c>
      <c r="O431" s="1">
        <f t="shared" si="24"/>
        <v>0</v>
      </c>
      <c r="P431" s="7" t="e">
        <f t="shared" si="25"/>
        <v>#DIV/0!</v>
      </c>
      <c r="Q431" s="5" t="s">
        <v>8307</v>
      </c>
      <c r="R431" s="5" t="s">
        <v>8318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 s="5">
        <v>430</v>
      </c>
      <c r="B432" s="3" t="s">
        <v>430</v>
      </c>
      <c r="C432" s="3" t="s">
        <v>4539</v>
      </c>
      <c r="D432">
        <v>1000</v>
      </c>
      <c r="E432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t="b">
        <v>0</v>
      </c>
      <c r="L432" s="5">
        <v>5</v>
      </c>
      <c r="M432" t="b">
        <v>0</v>
      </c>
      <c r="N432" s="5" t="s">
        <v>8269</v>
      </c>
      <c r="O432" s="1">
        <f t="shared" si="24"/>
        <v>3</v>
      </c>
      <c r="P432" s="7">
        <f t="shared" si="25"/>
        <v>4.8</v>
      </c>
      <c r="Q432" s="5" t="s">
        <v>8307</v>
      </c>
      <c r="R432" s="5" t="s">
        <v>8318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 s="5">
        <v>431</v>
      </c>
      <c r="B433" s="3" t="s">
        <v>431</v>
      </c>
      <c r="C433" s="3" t="s">
        <v>4540</v>
      </c>
      <c r="D433">
        <v>3000</v>
      </c>
      <c r="E433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t="b">
        <v>0</v>
      </c>
      <c r="L433" s="5">
        <v>8</v>
      </c>
      <c r="M433" t="b">
        <v>0</v>
      </c>
      <c r="N433" s="5" t="s">
        <v>8269</v>
      </c>
      <c r="O433" s="1">
        <f t="shared" si="24"/>
        <v>14</v>
      </c>
      <c r="P433" s="7">
        <f t="shared" si="25"/>
        <v>51.879999999999995</v>
      </c>
      <c r="Q433" s="5" t="s">
        <v>8307</v>
      </c>
      <c r="R433" s="5" t="s">
        <v>8318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 s="5">
        <v>432</v>
      </c>
      <c r="B434" s="3" t="s">
        <v>432</v>
      </c>
      <c r="C434" s="3" t="s">
        <v>4541</v>
      </c>
      <c r="D434">
        <v>6000</v>
      </c>
      <c r="E434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t="b">
        <v>0</v>
      </c>
      <c r="L434" s="5">
        <v>8</v>
      </c>
      <c r="M434" t="b">
        <v>0</v>
      </c>
      <c r="N434" s="5" t="s">
        <v>8269</v>
      </c>
      <c r="O434" s="1">
        <f t="shared" si="24"/>
        <v>10</v>
      </c>
      <c r="P434" s="7">
        <f t="shared" si="25"/>
        <v>71.25</v>
      </c>
      <c r="Q434" s="5" t="s">
        <v>8307</v>
      </c>
      <c r="R434" s="5" t="s">
        <v>8318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 s="5">
        <v>433</v>
      </c>
      <c r="B435" s="3" t="s">
        <v>433</v>
      </c>
      <c r="C435" s="3" t="s">
        <v>4542</v>
      </c>
      <c r="D435">
        <v>3000</v>
      </c>
      <c r="E435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t="b">
        <v>0</v>
      </c>
      <c r="L435" s="5">
        <v>0</v>
      </c>
      <c r="M435" t="b">
        <v>0</v>
      </c>
      <c r="N435" s="5" t="s">
        <v>8269</v>
      </c>
      <c r="O435" s="1">
        <f t="shared" si="24"/>
        <v>0</v>
      </c>
      <c r="P435" s="7" t="e">
        <f t="shared" si="25"/>
        <v>#DIV/0!</v>
      </c>
      <c r="Q435" s="5" t="s">
        <v>8307</v>
      </c>
      <c r="R435" s="5" t="s">
        <v>8318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 s="5">
        <v>434</v>
      </c>
      <c r="B436" s="3" t="s">
        <v>434</v>
      </c>
      <c r="C436" s="3" t="s">
        <v>4543</v>
      </c>
      <c r="D436">
        <v>2500</v>
      </c>
      <c r="E436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t="b">
        <v>0</v>
      </c>
      <c r="L436" s="5">
        <v>2</v>
      </c>
      <c r="M436" t="b">
        <v>0</v>
      </c>
      <c r="N436" s="5" t="s">
        <v>8269</v>
      </c>
      <c r="O436" s="1">
        <f t="shared" si="24"/>
        <v>5</v>
      </c>
      <c r="P436" s="7">
        <f t="shared" si="25"/>
        <v>62.5</v>
      </c>
      <c r="Q436" s="5" t="s">
        <v>8307</v>
      </c>
      <c r="R436" s="5" t="s">
        <v>8318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 s="5">
        <v>435</v>
      </c>
      <c r="B437" s="3" t="s">
        <v>435</v>
      </c>
      <c r="C437" s="3" t="s">
        <v>4544</v>
      </c>
      <c r="D437">
        <v>110000</v>
      </c>
      <c r="E437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t="b">
        <v>0</v>
      </c>
      <c r="L437" s="5">
        <v>3</v>
      </c>
      <c r="M437" t="b">
        <v>0</v>
      </c>
      <c r="N437" s="5" t="s">
        <v>8269</v>
      </c>
      <c r="O437" s="1">
        <f t="shared" si="24"/>
        <v>1</v>
      </c>
      <c r="P437" s="7">
        <f t="shared" si="25"/>
        <v>1</v>
      </c>
      <c r="Q437" s="5" t="s">
        <v>8307</v>
      </c>
      <c r="R437" s="5" t="s">
        <v>8318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 s="5">
        <v>436</v>
      </c>
      <c r="B438" s="3" t="s">
        <v>436</v>
      </c>
      <c r="C438" s="3" t="s">
        <v>4545</v>
      </c>
      <c r="D438">
        <v>1000</v>
      </c>
      <c r="E43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t="b">
        <v>0</v>
      </c>
      <c r="L438" s="5">
        <v>0</v>
      </c>
      <c r="M438" t="b">
        <v>0</v>
      </c>
      <c r="N438" s="5" t="s">
        <v>8269</v>
      </c>
      <c r="O438" s="1">
        <f t="shared" si="24"/>
        <v>0</v>
      </c>
      <c r="P438" s="7" t="e">
        <f t="shared" si="25"/>
        <v>#DIV/0!</v>
      </c>
      <c r="Q438" s="5" t="s">
        <v>8307</v>
      </c>
      <c r="R438" s="5" t="s">
        <v>8318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 s="5">
        <v>437</v>
      </c>
      <c r="B439" s="3" t="s">
        <v>437</v>
      </c>
      <c r="C439" s="3" t="s">
        <v>4546</v>
      </c>
      <c r="D439">
        <v>7000</v>
      </c>
      <c r="E439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t="b">
        <v>0</v>
      </c>
      <c r="L439" s="5">
        <v>0</v>
      </c>
      <c r="M439" t="b">
        <v>0</v>
      </c>
      <c r="N439" s="5" t="s">
        <v>8269</v>
      </c>
      <c r="O439" s="1">
        <f t="shared" si="24"/>
        <v>0</v>
      </c>
      <c r="P439" s="7" t="e">
        <f t="shared" si="25"/>
        <v>#DIV/0!</v>
      </c>
      <c r="Q439" s="5" t="s">
        <v>8307</v>
      </c>
      <c r="R439" s="5" t="s">
        <v>8318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 s="5">
        <v>438</v>
      </c>
      <c r="B440" s="3" t="s">
        <v>438</v>
      </c>
      <c r="C440" s="3" t="s">
        <v>4547</v>
      </c>
      <c r="D440">
        <v>20000</v>
      </c>
      <c r="E440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t="b">
        <v>0</v>
      </c>
      <c r="L440" s="5">
        <v>11</v>
      </c>
      <c r="M440" t="b">
        <v>0</v>
      </c>
      <c r="N440" s="5" t="s">
        <v>8269</v>
      </c>
      <c r="O440" s="1">
        <f t="shared" si="24"/>
        <v>10</v>
      </c>
      <c r="P440" s="7">
        <f t="shared" si="25"/>
        <v>170.54999999999998</v>
      </c>
      <c r="Q440" s="5" t="s">
        <v>8307</v>
      </c>
      <c r="R440" s="5" t="s">
        <v>8318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 s="5">
        <v>439</v>
      </c>
      <c r="B441" s="3" t="s">
        <v>439</v>
      </c>
      <c r="C441" s="3" t="s">
        <v>4548</v>
      </c>
      <c r="D441">
        <v>450</v>
      </c>
      <c r="E441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t="b">
        <v>0</v>
      </c>
      <c r="L441" s="5">
        <v>0</v>
      </c>
      <c r="M441" t="b">
        <v>0</v>
      </c>
      <c r="N441" s="5" t="s">
        <v>8269</v>
      </c>
      <c r="O441" s="1">
        <f t="shared" si="24"/>
        <v>0</v>
      </c>
      <c r="P441" s="7" t="e">
        <f t="shared" si="25"/>
        <v>#DIV/0!</v>
      </c>
      <c r="Q441" s="5" t="s">
        <v>8307</v>
      </c>
      <c r="R441" s="5" t="s">
        <v>8318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 s="5">
        <v>440</v>
      </c>
      <c r="B442" s="3" t="s">
        <v>440</v>
      </c>
      <c r="C442" s="3" t="s">
        <v>4549</v>
      </c>
      <c r="D442">
        <v>5000</v>
      </c>
      <c r="E442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t="b">
        <v>0</v>
      </c>
      <c r="L442" s="5">
        <v>1</v>
      </c>
      <c r="M442" t="b">
        <v>0</v>
      </c>
      <c r="N442" s="5" t="s">
        <v>8269</v>
      </c>
      <c r="O442" s="1">
        <f t="shared" si="24"/>
        <v>1</v>
      </c>
      <c r="P442" s="7">
        <f t="shared" si="25"/>
        <v>5</v>
      </c>
      <c r="Q442" s="5" t="s">
        <v>8307</v>
      </c>
      <c r="R442" s="5" t="s">
        <v>8318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 s="5">
        <v>441</v>
      </c>
      <c r="B443" s="3" t="s">
        <v>441</v>
      </c>
      <c r="C443" s="3" t="s">
        <v>4550</v>
      </c>
      <c r="D443">
        <v>400</v>
      </c>
      <c r="E443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t="b">
        <v>0</v>
      </c>
      <c r="L443" s="5">
        <v>0</v>
      </c>
      <c r="M443" t="b">
        <v>0</v>
      </c>
      <c r="N443" s="5" t="s">
        <v>8269</v>
      </c>
      <c r="O443" s="1">
        <f t="shared" si="24"/>
        <v>0</v>
      </c>
      <c r="P443" s="7" t="e">
        <f t="shared" si="25"/>
        <v>#DIV/0!</v>
      </c>
      <c r="Q443" s="5" t="s">
        <v>8307</v>
      </c>
      <c r="R443" s="5" t="s">
        <v>8318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 s="5">
        <v>442</v>
      </c>
      <c r="B444" s="3" t="s">
        <v>442</v>
      </c>
      <c r="C444" s="3" t="s">
        <v>4551</v>
      </c>
      <c r="D444">
        <v>17000</v>
      </c>
      <c r="E444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t="b">
        <v>0</v>
      </c>
      <c r="L444" s="5">
        <v>17</v>
      </c>
      <c r="M444" t="b">
        <v>0</v>
      </c>
      <c r="N444" s="5" t="s">
        <v>8269</v>
      </c>
      <c r="O444" s="1">
        <f t="shared" si="24"/>
        <v>40</v>
      </c>
      <c r="P444" s="7">
        <f t="shared" si="25"/>
        <v>393.59</v>
      </c>
      <c r="Q444" s="5" t="s">
        <v>8307</v>
      </c>
      <c r="R444" s="5" t="s">
        <v>8318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 s="5">
        <v>443</v>
      </c>
      <c r="B445" s="3" t="s">
        <v>443</v>
      </c>
      <c r="C445" s="3" t="s">
        <v>4552</v>
      </c>
      <c r="D445">
        <v>10000</v>
      </c>
      <c r="E445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t="b">
        <v>0</v>
      </c>
      <c r="L445" s="5">
        <v>2</v>
      </c>
      <c r="M445" t="b">
        <v>0</v>
      </c>
      <c r="N445" s="5" t="s">
        <v>8269</v>
      </c>
      <c r="O445" s="1">
        <f t="shared" si="24"/>
        <v>1</v>
      </c>
      <c r="P445" s="7">
        <f t="shared" si="25"/>
        <v>5</v>
      </c>
      <c r="Q445" s="5" t="s">
        <v>8307</v>
      </c>
      <c r="R445" s="5" t="s">
        <v>8318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 s="5">
        <v>444</v>
      </c>
      <c r="B446" s="3" t="s">
        <v>444</v>
      </c>
      <c r="C446" s="3" t="s">
        <v>4553</v>
      </c>
      <c r="D446">
        <v>1000</v>
      </c>
      <c r="E446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t="b">
        <v>0</v>
      </c>
      <c r="L446" s="5">
        <v>1</v>
      </c>
      <c r="M446" t="b">
        <v>0</v>
      </c>
      <c r="N446" s="5" t="s">
        <v>8269</v>
      </c>
      <c r="O446" s="1">
        <f t="shared" si="24"/>
        <v>5</v>
      </c>
      <c r="P446" s="7">
        <f t="shared" si="25"/>
        <v>50</v>
      </c>
      <c r="Q446" s="5" t="s">
        <v>8307</v>
      </c>
      <c r="R446" s="5" t="s">
        <v>8318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 s="5">
        <v>445</v>
      </c>
      <c r="B447" s="3" t="s">
        <v>445</v>
      </c>
      <c r="C447" s="3" t="s">
        <v>4554</v>
      </c>
      <c r="D447">
        <v>60000</v>
      </c>
      <c r="E447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t="b">
        <v>0</v>
      </c>
      <c r="L447" s="5">
        <v>2</v>
      </c>
      <c r="M447" t="b">
        <v>0</v>
      </c>
      <c r="N447" s="5" t="s">
        <v>8269</v>
      </c>
      <c r="O447" s="1">
        <f t="shared" si="24"/>
        <v>1</v>
      </c>
      <c r="P447" s="7">
        <f t="shared" si="25"/>
        <v>1</v>
      </c>
      <c r="Q447" s="5" t="s">
        <v>8307</v>
      </c>
      <c r="R447" s="5" t="s">
        <v>8318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 s="5">
        <v>446</v>
      </c>
      <c r="B448" s="3" t="s">
        <v>446</v>
      </c>
      <c r="C448" s="3" t="s">
        <v>4555</v>
      </c>
      <c r="D448">
        <v>10500</v>
      </c>
      <c r="E44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t="b">
        <v>0</v>
      </c>
      <c r="L448" s="5">
        <v>16</v>
      </c>
      <c r="M448" t="b">
        <v>0</v>
      </c>
      <c r="N448" s="5" t="s">
        <v>8269</v>
      </c>
      <c r="O448" s="1">
        <f t="shared" si="24"/>
        <v>8</v>
      </c>
      <c r="P448" s="7">
        <f t="shared" si="25"/>
        <v>47.879999999999995</v>
      </c>
      <c r="Q448" s="5" t="s">
        <v>8307</v>
      </c>
      <c r="R448" s="5" t="s">
        <v>8318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 s="5">
        <v>447</v>
      </c>
      <c r="B449" s="3" t="s">
        <v>447</v>
      </c>
      <c r="C449" s="3" t="s">
        <v>4556</v>
      </c>
      <c r="D449">
        <v>30000</v>
      </c>
      <c r="E449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t="b">
        <v>0</v>
      </c>
      <c r="L449" s="5">
        <v>1</v>
      </c>
      <c r="M449" t="b">
        <v>0</v>
      </c>
      <c r="N449" s="5" t="s">
        <v>8269</v>
      </c>
      <c r="O449" s="1">
        <f t="shared" si="24"/>
        <v>1</v>
      </c>
      <c r="P449" s="7">
        <f t="shared" si="25"/>
        <v>5</v>
      </c>
      <c r="Q449" s="5" t="s">
        <v>8307</v>
      </c>
      <c r="R449" s="5" t="s">
        <v>8318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 s="5">
        <v>448</v>
      </c>
      <c r="B450" s="3" t="s">
        <v>448</v>
      </c>
      <c r="C450" s="3" t="s">
        <v>4557</v>
      </c>
      <c r="D450">
        <v>2500</v>
      </c>
      <c r="E450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t="b">
        <v>0</v>
      </c>
      <c r="L450" s="5">
        <v>4</v>
      </c>
      <c r="M450" t="b">
        <v>0</v>
      </c>
      <c r="N450" s="5" t="s">
        <v>8269</v>
      </c>
      <c r="O450" s="1">
        <f t="shared" si="24"/>
        <v>4</v>
      </c>
      <c r="P450" s="7">
        <f t="shared" si="25"/>
        <v>20.51</v>
      </c>
      <c r="Q450" s="5" t="s">
        <v>8307</v>
      </c>
      <c r="R450" s="5" t="s">
        <v>8318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 s="5">
        <v>449</v>
      </c>
      <c r="B451" s="3" t="s">
        <v>449</v>
      </c>
      <c r="C451" s="3" t="s">
        <v>4558</v>
      </c>
      <c r="D451">
        <v>2000</v>
      </c>
      <c r="E451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t="b">
        <v>0</v>
      </c>
      <c r="L451" s="5">
        <v>5</v>
      </c>
      <c r="M451" t="b">
        <v>0</v>
      </c>
      <c r="N451" s="5" t="s">
        <v>8269</v>
      </c>
      <c r="O451" s="1">
        <f t="shared" ref="O451:O514" si="28">ROUNDUP(E451/D451*100, 0)</f>
        <v>3</v>
      </c>
      <c r="P451" s="7">
        <f t="shared" ref="P451:P514" si="29">ROUNDUP(E451/L451,2)</f>
        <v>9</v>
      </c>
      <c r="Q451" s="5" t="s">
        <v>8307</v>
      </c>
      <c r="R451" s="5" t="s">
        <v>8318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 s="5">
        <v>450</v>
      </c>
      <c r="B452" s="3" t="s">
        <v>450</v>
      </c>
      <c r="C452" s="3" t="s">
        <v>4559</v>
      </c>
      <c r="D452">
        <v>50000</v>
      </c>
      <c r="E452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t="b">
        <v>0</v>
      </c>
      <c r="L452" s="5">
        <v>7</v>
      </c>
      <c r="M452" t="b">
        <v>0</v>
      </c>
      <c r="N452" s="5" t="s">
        <v>8269</v>
      </c>
      <c r="O452" s="1">
        <f t="shared" si="28"/>
        <v>1</v>
      </c>
      <c r="P452" s="7">
        <f t="shared" si="29"/>
        <v>56.58</v>
      </c>
      <c r="Q452" s="5" t="s">
        <v>8307</v>
      </c>
      <c r="R452" s="5" t="s">
        <v>8318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 s="5">
        <v>451</v>
      </c>
      <c r="B453" s="3" t="s">
        <v>451</v>
      </c>
      <c r="C453" s="3" t="s">
        <v>4560</v>
      </c>
      <c r="D453">
        <v>20000</v>
      </c>
      <c r="E453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t="b">
        <v>0</v>
      </c>
      <c r="L453" s="5">
        <v>0</v>
      </c>
      <c r="M453" t="b">
        <v>0</v>
      </c>
      <c r="N453" s="5" t="s">
        <v>8269</v>
      </c>
      <c r="O453" s="1">
        <f t="shared" si="28"/>
        <v>0</v>
      </c>
      <c r="P453" s="7" t="e">
        <f t="shared" si="29"/>
        <v>#DIV/0!</v>
      </c>
      <c r="Q453" s="5" t="s">
        <v>8307</v>
      </c>
      <c r="R453" s="5" t="s">
        <v>8318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 s="5">
        <v>452</v>
      </c>
      <c r="B454" s="3" t="s">
        <v>452</v>
      </c>
      <c r="C454" s="3" t="s">
        <v>4561</v>
      </c>
      <c r="D454">
        <v>750</v>
      </c>
      <c r="E454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t="b">
        <v>0</v>
      </c>
      <c r="L454" s="5">
        <v>12</v>
      </c>
      <c r="M454" t="b">
        <v>0</v>
      </c>
      <c r="N454" s="5" t="s">
        <v>8269</v>
      </c>
      <c r="O454" s="1">
        <f t="shared" si="28"/>
        <v>64</v>
      </c>
      <c r="P454" s="7">
        <f t="shared" si="29"/>
        <v>40</v>
      </c>
      <c r="Q454" s="5" t="s">
        <v>8307</v>
      </c>
      <c r="R454" s="5" t="s">
        <v>8318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 s="5">
        <v>453</v>
      </c>
      <c r="B455" s="3" t="s">
        <v>453</v>
      </c>
      <c r="C455" s="3" t="s">
        <v>4562</v>
      </c>
      <c r="D455">
        <v>94875</v>
      </c>
      <c r="E455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t="b">
        <v>0</v>
      </c>
      <c r="L455" s="5">
        <v>2</v>
      </c>
      <c r="M455" t="b">
        <v>0</v>
      </c>
      <c r="N455" s="5" t="s">
        <v>8269</v>
      </c>
      <c r="O455" s="1">
        <f t="shared" si="28"/>
        <v>1</v>
      </c>
      <c r="P455" s="7">
        <f t="shared" si="29"/>
        <v>13</v>
      </c>
      <c r="Q455" s="5" t="s">
        <v>8307</v>
      </c>
      <c r="R455" s="5" t="s">
        <v>8318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 s="5">
        <v>454</v>
      </c>
      <c r="B456" s="3" t="s">
        <v>454</v>
      </c>
      <c r="C456" s="3" t="s">
        <v>4563</v>
      </c>
      <c r="D456">
        <v>10000</v>
      </c>
      <c r="E456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t="b">
        <v>0</v>
      </c>
      <c r="L456" s="5">
        <v>5</v>
      </c>
      <c r="M456" t="b">
        <v>0</v>
      </c>
      <c r="N456" s="5" t="s">
        <v>8269</v>
      </c>
      <c r="O456" s="1">
        <f t="shared" si="28"/>
        <v>1</v>
      </c>
      <c r="P456" s="7">
        <f t="shared" si="29"/>
        <v>16.399999999999999</v>
      </c>
      <c r="Q456" s="5" t="s">
        <v>8307</v>
      </c>
      <c r="R456" s="5" t="s">
        <v>8318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 s="5">
        <v>455</v>
      </c>
      <c r="B457" s="3" t="s">
        <v>455</v>
      </c>
      <c r="C457" s="3" t="s">
        <v>4564</v>
      </c>
      <c r="D457">
        <v>65000</v>
      </c>
      <c r="E457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t="b">
        <v>0</v>
      </c>
      <c r="L457" s="5">
        <v>2</v>
      </c>
      <c r="M457" t="b">
        <v>0</v>
      </c>
      <c r="N457" s="5" t="s">
        <v>8269</v>
      </c>
      <c r="O457" s="1">
        <f t="shared" si="28"/>
        <v>1</v>
      </c>
      <c r="P457" s="7">
        <f t="shared" si="29"/>
        <v>22.5</v>
      </c>
      <c r="Q457" s="5" t="s">
        <v>8307</v>
      </c>
      <c r="R457" s="5" t="s">
        <v>8318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 s="5">
        <v>456</v>
      </c>
      <c r="B458" s="3" t="s">
        <v>456</v>
      </c>
      <c r="C458" s="3" t="s">
        <v>4565</v>
      </c>
      <c r="D458">
        <v>8888</v>
      </c>
      <c r="E45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t="b">
        <v>0</v>
      </c>
      <c r="L458" s="5">
        <v>3</v>
      </c>
      <c r="M458" t="b">
        <v>0</v>
      </c>
      <c r="N458" s="5" t="s">
        <v>8269</v>
      </c>
      <c r="O458" s="1">
        <f t="shared" si="28"/>
        <v>1</v>
      </c>
      <c r="P458" s="7">
        <f t="shared" si="29"/>
        <v>20.34</v>
      </c>
      <c r="Q458" s="5" t="s">
        <v>8307</v>
      </c>
      <c r="R458" s="5" t="s">
        <v>8318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 s="5">
        <v>457</v>
      </c>
      <c r="B459" s="3" t="s">
        <v>457</v>
      </c>
      <c r="C459" s="3" t="s">
        <v>4566</v>
      </c>
      <c r="D459">
        <v>20000</v>
      </c>
      <c r="E459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t="b">
        <v>0</v>
      </c>
      <c r="L459" s="5">
        <v>0</v>
      </c>
      <c r="M459" t="b">
        <v>0</v>
      </c>
      <c r="N459" s="5" t="s">
        <v>8269</v>
      </c>
      <c r="O459" s="1">
        <f t="shared" si="28"/>
        <v>0</v>
      </c>
      <c r="P459" s="7" t="e">
        <f t="shared" si="29"/>
        <v>#DIV/0!</v>
      </c>
      <c r="Q459" s="5" t="s">
        <v>8307</v>
      </c>
      <c r="R459" s="5" t="s">
        <v>8318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 s="5">
        <v>458</v>
      </c>
      <c r="B460" s="3" t="s">
        <v>458</v>
      </c>
      <c r="C460" s="3" t="s">
        <v>4567</v>
      </c>
      <c r="D460">
        <v>10000</v>
      </c>
      <c r="E460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t="b">
        <v>0</v>
      </c>
      <c r="L460" s="5">
        <v>49</v>
      </c>
      <c r="M460" t="b">
        <v>0</v>
      </c>
      <c r="N460" s="5" t="s">
        <v>8269</v>
      </c>
      <c r="O460" s="1">
        <f t="shared" si="28"/>
        <v>9</v>
      </c>
      <c r="P460" s="7">
        <f t="shared" si="29"/>
        <v>16.760000000000002</v>
      </c>
      <c r="Q460" s="5" t="s">
        <v>8307</v>
      </c>
      <c r="R460" s="5" t="s">
        <v>8318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 s="5">
        <v>459</v>
      </c>
      <c r="B461" s="3" t="s">
        <v>459</v>
      </c>
      <c r="C461" s="3" t="s">
        <v>4568</v>
      </c>
      <c r="D461">
        <v>39000</v>
      </c>
      <c r="E461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t="b">
        <v>0</v>
      </c>
      <c r="L461" s="5">
        <v>1</v>
      </c>
      <c r="M461" t="b">
        <v>0</v>
      </c>
      <c r="N461" s="5" t="s">
        <v>8269</v>
      </c>
      <c r="O461" s="1">
        <f t="shared" si="28"/>
        <v>1</v>
      </c>
      <c r="P461" s="7">
        <f t="shared" si="29"/>
        <v>25</v>
      </c>
      <c r="Q461" s="5" t="s">
        <v>8307</v>
      </c>
      <c r="R461" s="5" t="s">
        <v>8318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 s="5">
        <v>460</v>
      </c>
      <c r="B462" s="3" t="s">
        <v>460</v>
      </c>
      <c r="C462" s="3" t="s">
        <v>4569</v>
      </c>
      <c r="D462">
        <v>8500</v>
      </c>
      <c r="E462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t="b">
        <v>0</v>
      </c>
      <c r="L462" s="5">
        <v>2</v>
      </c>
      <c r="M462" t="b">
        <v>0</v>
      </c>
      <c r="N462" s="5" t="s">
        <v>8269</v>
      </c>
      <c r="O462" s="1">
        <f t="shared" si="28"/>
        <v>1</v>
      </c>
      <c r="P462" s="7">
        <f t="shared" si="29"/>
        <v>12.5</v>
      </c>
      <c r="Q462" s="5" t="s">
        <v>8307</v>
      </c>
      <c r="R462" s="5" t="s">
        <v>8318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 s="5">
        <v>461</v>
      </c>
      <c r="B463" s="3" t="s">
        <v>461</v>
      </c>
      <c r="C463" s="3" t="s">
        <v>4570</v>
      </c>
      <c r="D463">
        <v>550</v>
      </c>
      <c r="E463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t="b">
        <v>0</v>
      </c>
      <c r="L463" s="5">
        <v>0</v>
      </c>
      <c r="M463" t="b">
        <v>0</v>
      </c>
      <c r="N463" s="5" t="s">
        <v>8269</v>
      </c>
      <c r="O463" s="1">
        <f t="shared" si="28"/>
        <v>0</v>
      </c>
      <c r="P463" s="7" t="e">
        <f t="shared" si="29"/>
        <v>#DIV/0!</v>
      </c>
      <c r="Q463" s="5" t="s">
        <v>8307</v>
      </c>
      <c r="R463" s="5" t="s">
        <v>8318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 s="5">
        <v>462</v>
      </c>
      <c r="B464" s="3" t="s">
        <v>462</v>
      </c>
      <c r="C464" s="3" t="s">
        <v>4571</v>
      </c>
      <c r="D464">
        <v>100000</v>
      </c>
      <c r="E464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t="b">
        <v>0</v>
      </c>
      <c r="L464" s="5">
        <v>0</v>
      </c>
      <c r="M464" t="b">
        <v>0</v>
      </c>
      <c r="N464" s="5" t="s">
        <v>8269</v>
      </c>
      <c r="O464" s="1">
        <f t="shared" si="28"/>
        <v>0</v>
      </c>
      <c r="P464" s="7" t="e">
        <f t="shared" si="29"/>
        <v>#DIV/0!</v>
      </c>
      <c r="Q464" s="5" t="s">
        <v>8307</v>
      </c>
      <c r="R464" s="5" t="s">
        <v>8318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 s="5">
        <v>463</v>
      </c>
      <c r="B465" s="3" t="s">
        <v>463</v>
      </c>
      <c r="C465" s="3" t="s">
        <v>4572</v>
      </c>
      <c r="D465">
        <v>55000</v>
      </c>
      <c r="E465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t="b">
        <v>0</v>
      </c>
      <c r="L465" s="5">
        <v>11</v>
      </c>
      <c r="M465" t="b">
        <v>0</v>
      </c>
      <c r="N465" s="5" t="s">
        <v>8269</v>
      </c>
      <c r="O465" s="1">
        <f t="shared" si="28"/>
        <v>3</v>
      </c>
      <c r="P465" s="7">
        <f t="shared" si="29"/>
        <v>113.64</v>
      </c>
      <c r="Q465" s="5" t="s">
        <v>8307</v>
      </c>
      <c r="R465" s="5" t="s">
        <v>8318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 s="5">
        <v>464</v>
      </c>
      <c r="B466" s="3" t="s">
        <v>464</v>
      </c>
      <c r="C466" s="3" t="s">
        <v>4573</v>
      </c>
      <c r="D466">
        <v>1010</v>
      </c>
      <c r="E466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t="b">
        <v>0</v>
      </c>
      <c r="L466" s="5">
        <v>1</v>
      </c>
      <c r="M466" t="b">
        <v>0</v>
      </c>
      <c r="N466" s="5" t="s">
        <v>8269</v>
      </c>
      <c r="O466" s="1">
        <f t="shared" si="28"/>
        <v>1</v>
      </c>
      <c r="P466" s="7">
        <f t="shared" si="29"/>
        <v>1</v>
      </c>
      <c r="Q466" s="5" t="s">
        <v>8307</v>
      </c>
      <c r="R466" s="5" t="s">
        <v>8318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 s="5">
        <v>465</v>
      </c>
      <c r="B467" s="3" t="s">
        <v>465</v>
      </c>
      <c r="C467" s="3" t="s">
        <v>4574</v>
      </c>
      <c r="D467">
        <v>512</v>
      </c>
      <c r="E467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t="b">
        <v>0</v>
      </c>
      <c r="L467" s="5">
        <v>8</v>
      </c>
      <c r="M467" t="b">
        <v>0</v>
      </c>
      <c r="N467" s="5" t="s">
        <v>8269</v>
      </c>
      <c r="O467" s="1">
        <f t="shared" si="28"/>
        <v>27</v>
      </c>
      <c r="P467" s="7">
        <f t="shared" si="29"/>
        <v>17.25</v>
      </c>
      <c r="Q467" s="5" t="s">
        <v>8307</v>
      </c>
      <c r="R467" s="5" t="s">
        <v>8318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 s="5">
        <v>466</v>
      </c>
      <c r="B468" s="3" t="s">
        <v>466</v>
      </c>
      <c r="C468" s="3" t="s">
        <v>4575</v>
      </c>
      <c r="D468">
        <v>10000</v>
      </c>
      <c r="E46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t="b">
        <v>0</v>
      </c>
      <c r="L468" s="5">
        <v>5</v>
      </c>
      <c r="M468" t="b">
        <v>0</v>
      </c>
      <c r="N468" s="5" t="s">
        <v>8269</v>
      </c>
      <c r="O468" s="1">
        <f t="shared" si="28"/>
        <v>1</v>
      </c>
      <c r="P468" s="7">
        <f t="shared" si="29"/>
        <v>15.2</v>
      </c>
      <c r="Q468" s="5" t="s">
        <v>8307</v>
      </c>
      <c r="R468" s="5" t="s">
        <v>8318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 s="5">
        <v>467</v>
      </c>
      <c r="B469" s="3" t="s">
        <v>467</v>
      </c>
      <c r="C469" s="3" t="s">
        <v>4576</v>
      </c>
      <c r="D469">
        <v>20000</v>
      </c>
      <c r="E469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t="b">
        <v>0</v>
      </c>
      <c r="L469" s="5">
        <v>39</v>
      </c>
      <c r="M469" t="b">
        <v>0</v>
      </c>
      <c r="N469" s="5" t="s">
        <v>8269</v>
      </c>
      <c r="O469" s="1">
        <f t="shared" si="28"/>
        <v>22</v>
      </c>
      <c r="P469" s="7">
        <f t="shared" si="29"/>
        <v>110.65</v>
      </c>
      <c r="Q469" s="5" t="s">
        <v>8307</v>
      </c>
      <c r="R469" s="5" t="s">
        <v>8318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 s="5">
        <v>468</v>
      </c>
      <c r="B470" s="3" t="s">
        <v>468</v>
      </c>
      <c r="C470" s="3" t="s">
        <v>4577</v>
      </c>
      <c r="D470">
        <v>7500</v>
      </c>
      <c r="E470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t="b">
        <v>0</v>
      </c>
      <c r="L470" s="5">
        <v>0</v>
      </c>
      <c r="M470" t="b">
        <v>0</v>
      </c>
      <c r="N470" s="5" t="s">
        <v>8269</v>
      </c>
      <c r="O470" s="1">
        <f t="shared" si="28"/>
        <v>0</v>
      </c>
      <c r="P470" s="7" t="e">
        <f t="shared" si="29"/>
        <v>#DIV/0!</v>
      </c>
      <c r="Q470" s="5" t="s">
        <v>8307</v>
      </c>
      <c r="R470" s="5" t="s">
        <v>8318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 s="5">
        <v>469</v>
      </c>
      <c r="B471" s="3" t="s">
        <v>469</v>
      </c>
      <c r="C471" s="3" t="s">
        <v>4578</v>
      </c>
      <c r="D471">
        <v>6000</v>
      </c>
      <c r="E471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t="b">
        <v>0</v>
      </c>
      <c r="L471" s="5">
        <v>0</v>
      </c>
      <c r="M471" t="b">
        <v>0</v>
      </c>
      <c r="N471" s="5" t="s">
        <v>8269</v>
      </c>
      <c r="O471" s="1">
        <f t="shared" si="28"/>
        <v>0</v>
      </c>
      <c r="P471" s="7" t="e">
        <f t="shared" si="29"/>
        <v>#DIV/0!</v>
      </c>
      <c r="Q471" s="5" t="s">
        <v>8307</v>
      </c>
      <c r="R471" s="5" t="s">
        <v>8318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 s="5">
        <v>470</v>
      </c>
      <c r="B472" s="3" t="s">
        <v>470</v>
      </c>
      <c r="C472" s="3" t="s">
        <v>4579</v>
      </c>
      <c r="D472">
        <v>5000</v>
      </c>
      <c r="E472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t="b">
        <v>0</v>
      </c>
      <c r="L472" s="5">
        <v>2</v>
      </c>
      <c r="M472" t="b">
        <v>0</v>
      </c>
      <c r="N472" s="5" t="s">
        <v>8269</v>
      </c>
      <c r="O472" s="1">
        <f t="shared" si="28"/>
        <v>2</v>
      </c>
      <c r="P472" s="7">
        <f t="shared" si="29"/>
        <v>25.5</v>
      </c>
      <c r="Q472" s="5" t="s">
        <v>8307</v>
      </c>
      <c r="R472" s="5" t="s">
        <v>8318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 s="5">
        <v>471</v>
      </c>
      <c r="B473" s="3" t="s">
        <v>471</v>
      </c>
      <c r="C473" s="3" t="s">
        <v>4580</v>
      </c>
      <c r="D473">
        <v>55000</v>
      </c>
      <c r="E473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t="b">
        <v>0</v>
      </c>
      <c r="L473" s="5">
        <v>170</v>
      </c>
      <c r="M473" t="b">
        <v>0</v>
      </c>
      <c r="N473" s="5" t="s">
        <v>8269</v>
      </c>
      <c r="O473" s="1">
        <f t="shared" si="28"/>
        <v>12</v>
      </c>
      <c r="P473" s="7">
        <f t="shared" si="29"/>
        <v>38.479999999999997</v>
      </c>
      <c r="Q473" s="5" t="s">
        <v>8307</v>
      </c>
      <c r="R473" s="5" t="s">
        <v>8318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 s="5">
        <v>472</v>
      </c>
      <c r="B474" s="3" t="s">
        <v>472</v>
      </c>
      <c r="C474" s="3" t="s">
        <v>4581</v>
      </c>
      <c r="D474">
        <v>800</v>
      </c>
      <c r="E474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t="b">
        <v>0</v>
      </c>
      <c r="L474" s="5">
        <v>5</v>
      </c>
      <c r="M474" t="b">
        <v>0</v>
      </c>
      <c r="N474" s="5" t="s">
        <v>8269</v>
      </c>
      <c r="O474" s="1">
        <f t="shared" si="28"/>
        <v>18</v>
      </c>
      <c r="P474" s="7">
        <f t="shared" si="29"/>
        <v>28.2</v>
      </c>
      <c r="Q474" s="5" t="s">
        <v>8307</v>
      </c>
      <c r="R474" s="5" t="s">
        <v>8318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 s="5">
        <v>473</v>
      </c>
      <c r="B475" s="3" t="s">
        <v>473</v>
      </c>
      <c r="C475" s="3" t="s">
        <v>4582</v>
      </c>
      <c r="D475">
        <v>30000</v>
      </c>
      <c r="E475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t="b">
        <v>0</v>
      </c>
      <c r="L475" s="5">
        <v>14</v>
      </c>
      <c r="M475" t="b">
        <v>0</v>
      </c>
      <c r="N475" s="5" t="s">
        <v>8269</v>
      </c>
      <c r="O475" s="1">
        <f t="shared" si="28"/>
        <v>3</v>
      </c>
      <c r="P475" s="7">
        <f t="shared" si="29"/>
        <v>61.5</v>
      </c>
      <c r="Q475" s="5" t="s">
        <v>8307</v>
      </c>
      <c r="R475" s="5" t="s">
        <v>8318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 s="5">
        <v>474</v>
      </c>
      <c r="B476" s="3" t="s">
        <v>474</v>
      </c>
      <c r="C476" s="3" t="s">
        <v>4583</v>
      </c>
      <c r="D476">
        <v>3300</v>
      </c>
      <c r="E476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t="b">
        <v>0</v>
      </c>
      <c r="L476" s="5">
        <v>1</v>
      </c>
      <c r="M476" t="b">
        <v>0</v>
      </c>
      <c r="N476" s="5" t="s">
        <v>8269</v>
      </c>
      <c r="O476" s="1">
        <f t="shared" si="28"/>
        <v>1</v>
      </c>
      <c r="P476" s="7">
        <f t="shared" si="29"/>
        <v>1</v>
      </c>
      <c r="Q476" s="5" t="s">
        <v>8307</v>
      </c>
      <c r="R476" s="5" t="s">
        <v>8318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 s="5">
        <v>475</v>
      </c>
      <c r="B477" s="3" t="s">
        <v>475</v>
      </c>
      <c r="C477" s="3" t="s">
        <v>4584</v>
      </c>
      <c r="D477">
        <v>2000</v>
      </c>
      <c r="E477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t="b">
        <v>0</v>
      </c>
      <c r="L477" s="5">
        <v>0</v>
      </c>
      <c r="M477" t="b">
        <v>0</v>
      </c>
      <c r="N477" s="5" t="s">
        <v>8269</v>
      </c>
      <c r="O477" s="1">
        <f t="shared" si="28"/>
        <v>0</v>
      </c>
      <c r="P477" s="7" t="e">
        <f t="shared" si="29"/>
        <v>#DIV/0!</v>
      </c>
      <c r="Q477" s="5" t="s">
        <v>8307</v>
      </c>
      <c r="R477" s="5" t="s">
        <v>8318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 s="5">
        <v>476</v>
      </c>
      <c r="B478" s="3" t="s">
        <v>476</v>
      </c>
      <c r="C478" s="3" t="s">
        <v>4585</v>
      </c>
      <c r="D478">
        <v>220000</v>
      </c>
      <c r="E47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t="b">
        <v>0</v>
      </c>
      <c r="L478" s="5">
        <v>124</v>
      </c>
      <c r="M478" t="b">
        <v>0</v>
      </c>
      <c r="N478" s="5" t="s">
        <v>8269</v>
      </c>
      <c r="O478" s="1">
        <f t="shared" si="28"/>
        <v>3</v>
      </c>
      <c r="P478" s="7">
        <f t="shared" si="29"/>
        <v>39.57</v>
      </c>
      <c r="Q478" s="5" t="s">
        <v>8307</v>
      </c>
      <c r="R478" s="5" t="s">
        <v>8318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 s="5">
        <v>477</v>
      </c>
      <c r="B479" s="3" t="s">
        <v>477</v>
      </c>
      <c r="C479" s="3" t="s">
        <v>4586</v>
      </c>
      <c r="D479">
        <v>1500</v>
      </c>
      <c r="E479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t="b">
        <v>0</v>
      </c>
      <c r="L479" s="5">
        <v>0</v>
      </c>
      <c r="M479" t="b">
        <v>0</v>
      </c>
      <c r="N479" s="5" t="s">
        <v>8269</v>
      </c>
      <c r="O479" s="1">
        <f t="shared" si="28"/>
        <v>0</v>
      </c>
      <c r="P479" s="7" t="e">
        <f t="shared" si="29"/>
        <v>#DIV/0!</v>
      </c>
      <c r="Q479" s="5" t="s">
        <v>8307</v>
      </c>
      <c r="R479" s="5" t="s">
        <v>8318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 s="5">
        <v>478</v>
      </c>
      <c r="B480" s="3" t="s">
        <v>478</v>
      </c>
      <c r="C480" s="3" t="s">
        <v>4587</v>
      </c>
      <c r="D480">
        <v>10000</v>
      </c>
      <c r="E480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t="b">
        <v>0</v>
      </c>
      <c r="L480" s="5">
        <v>0</v>
      </c>
      <c r="M480" t="b">
        <v>0</v>
      </c>
      <c r="N480" s="5" t="s">
        <v>8269</v>
      </c>
      <c r="O480" s="1">
        <f t="shared" si="28"/>
        <v>0</v>
      </c>
      <c r="P480" s="7" t="e">
        <f t="shared" si="29"/>
        <v>#DIV/0!</v>
      </c>
      <c r="Q480" s="5" t="s">
        <v>8307</v>
      </c>
      <c r="R480" s="5" t="s">
        <v>8318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 s="5">
        <v>479</v>
      </c>
      <c r="B481" s="3" t="s">
        <v>479</v>
      </c>
      <c r="C481" s="3" t="s">
        <v>4588</v>
      </c>
      <c r="D481">
        <v>15000</v>
      </c>
      <c r="E481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t="b">
        <v>0</v>
      </c>
      <c r="L481" s="5">
        <v>55</v>
      </c>
      <c r="M481" t="b">
        <v>0</v>
      </c>
      <c r="N481" s="5" t="s">
        <v>8269</v>
      </c>
      <c r="O481" s="1">
        <f t="shared" si="28"/>
        <v>33</v>
      </c>
      <c r="P481" s="7">
        <f t="shared" si="29"/>
        <v>88.8</v>
      </c>
      <c r="Q481" s="5" t="s">
        <v>8307</v>
      </c>
      <c r="R481" s="5" t="s">
        <v>8318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 s="5">
        <v>480</v>
      </c>
      <c r="B482" s="3" t="s">
        <v>480</v>
      </c>
      <c r="C482" s="3" t="s">
        <v>4589</v>
      </c>
      <c r="D482">
        <v>40000</v>
      </c>
      <c r="E482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t="b">
        <v>0</v>
      </c>
      <c r="L482" s="5">
        <v>140</v>
      </c>
      <c r="M482" t="b">
        <v>0</v>
      </c>
      <c r="N482" s="5" t="s">
        <v>8269</v>
      </c>
      <c r="O482" s="1">
        <f t="shared" si="28"/>
        <v>20</v>
      </c>
      <c r="P482" s="7">
        <f t="shared" si="29"/>
        <v>55.46</v>
      </c>
      <c r="Q482" s="5" t="s">
        <v>8307</v>
      </c>
      <c r="R482" s="5" t="s">
        <v>8318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 s="5">
        <v>481</v>
      </c>
      <c r="B483" s="3" t="s">
        <v>481</v>
      </c>
      <c r="C483" s="3" t="s">
        <v>4590</v>
      </c>
      <c r="D483">
        <v>30000</v>
      </c>
      <c r="E483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t="b">
        <v>0</v>
      </c>
      <c r="L483" s="5">
        <v>21</v>
      </c>
      <c r="M483" t="b">
        <v>0</v>
      </c>
      <c r="N483" s="5" t="s">
        <v>8269</v>
      </c>
      <c r="O483" s="1">
        <f t="shared" si="28"/>
        <v>7</v>
      </c>
      <c r="P483" s="7">
        <f t="shared" si="29"/>
        <v>87.15</v>
      </c>
      <c r="Q483" s="5" t="s">
        <v>8307</v>
      </c>
      <c r="R483" s="5" t="s">
        <v>8318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 s="5">
        <v>482</v>
      </c>
      <c r="B484" s="3" t="s">
        <v>482</v>
      </c>
      <c r="C484" s="3" t="s">
        <v>4591</v>
      </c>
      <c r="D484">
        <v>10000</v>
      </c>
      <c r="E484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t="b">
        <v>0</v>
      </c>
      <c r="L484" s="5">
        <v>1</v>
      </c>
      <c r="M484" t="b">
        <v>0</v>
      </c>
      <c r="N484" s="5" t="s">
        <v>8269</v>
      </c>
      <c r="O484" s="1">
        <f t="shared" si="28"/>
        <v>1</v>
      </c>
      <c r="P484" s="7">
        <f t="shared" si="29"/>
        <v>10</v>
      </c>
      <c r="Q484" s="5" t="s">
        <v>8307</v>
      </c>
      <c r="R484" s="5" t="s">
        <v>8318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 s="5">
        <v>483</v>
      </c>
      <c r="B485" s="3" t="s">
        <v>483</v>
      </c>
      <c r="C485" s="3" t="s">
        <v>4592</v>
      </c>
      <c r="D485">
        <v>15000</v>
      </c>
      <c r="E485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t="b">
        <v>0</v>
      </c>
      <c r="L485" s="5">
        <v>147</v>
      </c>
      <c r="M485" t="b">
        <v>0</v>
      </c>
      <c r="N485" s="5" t="s">
        <v>8269</v>
      </c>
      <c r="O485" s="1">
        <f t="shared" si="28"/>
        <v>51</v>
      </c>
      <c r="P485" s="7">
        <f t="shared" si="29"/>
        <v>51.23</v>
      </c>
      <c r="Q485" s="5" t="s">
        <v>8307</v>
      </c>
      <c r="R485" s="5" t="s">
        <v>8318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 s="5">
        <v>484</v>
      </c>
      <c r="B486" s="3" t="s">
        <v>484</v>
      </c>
      <c r="C486" s="3" t="s">
        <v>4593</v>
      </c>
      <c r="D486">
        <v>80000</v>
      </c>
      <c r="E486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t="b">
        <v>0</v>
      </c>
      <c r="L486" s="5">
        <v>11</v>
      </c>
      <c r="M486" t="b">
        <v>0</v>
      </c>
      <c r="N486" s="5" t="s">
        <v>8269</v>
      </c>
      <c r="O486" s="1">
        <f t="shared" si="28"/>
        <v>1</v>
      </c>
      <c r="P486" s="7">
        <f t="shared" si="29"/>
        <v>13.549999999999999</v>
      </c>
      <c r="Q486" s="5" t="s">
        <v>8307</v>
      </c>
      <c r="R486" s="5" t="s">
        <v>8318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 s="5">
        <v>485</v>
      </c>
      <c r="B487" s="3" t="s">
        <v>485</v>
      </c>
      <c r="C487" s="3" t="s">
        <v>4594</v>
      </c>
      <c r="D487">
        <v>37956</v>
      </c>
      <c r="E487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t="b">
        <v>0</v>
      </c>
      <c r="L487" s="5">
        <v>125</v>
      </c>
      <c r="M487" t="b">
        <v>0</v>
      </c>
      <c r="N487" s="5" t="s">
        <v>8269</v>
      </c>
      <c r="O487" s="1">
        <f t="shared" si="28"/>
        <v>22</v>
      </c>
      <c r="P487" s="7">
        <f t="shared" si="29"/>
        <v>66.53</v>
      </c>
      <c r="Q487" s="5" t="s">
        <v>8307</v>
      </c>
      <c r="R487" s="5" t="s">
        <v>8318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 s="5">
        <v>486</v>
      </c>
      <c r="B488" s="3" t="s">
        <v>486</v>
      </c>
      <c r="C488" s="3" t="s">
        <v>4595</v>
      </c>
      <c r="D488">
        <v>550000</v>
      </c>
      <c r="E48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t="b">
        <v>0</v>
      </c>
      <c r="L488" s="5">
        <v>1</v>
      </c>
      <c r="M488" t="b">
        <v>0</v>
      </c>
      <c r="N488" s="5" t="s">
        <v>8269</v>
      </c>
      <c r="O488" s="1">
        <f t="shared" si="28"/>
        <v>1</v>
      </c>
      <c r="P488" s="7">
        <f t="shared" si="29"/>
        <v>50</v>
      </c>
      <c r="Q488" s="5" t="s">
        <v>8307</v>
      </c>
      <c r="R488" s="5" t="s">
        <v>8318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 s="5">
        <v>487</v>
      </c>
      <c r="B489" s="3" t="s">
        <v>487</v>
      </c>
      <c r="C489" s="3" t="s">
        <v>4596</v>
      </c>
      <c r="D489">
        <v>50000</v>
      </c>
      <c r="E489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t="b">
        <v>0</v>
      </c>
      <c r="L489" s="5">
        <v>0</v>
      </c>
      <c r="M489" t="b">
        <v>0</v>
      </c>
      <c r="N489" s="5" t="s">
        <v>8269</v>
      </c>
      <c r="O489" s="1">
        <f t="shared" si="28"/>
        <v>0</v>
      </c>
      <c r="P489" s="7" t="e">
        <f t="shared" si="29"/>
        <v>#DIV/0!</v>
      </c>
      <c r="Q489" s="5" t="s">
        <v>8307</v>
      </c>
      <c r="R489" s="5" t="s">
        <v>8318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 s="5">
        <v>488</v>
      </c>
      <c r="B490" s="3" t="s">
        <v>488</v>
      </c>
      <c r="C490" s="3" t="s">
        <v>4597</v>
      </c>
      <c r="D490">
        <v>12000</v>
      </c>
      <c r="E490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t="b">
        <v>0</v>
      </c>
      <c r="L490" s="5">
        <v>0</v>
      </c>
      <c r="M490" t="b">
        <v>0</v>
      </c>
      <c r="N490" s="5" t="s">
        <v>8269</v>
      </c>
      <c r="O490" s="1">
        <f t="shared" si="28"/>
        <v>0</v>
      </c>
      <c r="P490" s="7" t="e">
        <f t="shared" si="29"/>
        <v>#DIV/0!</v>
      </c>
      <c r="Q490" s="5" t="s">
        <v>8307</v>
      </c>
      <c r="R490" s="5" t="s">
        <v>8318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 s="5">
        <v>489</v>
      </c>
      <c r="B491" s="3" t="s">
        <v>489</v>
      </c>
      <c r="C491" s="3" t="s">
        <v>4598</v>
      </c>
      <c r="D491">
        <v>74997</v>
      </c>
      <c r="E491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t="b">
        <v>0</v>
      </c>
      <c r="L491" s="5">
        <v>3</v>
      </c>
      <c r="M491" t="b">
        <v>0</v>
      </c>
      <c r="N491" s="5" t="s">
        <v>8269</v>
      </c>
      <c r="O491" s="1">
        <f t="shared" si="28"/>
        <v>1</v>
      </c>
      <c r="P491" s="7">
        <f t="shared" si="29"/>
        <v>71.67</v>
      </c>
      <c r="Q491" s="5" t="s">
        <v>8307</v>
      </c>
      <c r="R491" s="5" t="s">
        <v>8318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 s="5">
        <v>490</v>
      </c>
      <c r="B492" s="3" t="s">
        <v>490</v>
      </c>
      <c r="C492" s="3" t="s">
        <v>4599</v>
      </c>
      <c r="D492">
        <v>1000</v>
      </c>
      <c r="E492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t="b">
        <v>0</v>
      </c>
      <c r="L492" s="5">
        <v>0</v>
      </c>
      <c r="M492" t="b">
        <v>0</v>
      </c>
      <c r="N492" s="5" t="s">
        <v>8269</v>
      </c>
      <c r="O492" s="1">
        <f t="shared" si="28"/>
        <v>0</v>
      </c>
      <c r="P492" s="7" t="e">
        <f t="shared" si="29"/>
        <v>#DIV/0!</v>
      </c>
      <c r="Q492" s="5" t="s">
        <v>8307</v>
      </c>
      <c r="R492" s="5" t="s">
        <v>8318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 s="5">
        <v>491</v>
      </c>
      <c r="B493" s="3" t="s">
        <v>491</v>
      </c>
      <c r="C493" s="3" t="s">
        <v>4600</v>
      </c>
      <c r="D493">
        <v>10000</v>
      </c>
      <c r="E493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t="b">
        <v>0</v>
      </c>
      <c r="L493" s="5">
        <v>0</v>
      </c>
      <c r="M493" t="b">
        <v>0</v>
      </c>
      <c r="N493" s="5" t="s">
        <v>8269</v>
      </c>
      <c r="O493" s="1">
        <f t="shared" si="28"/>
        <v>0</v>
      </c>
      <c r="P493" s="7" t="e">
        <f t="shared" si="29"/>
        <v>#DIV/0!</v>
      </c>
      <c r="Q493" s="5" t="s">
        <v>8307</v>
      </c>
      <c r="R493" s="5" t="s">
        <v>8318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 s="5">
        <v>492</v>
      </c>
      <c r="B494" s="3" t="s">
        <v>492</v>
      </c>
      <c r="C494" s="3" t="s">
        <v>4601</v>
      </c>
      <c r="D494">
        <v>10000000</v>
      </c>
      <c r="E494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t="b">
        <v>0</v>
      </c>
      <c r="L494" s="5">
        <v>0</v>
      </c>
      <c r="M494" t="b">
        <v>0</v>
      </c>
      <c r="N494" s="5" t="s">
        <v>8269</v>
      </c>
      <c r="O494" s="1">
        <f t="shared" si="28"/>
        <v>0</v>
      </c>
      <c r="P494" s="7" t="e">
        <f t="shared" si="29"/>
        <v>#DIV/0!</v>
      </c>
      <c r="Q494" s="5" t="s">
        <v>8307</v>
      </c>
      <c r="R494" s="5" t="s">
        <v>8318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 s="5">
        <v>493</v>
      </c>
      <c r="B495" s="3" t="s">
        <v>493</v>
      </c>
      <c r="C495" s="3" t="s">
        <v>4602</v>
      </c>
      <c r="D495">
        <v>30000</v>
      </c>
      <c r="E495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t="b">
        <v>0</v>
      </c>
      <c r="L495" s="5">
        <v>0</v>
      </c>
      <c r="M495" t="b">
        <v>0</v>
      </c>
      <c r="N495" s="5" t="s">
        <v>8269</v>
      </c>
      <c r="O495" s="1">
        <f t="shared" si="28"/>
        <v>0</v>
      </c>
      <c r="P495" s="7" t="e">
        <f t="shared" si="29"/>
        <v>#DIV/0!</v>
      </c>
      <c r="Q495" s="5" t="s">
        <v>8307</v>
      </c>
      <c r="R495" s="5" t="s">
        <v>8318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 s="5">
        <v>494</v>
      </c>
      <c r="B496" s="3" t="s">
        <v>494</v>
      </c>
      <c r="C496" s="3" t="s">
        <v>4603</v>
      </c>
      <c r="D496">
        <v>20000</v>
      </c>
      <c r="E496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t="b">
        <v>0</v>
      </c>
      <c r="L496" s="5">
        <v>3</v>
      </c>
      <c r="M496" t="b">
        <v>0</v>
      </c>
      <c r="N496" s="5" t="s">
        <v>8269</v>
      </c>
      <c r="O496" s="1">
        <f t="shared" si="28"/>
        <v>1</v>
      </c>
      <c r="P496" s="7">
        <f t="shared" si="29"/>
        <v>10.34</v>
      </c>
      <c r="Q496" s="5" t="s">
        <v>8307</v>
      </c>
      <c r="R496" s="5" t="s">
        <v>8318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 s="5">
        <v>495</v>
      </c>
      <c r="B497" s="3" t="s">
        <v>495</v>
      </c>
      <c r="C497" s="3" t="s">
        <v>4604</v>
      </c>
      <c r="D497">
        <v>7000</v>
      </c>
      <c r="E497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t="b">
        <v>0</v>
      </c>
      <c r="L497" s="5">
        <v>0</v>
      </c>
      <c r="M497" t="b">
        <v>0</v>
      </c>
      <c r="N497" s="5" t="s">
        <v>8269</v>
      </c>
      <c r="O497" s="1">
        <f t="shared" si="28"/>
        <v>0</v>
      </c>
      <c r="P497" s="7" t="e">
        <f t="shared" si="29"/>
        <v>#DIV/0!</v>
      </c>
      <c r="Q497" s="5" t="s">
        <v>8307</v>
      </c>
      <c r="R497" s="5" t="s">
        <v>8318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 s="5">
        <v>496</v>
      </c>
      <c r="B498" s="3" t="s">
        <v>496</v>
      </c>
      <c r="C498" s="3" t="s">
        <v>4605</v>
      </c>
      <c r="D498">
        <v>60000</v>
      </c>
      <c r="E49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t="b">
        <v>0</v>
      </c>
      <c r="L498" s="5">
        <v>1</v>
      </c>
      <c r="M498" t="b">
        <v>0</v>
      </c>
      <c r="N498" s="5" t="s">
        <v>8269</v>
      </c>
      <c r="O498" s="1">
        <f t="shared" si="28"/>
        <v>1</v>
      </c>
      <c r="P498" s="7">
        <f t="shared" si="29"/>
        <v>1</v>
      </c>
      <c r="Q498" s="5" t="s">
        <v>8307</v>
      </c>
      <c r="R498" s="5" t="s">
        <v>8318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 s="5">
        <v>497</v>
      </c>
      <c r="B499" s="3" t="s">
        <v>497</v>
      </c>
      <c r="C499" s="3" t="s">
        <v>4606</v>
      </c>
      <c r="D499">
        <v>4480</v>
      </c>
      <c r="E499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t="b">
        <v>0</v>
      </c>
      <c r="L499" s="5">
        <v>3</v>
      </c>
      <c r="M499" t="b">
        <v>0</v>
      </c>
      <c r="N499" s="5" t="s">
        <v>8269</v>
      </c>
      <c r="O499" s="1">
        <f t="shared" si="28"/>
        <v>1</v>
      </c>
      <c r="P499" s="7">
        <f t="shared" si="29"/>
        <v>10</v>
      </c>
      <c r="Q499" s="5" t="s">
        <v>8307</v>
      </c>
      <c r="R499" s="5" t="s">
        <v>8318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 s="5">
        <v>498</v>
      </c>
      <c r="B500" s="3" t="s">
        <v>498</v>
      </c>
      <c r="C500" s="3" t="s">
        <v>4607</v>
      </c>
      <c r="D500">
        <v>65108</v>
      </c>
      <c r="E500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t="b">
        <v>0</v>
      </c>
      <c r="L500" s="5">
        <v>22</v>
      </c>
      <c r="M500" t="b">
        <v>0</v>
      </c>
      <c r="N500" s="5" t="s">
        <v>8269</v>
      </c>
      <c r="O500" s="1">
        <f t="shared" si="28"/>
        <v>5</v>
      </c>
      <c r="P500" s="7">
        <f t="shared" si="29"/>
        <v>136.1</v>
      </c>
      <c r="Q500" s="5" t="s">
        <v>8307</v>
      </c>
      <c r="R500" s="5" t="s">
        <v>8318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 s="5">
        <v>499</v>
      </c>
      <c r="B501" s="3" t="s">
        <v>499</v>
      </c>
      <c r="C501" s="3" t="s">
        <v>4608</v>
      </c>
      <c r="D501">
        <v>20000</v>
      </c>
      <c r="E501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t="b">
        <v>0</v>
      </c>
      <c r="L501" s="5">
        <v>26</v>
      </c>
      <c r="M501" t="b">
        <v>0</v>
      </c>
      <c r="N501" s="5" t="s">
        <v>8269</v>
      </c>
      <c r="O501" s="1">
        <f t="shared" si="28"/>
        <v>10</v>
      </c>
      <c r="P501" s="7">
        <f t="shared" si="29"/>
        <v>73.47</v>
      </c>
      <c r="Q501" s="5" t="s">
        <v>8307</v>
      </c>
      <c r="R501" s="5" t="s">
        <v>8318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 s="5">
        <v>500</v>
      </c>
      <c r="B502" s="3" t="s">
        <v>500</v>
      </c>
      <c r="C502" s="3" t="s">
        <v>4609</v>
      </c>
      <c r="D502">
        <v>6500</v>
      </c>
      <c r="E502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t="b">
        <v>0</v>
      </c>
      <c r="L502" s="5">
        <v>4</v>
      </c>
      <c r="M502" t="b">
        <v>0</v>
      </c>
      <c r="N502" s="5" t="s">
        <v>8269</v>
      </c>
      <c r="O502" s="1">
        <f t="shared" si="28"/>
        <v>4</v>
      </c>
      <c r="P502" s="7">
        <f t="shared" si="29"/>
        <v>53.75</v>
      </c>
      <c r="Q502" s="5" t="s">
        <v>8307</v>
      </c>
      <c r="R502" s="5" t="s">
        <v>8318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 s="5">
        <v>501</v>
      </c>
      <c r="B503" s="3" t="s">
        <v>501</v>
      </c>
      <c r="C503" s="3" t="s">
        <v>4610</v>
      </c>
      <c r="D503">
        <v>10000</v>
      </c>
      <c r="E503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t="b">
        <v>0</v>
      </c>
      <c r="L503" s="5">
        <v>0</v>
      </c>
      <c r="M503" t="b">
        <v>0</v>
      </c>
      <c r="N503" s="5" t="s">
        <v>8269</v>
      </c>
      <c r="O503" s="1">
        <f t="shared" si="28"/>
        <v>0</v>
      </c>
      <c r="P503" s="7" t="e">
        <f t="shared" si="29"/>
        <v>#DIV/0!</v>
      </c>
      <c r="Q503" s="5" t="s">
        <v>8307</v>
      </c>
      <c r="R503" s="5" t="s">
        <v>8318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 s="5">
        <v>502</v>
      </c>
      <c r="B504" s="3" t="s">
        <v>502</v>
      </c>
      <c r="C504" s="3" t="s">
        <v>4611</v>
      </c>
      <c r="D504">
        <v>20000</v>
      </c>
      <c r="E504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t="b">
        <v>0</v>
      </c>
      <c r="L504" s="5">
        <v>4</v>
      </c>
      <c r="M504" t="b">
        <v>0</v>
      </c>
      <c r="N504" s="5" t="s">
        <v>8269</v>
      </c>
      <c r="O504" s="1">
        <f t="shared" si="28"/>
        <v>2</v>
      </c>
      <c r="P504" s="7">
        <f t="shared" si="29"/>
        <v>57.5</v>
      </c>
      <c r="Q504" s="5" t="s">
        <v>8307</v>
      </c>
      <c r="R504" s="5" t="s">
        <v>8318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 s="5">
        <v>503</v>
      </c>
      <c r="B505" s="3" t="s">
        <v>503</v>
      </c>
      <c r="C505" s="3" t="s">
        <v>4612</v>
      </c>
      <c r="D505">
        <v>6500</v>
      </c>
      <c r="E505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t="b">
        <v>0</v>
      </c>
      <c r="L505" s="5">
        <v>9</v>
      </c>
      <c r="M505" t="b">
        <v>0</v>
      </c>
      <c r="N505" s="5" t="s">
        <v>8269</v>
      </c>
      <c r="O505" s="1">
        <f t="shared" si="28"/>
        <v>2</v>
      </c>
      <c r="P505" s="7">
        <f t="shared" si="29"/>
        <v>12.67</v>
      </c>
      <c r="Q505" s="5" t="s">
        <v>8307</v>
      </c>
      <c r="R505" s="5" t="s">
        <v>8318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 s="5">
        <v>504</v>
      </c>
      <c r="B506" s="3" t="s">
        <v>504</v>
      </c>
      <c r="C506" s="3" t="s">
        <v>4613</v>
      </c>
      <c r="D506">
        <v>24500</v>
      </c>
      <c r="E506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t="b">
        <v>0</v>
      </c>
      <c r="L506" s="5">
        <v>5</v>
      </c>
      <c r="M506" t="b">
        <v>0</v>
      </c>
      <c r="N506" s="5" t="s">
        <v>8269</v>
      </c>
      <c r="O506" s="1">
        <f t="shared" si="28"/>
        <v>2</v>
      </c>
      <c r="P506" s="7">
        <f t="shared" si="29"/>
        <v>67</v>
      </c>
      <c r="Q506" s="5" t="s">
        <v>8307</v>
      </c>
      <c r="R506" s="5" t="s">
        <v>8318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 s="5">
        <v>505</v>
      </c>
      <c r="B507" s="3" t="s">
        <v>505</v>
      </c>
      <c r="C507" s="3" t="s">
        <v>4614</v>
      </c>
      <c r="D507">
        <v>12000</v>
      </c>
      <c r="E507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t="b">
        <v>0</v>
      </c>
      <c r="L507" s="5">
        <v>14</v>
      </c>
      <c r="M507" t="b">
        <v>0</v>
      </c>
      <c r="N507" s="5" t="s">
        <v>8269</v>
      </c>
      <c r="O507" s="1">
        <f t="shared" si="28"/>
        <v>1</v>
      </c>
      <c r="P507" s="7">
        <f t="shared" si="29"/>
        <v>3.7199999999999998</v>
      </c>
      <c r="Q507" s="5" t="s">
        <v>8307</v>
      </c>
      <c r="R507" s="5" t="s">
        <v>8318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 s="5">
        <v>506</v>
      </c>
      <c r="B508" s="3" t="s">
        <v>506</v>
      </c>
      <c r="C508" s="3" t="s">
        <v>4615</v>
      </c>
      <c r="D508">
        <v>200000</v>
      </c>
      <c r="E50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t="b">
        <v>0</v>
      </c>
      <c r="L508" s="5">
        <v>1</v>
      </c>
      <c r="M508" t="b">
        <v>0</v>
      </c>
      <c r="N508" s="5" t="s">
        <v>8269</v>
      </c>
      <c r="O508" s="1">
        <f t="shared" si="28"/>
        <v>1</v>
      </c>
      <c r="P508" s="7">
        <f t="shared" si="29"/>
        <v>250</v>
      </c>
      <c r="Q508" s="5" t="s">
        <v>8307</v>
      </c>
      <c r="R508" s="5" t="s">
        <v>8318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 s="5">
        <v>507</v>
      </c>
      <c r="B509" s="3" t="s">
        <v>507</v>
      </c>
      <c r="C509" s="3" t="s">
        <v>4616</v>
      </c>
      <c r="D509">
        <v>20000</v>
      </c>
      <c r="E509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t="b">
        <v>0</v>
      </c>
      <c r="L509" s="5">
        <v>10</v>
      </c>
      <c r="M509" t="b">
        <v>0</v>
      </c>
      <c r="N509" s="5" t="s">
        <v>8269</v>
      </c>
      <c r="O509" s="1">
        <f t="shared" si="28"/>
        <v>4</v>
      </c>
      <c r="P509" s="7">
        <f t="shared" si="29"/>
        <v>64</v>
      </c>
      <c r="Q509" s="5" t="s">
        <v>8307</v>
      </c>
      <c r="R509" s="5" t="s">
        <v>8318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 s="5">
        <v>508</v>
      </c>
      <c r="B510" s="3" t="s">
        <v>508</v>
      </c>
      <c r="C510" s="3" t="s">
        <v>4617</v>
      </c>
      <c r="D510">
        <v>50000</v>
      </c>
      <c r="E510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t="b">
        <v>0</v>
      </c>
      <c r="L510" s="5">
        <v>3</v>
      </c>
      <c r="M510" t="b">
        <v>0</v>
      </c>
      <c r="N510" s="5" t="s">
        <v>8269</v>
      </c>
      <c r="O510" s="1">
        <f t="shared" si="28"/>
        <v>1</v>
      </c>
      <c r="P510" s="7">
        <f t="shared" si="29"/>
        <v>133.34</v>
      </c>
      <c r="Q510" s="5" t="s">
        <v>8307</v>
      </c>
      <c r="R510" s="5" t="s">
        <v>8318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 s="5">
        <v>509</v>
      </c>
      <c r="B511" s="3" t="s">
        <v>509</v>
      </c>
      <c r="C511" s="3" t="s">
        <v>4618</v>
      </c>
      <c r="D511">
        <v>5000</v>
      </c>
      <c r="E511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t="b">
        <v>0</v>
      </c>
      <c r="L511" s="5">
        <v>1</v>
      </c>
      <c r="M511" t="b">
        <v>0</v>
      </c>
      <c r="N511" s="5" t="s">
        <v>8269</v>
      </c>
      <c r="O511" s="1">
        <f t="shared" si="28"/>
        <v>1</v>
      </c>
      <c r="P511" s="7">
        <f t="shared" si="29"/>
        <v>10</v>
      </c>
      <c r="Q511" s="5" t="s">
        <v>8307</v>
      </c>
      <c r="R511" s="5" t="s">
        <v>8318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 s="5">
        <v>510</v>
      </c>
      <c r="B512" s="3" t="s">
        <v>510</v>
      </c>
      <c r="C512" s="3" t="s">
        <v>4619</v>
      </c>
      <c r="D512">
        <v>14000</v>
      </c>
      <c r="E512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t="b">
        <v>0</v>
      </c>
      <c r="L512" s="5">
        <v>0</v>
      </c>
      <c r="M512" t="b">
        <v>0</v>
      </c>
      <c r="N512" s="5" t="s">
        <v>8269</v>
      </c>
      <c r="O512" s="1">
        <f t="shared" si="28"/>
        <v>0</v>
      </c>
      <c r="P512" s="7" t="e">
        <f t="shared" si="29"/>
        <v>#DIV/0!</v>
      </c>
      <c r="Q512" s="5" t="s">
        <v>8307</v>
      </c>
      <c r="R512" s="5" t="s">
        <v>8318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 s="5">
        <v>511</v>
      </c>
      <c r="B513" s="3" t="s">
        <v>511</v>
      </c>
      <c r="C513" s="3" t="s">
        <v>4620</v>
      </c>
      <c r="D513">
        <v>5000</v>
      </c>
      <c r="E513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t="b">
        <v>0</v>
      </c>
      <c r="L513" s="5">
        <v>5</v>
      </c>
      <c r="M513" t="b">
        <v>0</v>
      </c>
      <c r="N513" s="5" t="s">
        <v>8269</v>
      </c>
      <c r="O513" s="1">
        <f t="shared" si="28"/>
        <v>3</v>
      </c>
      <c r="P513" s="7">
        <f t="shared" si="29"/>
        <v>30</v>
      </c>
      <c r="Q513" s="5" t="s">
        <v>8307</v>
      </c>
      <c r="R513" s="5" t="s">
        <v>8318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 s="5">
        <v>512</v>
      </c>
      <c r="B514" s="3" t="s">
        <v>512</v>
      </c>
      <c r="C514" s="3" t="s">
        <v>4621</v>
      </c>
      <c r="D514">
        <v>8000</v>
      </c>
      <c r="E514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t="b">
        <v>0</v>
      </c>
      <c r="L514" s="5">
        <v>2</v>
      </c>
      <c r="M514" t="b">
        <v>0</v>
      </c>
      <c r="N514" s="5" t="s">
        <v>8269</v>
      </c>
      <c r="O514" s="1">
        <f t="shared" si="28"/>
        <v>1</v>
      </c>
      <c r="P514" s="7">
        <f t="shared" si="29"/>
        <v>5.5</v>
      </c>
      <c r="Q514" s="5" t="s">
        <v>8307</v>
      </c>
      <c r="R514" s="5" t="s">
        <v>8318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 s="5">
        <v>513</v>
      </c>
      <c r="B515" s="3" t="s">
        <v>513</v>
      </c>
      <c r="C515" s="3" t="s">
        <v>4622</v>
      </c>
      <c r="D515">
        <v>50000</v>
      </c>
      <c r="E515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t="b">
        <v>0</v>
      </c>
      <c r="L515" s="5">
        <v>68</v>
      </c>
      <c r="M515" t="b">
        <v>0</v>
      </c>
      <c r="N515" s="5" t="s">
        <v>8269</v>
      </c>
      <c r="O515" s="1">
        <f t="shared" ref="O515:O578" si="32">ROUNDUP(E515/D515*100, 0)</f>
        <v>14</v>
      </c>
      <c r="P515" s="7">
        <f t="shared" ref="P515:P578" si="33">ROUNDUP(E515/L515,2)</f>
        <v>102.39</v>
      </c>
      <c r="Q515" s="5" t="s">
        <v>8307</v>
      </c>
      <c r="R515" s="5" t="s">
        <v>8318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 s="5">
        <v>514</v>
      </c>
      <c r="B516" s="3" t="s">
        <v>514</v>
      </c>
      <c r="C516" s="3" t="s">
        <v>4623</v>
      </c>
      <c r="D516">
        <v>1500</v>
      </c>
      <c r="E516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t="b">
        <v>0</v>
      </c>
      <c r="L516" s="5">
        <v>3</v>
      </c>
      <c r="M516" t="b">
        <v>0</v>
      </c>
      <c r="N516" s="5" t="s">
        <v>8269</v>
      </c>
      <c r="O516" s="1">
        <f t="shared" si="32"/>
        <v>4</v>
      </c>
      <c r="P516" s="7">
        <f t="shared" si="33"/>
        <v>16.670000000000002</v>
      </c>
      <c r="Q516" s="5" t="s">
        <v>8307</v>
      </c>
      <c r="R516" s="5" t="s">
        <v>8318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 s="5">
        <v>515</v>
      </c>
      <c r="B517" s="3" t="s">
        <v>515</v>
      </c>
      <c r="C517" s="3" t="s">
        <v>4624</v>
      </c>
      <c r="D517">
        <v>97000</v>
      </c>
      <c r="E517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t="b">
        <v>0</v>
      </c>
      <c r="L517" s="5">
        <v>34</v>
      </c>
      <c r="M517" t="b">
        <v>0</v>
      </c>
      <c r="N517" s="5" t="s">
        <v>8269</v>
      </c>
      <c r="O517" s="1">
        <f t="shared" si="32"/>
        <v>26</v>
      </c>
      <c r="P517" s="7">
        <f t="shared" si="33"/>
        <v>725.03</v>
      </c>
      <c r="Q517" s="5" t="s">
        <v>8307</v>
      </c>
      <c r="R517" s="5" t="s">
        <v>8318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 s="5">
        <v>516</v>
      </c>
      <c r="B518" s="3" t="s">
        <v>516</v>
      </c>
      <c r="C518" s="3" t="s">
        <v>4625</v>
      </c>
      <c r="D518">
        <v>5000</v>
      </c>
      <c r="E51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t="b">
        <v>0</v>
      </c>
      <c r="L518" s="5">
        <v>0</v>
      </c>
      <c r="M518" t="b">
        <v>0</v>
      </c>
      <c r="N518" s="5" t="s">
        <v>8269</v>
      </c>
      <c r="O518" s="1">
        <f t="shared" si="32"/>
        <v>0</v>
      </c>
      <c r="P518" s="7" t="e">
        <f t="shared" si="33"/>
        <v>#DIV/0!</v>
      </c>
      <c r="Q518" s="5" t="s">
        <v>8307</v>
      </c>
      <c r="R518" s="5" t="s">
        <v>8318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 s="5">
        <v>517</v>
      </c>
      <c r="B519" s="3" t="s">
        <v>517</v>
      </c>
      <c r="C519" s="3" t="s">
        <v>4626</v>
      </c>
      <c r="D519">
        <v>15000</v>
      </c>
      <c r="E519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t="b">
        <v>0</v>
      </c>
      <c r="L519" s="5">
        <v>3</v>
      </c>
      <c r="M519" t="b">
        <v>0</v>
      </c>
      <c r="N519" s="5" t="s">
        <v>8269</v>
      </c>
      <c r="O519" s="1">
        <f t="shared" si="32"/>
        <v>2</v>
      </c>
      <c r="P519" s="7">
        <f t="shared" si="33"/>
        <v>68.34</v>
      </c>
      <c r="Q519" s="5" t="s">
        <v>8307</v>
      </c>
      <c r="R519" s="5" t="s">
        <v>8318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 s="5">
        <v>518</v>
      </c>
      <c r="B520" s="3" t="s">
        <v>518</v>
      </c>
      <c r="C520" s="3" t="s">
        <v>4627</v>
      </c>
      <c r="D520">
        <v>7175</v>
      </c>
      <c r="E520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t="b">
        <v>0</v>
      </c>
      <c r="L520" s="5">
        <v>0</v>
      </c>
      <c r="M520" t="b">
        <v>0</v>
      </c>
      <c r="N520" s="5" t="s">
        <v>8269</v>
      </c>
      <c r="O520" s="1">
        <f t="shared" si="32"/>
        <v>0</v>
      </c>
      <c r="P520" s="7" t="e">
        <f t="shared" si="33"/>
        <v>#DIV/0!</v>
      </c>
      <c r="Q520" s="5" t="s">
        <v>8307</v>
      </c>
      <c r="R520" s="5" t="s">
        <v>8318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 s="5">
        <v>519</v>
      </c>
      <c r="B521" s="3" t="s">
        <v>519</v>
      </c>
      <c r="C521" s="3" t="s">
        <v>4628</v>
      </c>
      <c r="D521">
        <v>12001</v>
      </c>
      <c r="E521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t="b">
        <v>0</v>
      </c>
      <c r="L521" s="5">
        <v>70</v>
      </c>
      <c r="M521" t="b">
        <v>0</v>
      </c>
      <c r="N521" s="5" t="s">
        <v>8269</v>
      </c>
      <c r="O521" s="1">
        <f t="shared" si="32"/>
        <v>23</v>
      </c>
      <c r="P521" s="7">
        <f t="shared" si="33"/>
        <v>39.229999999999997</v>
      </c>
      <c r="Q521" s="5" t="s">
        <v>8307</v>
      </c>
      <c r="R521" s="5" t="s">
        <v>8318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 s="5">
        <v>520</v>
      </c>
      <c r="B522" s="3" t="s">
        <v>520</v>
      </c>
      <c r="C522" s="3" t="s">
        <v>4629</v>
      </c>
      <c r="D522">
        <v>5000</v>
      </c>
      <c r="E522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t="b">
        <v>0</v>
      </c>
      <c r="L522" s="5">
        <v>34</v>
      </c>
      <c r="M522" t="b">
        <v>1</v>
      </c>
      <c r="N522" s="5" t="s">
        <v>8270</v>
      </c>
      <c r="O522" s="1">
        <f t="shared" si="32"/>
        <v>103</v>
      </c>
      <c r="P522" s="7">
        <f t="shared" si="33"/>
        <v>150.14999999999998</v>
      </c>
      <c r="Q522" s="5" t="s">
        <v>8319</v>
      </c>
      <c r="R522" s="5" t="s">
        <v>8320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 s="5">
        <v>521</v>
      </c>
      <c r="B523" s="3" t="s">
        <v>521</v>
      </c>
      <c r="C523" s="3" t="s">
        <v>4630</v>
      </c>
      <c r="D523">
        <v>5000</v>
      </c>
      <c r="E523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t="b">
        <v>0</v>
      </c>
      <c r="L523" s="5">
        <v>56</v>
      </c>
      <c r="M523" t="b">
        <v>1</v>
      </c>
      <c r="N523" s="5" t="s">
        <v>8270</v>
      </c>
      <c r="O523" s="1">
        <f t="shared" si="32"/>
        <v>105</v>
      </c>
      <c r="P523" s="7">
        <f t="shared" si="33"/>
        <v>93.43</v>
      </c>
      <c r="Q523" s="5" t="s">
        <v>8319</v>
      </c>
      <c r="R523" s="5" t="s">
        <v>8320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 s="5">
        <v>522</v>
      </c>
      <c r="B524" s="3" t="s">
        <v>522</v>
      </c>
      <c r="C524" s="3" t="s">
        <v>4631</v>
      </c>
      <c r="D524">
        <v>3000</v>
      </c>
      <c r="E524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t="b">
        <v>0</v>
      </c>
      <c r="L524" s="5">
        <v>31</v>
      </c>
      <c r="M524" t="b">
        <v>1</v>
      </c>
      <c r="N524" s="5" t="s">
        <v>8270</v>
      </c>
      <c r="O524" s="1">
        <f t="shared" si="32"/>
        <v>115</v>
      </c>
      <c r="P524" s="7">
        <f t="shared" si="33"/>
        <v>110.97</v>
      </c>
      <c r="Q524" s="5" t="s">
        <v>8319</v>
      </c>
      <c r="R524" s="5" t="s">
        <v>8320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 s="5">
        <v>523</v>
      </c>
      <c r="B525" s="3" t="s">
        <v>523</v>
      </c>
      <c r="C525" s="3" t="s">
        <v>4632</v>
      </c>
      <c r="D525">
        <v>5000</v>
      </c>
      <c r="E525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t="b">
        <v>0</v>
      </c>
      <c r="L525" s="5">
        <v>84</v>
      </c>
      <c r="M525" t="b">
        <v>1</v>
      </c>
      <c r="N525" s="5" t="s">
        <v>8270</v>
      </c>
      <c r="O525" s="1">
        <f t="shared" si="32"/>
        <v>121</v>
      </c>
      <c r="P525" s="7">
        <f t="shared" si="33"/>
        <v>71.790000000000006</v>
      </c>
      <c r="Q525" s="5" t="s">
        <v>8319</v>
      </c>
      <c r="R525" s="5" t="s">
        <v>8320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 s="5">
        <v>524</v>
      </c>
      <c r="B526" s="3" t="s">
        <v>524</v>
      </c>
      <c r="C526" s="3" t="s">
        <v>4633</v>
      </c>
      <c r="D526">
        <v>3500</v>
      </c>
      <c r="E526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t="b">
        <v>0</v>
      </c>
      <c r="L526" s="5">
        <v>130</v>
      </c>
      <c r="M526" t="b">
        <v>1</v>
      </c>
      <c r="N526" s="5" t="s">
        <v>8270</v>
      </c>
      <c r="O526" s="1">
        <f t="shared" si="32"/>
        <v>109</v>
      </c>
      <c r="P526" s="7">
        <f t="shared" si="33"/>
        <v>29.26</v>
      </c>
      <c r="Q526" s="5" t="s">
        <v>8319</v>
      </c>
      <c r="R526" s="5" t="s">
        <v>8320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 s="5">
        <v>525</v>
      </c>
      <c r="B527" s="3" t="s">
        <v>525</v>
      </c>
      <c r="C527" s="3" t="s">
        <v>4634</v>
      </c>
      <c r="D527">
        <v>12000</v>
      </c>
      <c r="E527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t="b">
        <v>0</v>
      </c>
      <c r="L527" s="5">
        <v>12</v>
      </c>
      <c r="M527" t="b">
        <v>1</v>
      </c>
      <c r="N527" s="5" t="s">
        <v>8270</v>
      </c>
      <c r="O527" s="1">
        <f t="shared" si="32"/>
        <v>100</v>
      </c>
      <c r="P527" s="7">
        <f t="shared" si="33"/>
        <v>1000</v>
      </c>
      <c r="Q527" s="5" t="s">
        <v>8319</v>
      </c>
      <c r="R527" s="5" t="s">
        <v>8320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 s="5">
        <v>526</v>
      </c>
      <c r="B528" s="3" t="s">
        <v>526</v>
      </c>
      <c r="C528" s="3" t="s">
        <v>4635</v>
      </c>
      <c r="D528">
        <v>1500</v>
      </c>
      <c r="E52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t="b">
        <v>0</v>
      </c>
      <c r="L528" s="5">
        <v>23</v>
      </c>
      <c r="M528" t="b">
        <v>1</v>
      </c>
      <c r="N528" s="5" t="s">
        <v>8270</v>
      </c>
      <c r="O528" s="1">
        <f t="shared" si="32"/>
        <v>114</v>
      </c>
      <c r="P528" s="7">
        <f t="shared" si="33"/>
        <v>74.350000000000009</v>
      </c>
      <c r="Q528" s="5" t="s">
        <v>8319</v>
      </c>
      <c r="R528" s="5" t="s">
        <v>8320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 s="5">
        <v>527</v>
      </c>
      <c r="B529" s="3" t="s">
        <v>527</v>
      </c>
      <c r="C529" s="3" t="s">
        <v>4636</v>
      </c>
      <c r="D529">
        <v>10000</v>
      </c>
      <c r="E529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t="b">
        <v>0</v>
      </c>
      <c r="L529" s="5">
        <v>158</v>
      </c>
      <c r="M529" t="b">
        <v>1</v>
      </c>
      <c r="N529" s="5" t="s">
        <v>8270</v>
      </c>
      <c r="O529" s="1">
        <f t="shared" si="32"/>
        <v>101</v>
      </c>
      <c r="P529" s="7">
        <f t="shared" si="33"/>
        <v>63.83</v>
      </c>
      <c r="Q529" s="5" t="s">
        <v>8319</v>
      </c>
      <c r="R529" s="5" t="s">
        <v>8320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 s="5">
        <v>528</v>
      </c>
      <c r="B530" s="3" t="s">
        <v>528</v>
      </c>
      <c r="C530" s="3" t="s">
        <v>4637</v>
      </c>
      <c r="D530">
        <v>1150</v>
      </c>
      <c r="E530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t="b">
        <v>0</v>
      </c>
      <c r="L530" s="5">
        <v>30</v>
      </c>
      <c r="M530" t="b">
        <v>1</v>
      </c>
      <c r="N530" s="5" t="s">
        <v>8270</v>
      </c>
      <c r="O530" s="1">
        <f t="shared" si="32"/>
        <v>116</v>
      </c>
      <c r="P530" s="7">
        <f t="shared" si="33"/>
        <v>44.339999999999996</v>
      </c>
      <c r="Q530" s="5" t="s">
        <v>8319</v>
      </c>
      <c r="R530" s="5" t="s">
        <v>8320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 s="5">
        <v>529</v>
      </c>
      <c r="B531" s="3" t="s">
        <v>529</v>
      </c>
      <c r="C531" s="3" t="s">
        <v>4638</v>
      </c>
      <c r="D531">
        <v>1200</v>
      </c>
      <c r="E531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t="b">
        <v>0</v>
      </c>
      <c r="L531" s="5">
        <v>18</v>
      </c>
      <c r="M531" t="b">
        <v>1</v>
      </c>
      <c r="N531" s="5" t="s">
        <v>8270</v>
      </c>
      <c r="O531" s="1">
        <f t="shared" si="32"/>
        <v>131</v>
      </c>
      <c r="P531" s="7">
        <f t="shared" si="33"/>
        <v>86.95</v>
      </c>
      <c r="Q531" s="5" t="s">
        <v>8319</v>
      </c>
      <c r="R531" s="5" t="s">
        <v>8320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 s="5">
        <v>530</v>
      </c>
      <c r="B532" s="3" t="s">
        <v>530</v>
      </c>
      <c r="C532" s="3" t="s">
        <v>4639</v>
      </c>
      <c r="D532">
        <v>3405</v>
      </c>
      <c r="E532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t="b">
        <v>0</v>
      </c>
      <c r="L532" s="5">
        <v>29</v>
      </c>
      <c r="M532" t="b">
        <v>1</v>
      </c>
      <c r="N532" s="5" t="s">
        <v>8270</v>
      </c>
      <c r="O532" s="1">
        <f t="shared" si="32"/>
        <v>108</v>
      </c>
      <c r="P532" s="7">
        <f t="shared" si="33"/>
        <v>126.56</v>
      </c>
      <c r="Q532" s="5" t="s">
        <v>8319</v>
      </c>
      <c r="R532" s="5" t="s">
        <v>8320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 s="5">
        <v>531</v>
      </c>
      <c r="B533" s="3" t="s">
        <v>531</v>
      </c>
      <c r="C533" s="3" t="s">
        <v>4640</v>
      </c>
      <c r="D533">
        <v>4000</v>
      </c>
      <c r="E533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t="b">
        <v>0</v>
      </c>
      <c r="L533" s="5">
        <v>31</v>
      </c>
      <c r="M533" t="b">
        <v>1</v>
      </c>
      <c r="N533" s="5" t="s">
        <v>8270</v>
      </c>
      <c r="O533" s="1">
        <f t="shared" si="32"/>
        <v>100</v>
      </c>
      <c r="P533" s="7">
        <f t="shared" si="33"/>
        <v>129.04</v>
      </c>
      <c r="Q533" s="5" t="s">
        <v>8319</v>
      </c>
      <c r="R533" s="5" t="s">
        <v>8320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 s="5">
        <v>532</v>
      </c>
      <c r="B534" s="3" t="s">
        <v>532</v>
      </c>
      <c r="C534" s="3" t="s">
        <v>4641</v>
      </c>
      <c r="D534">
        <v>10000</v>
      </c>
      <c r="E534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t="b">
        <v>0</v>
      </c>
      <c r="L534" s="5">
        <v>173</v>
      </c>
      <c r="M534" t="b">
        <v>1</v>
      </c>
      <c r="N534" s="5" t="s">
        <v>8270</v>
      </c>
      <c r="O534" s="1">
        <f t="shared" si="32"/>
        <v>124</v>
      </c>
      <c r="P534" s="7">
        <f t="shared" si="33"/>
        <v>71.25</v>
      </c>
      <c r="Q534" s="5" t="s">
        <v>8319</v>
      </c>
      <c r="R534" s="5" t="s">
        <v>8320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 s="5">
        <v>533</v>
      </c>
      <c r="B535" s="3" t="s">
        <v>533</v>
      </c>
      <c r="C535" s="3" t="s">
        <v>4642</v>
      </c>
      <c r="D535">
        <v>2000</v>
      </c>
      <c r="E535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t="b">
        <v>0</v>
      </c>
      <c r="L535" s="5">
        <v>17</v>
      </c>
      <c r="M535" t="b">
        <v>1</v>
      </c>
      <c r="N535" s="5" t="s">
        <v>8270</v>
      </c>
      <c r="O535" s="1">
        <f t="shared" si="32"/>
        <v>101</v>
      </c>
      <c r="P535" s="7">
        <f t="shared" si="33"/>
        <v>117.89</v>
      </c>
      <c r="Q535" s="5" t="s">
        <v>8319</v>
      </c>
      <c r="R535" s="5" t="s">
        <v>8320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 s="5">
        <v>534</v>
      </c>
      <c r="B536" s="3" t="s">
        <v>534</v>
      </c>
      <c r="C536" s="3" t="s">
        <v>4643</v>
      </c>
      <c r="D536">
        <v>15000</v>
      </c>
      <c r="E536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t="b">
        <v>0</v>
      </c>
      <c r="L536" s="5">
        <v>48</v>
      </c>
      <c r="M536" t="b">
        <v>1</v>
      </c>
      <c r="N536" s="5" t="s">
        <v>8270</v>
      </c>
      <c r="O536" s="1">
        <f t="shared" si="32"/>
        <v>105</v>
      </c>
      <c r="P536" s="7">
        <f t="shared" si="33"/>
        <v>327.08999999999997</v>
      </c>
      <c r="Q536" s="5" t="s">
        <v>8319</v>
      </c>
      <c r="R536" s="5" t="s">
        <v>8320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 s="5">
        <v>535</v>
      </c>
      <c r="B537" s="3" t="s">
        <v>535</v>
      </c>
      <c r="C537" s="3" t="s">
        <v>4644</v>
      </c>
      <c r="D537">
        <v>2000</v>
      </c>
      <c r="E537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t="b">
        <v>0</v>
      </c>
      <c r="L537" s="5">
        <v>59</v>
      </c>
      <c r="M537" t="b">
        <v>1</v>
      </c>
      <c r="N537" s="5" t="s">
        <v>8270</v>
      </c>
      <c r="O537" s="1">
        <f t="shared" si="32"/>
        <v>103</v>
      </c>
      <c r="P537" s="7">
        <f t="shared" si="33"/>
        <v>34.75</v>
      </c>
      <c r="Q537" s="5" t="s">
        <v>8319</v>
      </c>
      <c r="R537" s="5" t="s">
        <v>8320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 s="5">
        <v>536</v>
      </c>
      <c r="B538" s="3" t="s">
        <v>536</v>
      </c>
      <c r="C538" s="3" t="s">
        <v>4645</v>
      </c>
      <c r="D538">
        <v>3300</v>
      </c>
      <c r="E53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t="b">
        <v>0</v>
      </c>
      <c r="L538" s="5">
        <v>39</v>
      </c>
      <c r="M538" t="b">
        <v>1</v>
      </c>
      <c r="N538" s="5" t="s">
        <v>8270</v>
      </c>
      <c r="O538" s="1">
        <f t="shared" si="32"/>
        <v>119</v>
      </c>
      <c r="P538" s="7">
        <f t="shared" si="33"/>
        <v>100.07000000000001</v>
      </c>
      <c r="Q538" s="5" t="s">
        <v>8319</v>
      </c>
      <c r="R538" s="5" t="s">
        <v>8320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 s="5">
        <v>537</v>
      </c>
      <c r="B539" s="3" t="s">
        <v>537</v>
      </c>
      <c r="C539" s="3" t="s">
        <v>4646</v>
      </c>
      <c r="D539">
        <v>2000</v>
      </c>
      <c r="E539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t="b">
        <v>0</v>
      </c>
      <c r="L539" s="5">
        <v>59</v>
      </c>
      <c r="M539" t="b">
        <v>1</v>
      </c>
      <c r="N539" s="5" t="s">
        <v>8270</v>
      </c>
      <c r="O539" s="1">
        <f t="shared" si="32"/>
        <v>121</v>
      </c>
      <c r="P539" s="7">
        <f t="shared" si="33"/>
        <v>40.85</v>
      </c>
      <c r="Q539" s="5" t="s">
        <v>8319</v>
      </c>
      <c r="R539" s="5" t="s">
        <v>8320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 s="5">
        <v>538</v>
      </c>
      <c r="B540" s="3" t="s">
        <v>538</v>
      </c>
      <c r="C540" s="3" t="s">
        <v>4647</v>
      </c>
      <c r="D540">
        <v>5000</v>
      </c>
      <c r="E540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t="b">
        <v>0</v>
      </c>
      <c r="L540" s="5">
        <v>60</v>
      </c>
      <c r="M540" t="b">
        <v>1</v>
      </c>
      <c r="N540" s="5" t="s">
        <v>8270</v>
      </c>
      <c r="O540" s="1">
        <f t="shared" si="32"/>
        <v>303</v>
      </c>
      <c r="P540" s="7">
        <f t="shared" si="33"/>
        <v>252.01999999999998</v>
      </c>
      <c r="Q540" s="5" t="s">
        <v>8319</v>
      </c>
      <c r="R540" s="5" t="s">
        <v>8320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 s="5">
        <v>539</v>
      </c>
      <c r="B541" s="3" t="s">
        <v>539</v>
      </c>
      <c r="C541" s="3" t="s">
        <v>4648</v>
      </c>
      <c r="D541">
        <v>500</v>
      </c>
      <c r="E541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t="b">
        <v>0</v>
      </c>
      <c r="L541" s="5">
        <v>20</v>
      </c>
      <c r="M541" t="b">
        <v>1</v>
      </c>
      <c r="N541" s="5" t="s">
        <v>8270</v>
      </c>
      <c r="O541" s="1">
        <f t="shared" si="32"/>
        <v>101</v>
      </c>
      <c r="P541" s="7">
        <f t="shared" si="33"/>
        <v>25.17</v>
      </c>
      <c r="Q541" s="5" t="s">
        <v>8319</v>
      </c>
      <c r="R541" s="5" t="s">
        <v>8320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 s="5">
        <v>540</v>
      </c>
      <c r="B542" s="3" t="s">
        <v>540</v>
      </c>
      <c r="C542" s="3" t="s">
        <v>4649</v>
      </c>
      <c r="D542">
        <v>15000</v>
      </c>
      <c r="E542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t="b">
        <v>0</v>
      </c>
      <c r="L542" s="5">
        <v>1</v>
      </c>
      <c r="M542" t="b">
        <v>0</v>
      </c>
      <c r="N542" s="5" t="s">
        <v>8271</v>
      </c>
      <c r="O542" s="1">
        <f t="shared" si="32"/>
        <v>1</v>
      </c>
      <c r="P542" s="7">
        <f t="shared" si="33"/>
        <v>1</v>
      </c>
      <c r="Q542" s="5" t="s">
        <v>8321</v>
      </c>
      <c r="R542" s="5" t="s">
        <v>8322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 s="5">
        <v>541</v>
      </c>
      <c r="B543" s="3" t="s">
        <v>541</v>
      </c>
      <c r="C543" s="3" t="s">
        <v>4650</v>
      </c>
      <c r="D543">
        <v>4500</v>
      </c>
      <c r="E543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t="b">
        <v>0</v>
      </c>
      <c r="L543" s="5">
        <v>1</v>
      </c>
      <c r="M543" t="b">
        <v>0</v>
      </c>
      <c r="N543" s="5" t="s">
        <v>8271</v>
      </c>
      <c r="O543" s="1">
        <f t="shared" si="32"/>
        <v>1</v>
      </c>
      <c r="P543" s="7">
        <f t="shared" si="33"/>
        <v>25</v>
      </c>
      <c r="Q543" s="5" t="s">
        <v>8321</v>
      </c>
      <c r="R543" s="5" t="s">
        <v>8322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 s="5">
        <v>542</v>
      </c>
      <c r="B544" s="3" t="s">
        <v>542</v>
      </c>
      <c r="C544" s="3" t="s">
        <v>4651</v>
      </c>
      <c r="D544">
        <v>250000</v>
      </c>
      <c r="E544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t="b">
        <v>0</v>
      </c>
      <c r="L544" s="5">
        <v>1</v>
      </c>
      <c r="M544" t="b">
        <v>0</v>
      </c>
      <c r="N544" s="5" t="s">
        <v>8271</v>
      </c>
      <c r="O544" s="1">
        <f t="shared" si="32"/>
        <v>1</v>
      </c>
      <c r="P544" s="7">
        <f t="shared" si="33"/>
        <v>1</v>
      </c>
      <c r="Q544" s="5" t="s">
        <v>8321</v>
      </c>
      <c r="R544" s="5" t="s">
        <v>8322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 s="5">
        <v>543</v>
      </c>
      <c r="B545" s="3" t="s">
        <v>543</v>
      </c>
      <c r="C545" s="3" t="s">
        <v>4652</v>
      </c>
      <c r="D545">
        <v>22000</v>
      </c>
      <c r="E545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t="b">
        <v>0</v>
      </c>
      <c r="L545" s="5">
        <v>2</v>
      </c>
      <c r="M545" t="b">
        <v>0</v>
      </c>
      <c r="N545" s="5" t="s">
        <v>8271</v>
      </c>
      <c r="O545" s="1">
        <f t="shared" si="32"/>
        <v>1</v>
      </c>
      <c r="P545" s="7">
        <f t="shared" si="33"/>
        <v>35</v>
      </c>
      <c r="Q545" s="5" t="s">
        <v>8321</v>
      </c>
      <c r="R545" s="5" t="s">
        <v>8322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 s="5">
        <v>544</v>
      </c>
      <c r="B546" s="3" t="s">
        <v>544</v>
      </c>
      <c r="C546" s="3" t="s">
        <v>4653</v>
      </c>
      <c r="D546">
        <v>500</v>
      </c>
      <c r="E546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t="b">
        <v>0</v>
      </c>
      <c r="L546" s="5">
        <v>2</v>
      </c>
      <c r="M546" t="b">
        <v>0</v>
      </c>
      <c r="N546" s="5" t="s">
        <v>8271</v>
      </c>
      <c r="O546" s="1">
        <f t="shared" si="32"/>
        <v>2</v>
      </c>
      <c r="P546" s="7">
        <f t="shared" si="33"/>
        <v>3</v>
      </c>
      <c r="Q546" s="5" t="s">
        <v>8321</v>
      </c>
      <c r="R546" s="5" t="s">
        <v>8322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 s="5">
        <v>545</v>
      </c>
      <c r="B547" s="3" t="s">
        <v>545</v>
      </c>
      <c r="C547" s="3" t="s">
        <v>4654</v>
      </c>
      <c r="D547">
        <v>50000</v>
      </c>
      <c r="E547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t="b">
        <v>0</v>
      </c>
      <c r="L547" s="5">
        <v>34</v>
      </c>
      <c r="M547" t="b">
        <v>0</v>
      </c>
      <c r="N547" s="5" t="s">
        <v>8271</v>
      </c>
      <c r="O547" s="1">
        <f t="shared" si="32"/>
        <v>28</v>
      </c>
      <c r="P547" s="7">
        <f t="shared" si="33"/>
        <v>402.71</v>
      </c>
      <c r="Q547" s="5" t="s">
        <v>8321</v>
      </c>
      <c r="R547" s="5" t="s">
        <v>8322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 s="5">
        <v>546</v>
      </c>
      <c r="B548" s="3" t="s">
        <v>546</v>
      </c>
      <c r="C548" s="3" t="s">
        <v>4655</v>
      </c>
      <c r="D548">
        <v>60000</v>
      </c>
      <c r="E54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t="b">
        <v>0</v>
      </c>
      <c r="L548" s="5">
        <v>2</v>
      </c>
      <c r="M548" t="b">
        <v>0</v>
      </c>
      <c r="N548" s="5" t="s">
        <v>8271</v>
      </c>
      <c r="O548" s="1">
        <f t="shared" si="32"/>
        <v>1</v>
      </c>
      <c r="P548" s="7">
        <f t="shared" si="33"/>
        <v>26</v>
      </c>
      <c r="Q548" s="5" t="s">
        <v>8321</v>
      </c>
      <c r="R548" s="5" t="s">
        <v>8322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 s="5">
        <v>547</v>
      </c>
      <c r="B549" s="3" t="s">
        <v>547</v>
      </c>
      <c r="C549" s="3" t="s">
        <v>4656</v>
      </c>
      <c r="D549">
        <v>7500</v>
      </c>
      <c r="E549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t="b">
        <v>0</v>
      </c>
      <c r="L549" s="5">
        <v>0</v>
      </c>
      <c r="M549" t="b">
        <v>0</v>
      </c>
      <c r="N549" s="5" t="s">
        <v>8271</v>
      </c>
      <c r="O549" s="1">
        <f t="shared" si="32"/>
        <v>0</v>
      </c>
      <c r="P549" s="7" t="e">
        <f t="shared" si="33"/>
        <v>#DIV/0!</v>
      </c>
      <c r="Q549" s="5" t="s">
        <v>8321</v>
      </c>
      <c r="R549" s="5" t="s">
        <v>8322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 s="5">
        <v>548</v>
      </c>
      <c r="B550" s="3" t="s">
        <v>548</v>
      </c>
      <c r="C550" s="3" t="s">
        <v>4657</v>
      </c>
      <c r="D550">
        <v>10000</v>
      </c>
      <c r="E550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t="b">
        <v>0</v>
      </c>
      <c r="L550" s="5">
        <v>1</v>
      </c>
      <c r="M550" t="b">
        <v>0</v>
      </c>
      <c r="N550" s="5" t="s">
        <v>8271</v>
      </c>
      <c r="O550" s="1">
        <f t="shared" si="32"/>
        <v>1</v>
      </c>
      <c r="P550" s="7">
        <f t="shared" si="33"/>
        <v>9</v>
      </c>
      <c r="Q550" s="5" t="s">
        <v>8321</v>
      </c>
      <c r="R550" s="5" t="s">
        <v>8322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 s="5">
        <v>549</v>
      </c>
      <c r="B551" s="3" t="s">
        <v>549</v>
      </c>
      <c r="C551" s="3" t="s">
        <v>4658</v>
      </c>
      <c r="D551">
        <v>2500</v>
      </c>
      <c r="E551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t="b">
        <v>0</v>
      </c>
      <c r="L551" s="5">
        <v>8</v>
      </c>
      <c r="M551" t="b">
        <v>0</v>
      </c>
      <c r="N551" s="5" t="s">
        <v>8271</v>
      </c>
      <c r="O551" s="1">
        <f t="shared" si="32"/>
        <v>3</v>
      </c>
      <c r="P551" s="7">
        <f t="shared" si="33"/>
        <v>8.5</v>
      </c>
      <c r="Q551" s="5" t="s">
        <v>8321</v>
      </c>
      <c r="R551" s="5" t="s">
        <v>8322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 s="5">
        <v>550</v>
      </c>
      <c r="B552" s="3" t="s">
        <v>550</v>
      </c>
      <c r="C552" s="3" t="s">
        <v>4659</v>
      </c>
      <c r="D552">
        <v>5000</v>
      </c>
      <c r="E552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t="b">
        <v>0</v>
      </c>
      <c r="L552" s="5">
        <v>4</v>
      </c>
      <c r="M552" t="b">
        <v>0</v>
      </c>
      <c r="N552" s="5" t="s">
        <v>8271</v>
      </c>
      <c r="O552" s="1">
        <f t="shared" si="32"/>
        <v>1</v>
      </c>
      <c r="P552" s="7">
        <f t="shared" si="33"/>
        <v>8.75</v>
      </c>
      <c r="Q552" s="5" t="s">
        <v>8321</v>
      </c>
      <c r="R552" s="5" t="s">
        <v>8322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 s="5">
        <v>551</v>
      </c>
      <c r="B553" s="3" t="s">
        <v>551</v>
      </c>
      <c r="C553" s="3" t="s">
        <v>4660</v>
      </c>
      <c r="D553">
        <v>75000</v>
      </c>
      <c r="E553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t="b">
        <v>0</v>
      </c>
      <c r="L553" s="5">
        <v>28</v>
      </c>
      <c r="M553" t="b">
        <v>0</v>
      </c>
      <c r="N553" s="5" t="s">
        <v>8271</v>
      </c>
      <c r="O553" s="1">
        <f t="shared" si="32"/>
        <v>6</v>
      </c>
      <c r="P553" s="7">
        <f t="shared" si="33"/>
        <v>135.04</v>
      </c>
      <c r="Q553" s="5" t="s">
        <v>8321</v>
      </c>
      <c r="R553" s="5" t="s">
        <v>8322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 s="5">
        <v>552</v>
      </c>
      <c r="B554" s="3" t="s">
        <v>552</v>
      </c>
      <c r="C554" s="3" t="s">
        <v>4661</v>
      </c>
      <c r="D554">
        <v>45000</v>
      </c>
      <c r="E554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t="b">
        <v>0</v>
      </c>
      <c r="L554" s="5">
        <v>0</v>
      </c>
      <c r="M554" t="b">
        <v>0</v>
      </c>
      <c r="N554" s="5" t="s">
        <v>8271</v>
      </c>
      <c r="O554" s="1">
        <f t="shared" si="32"/>
        <v>0</v>
      </c>
      <c r="P554" s="7" t="e">
        <f t="shared" si="33"/>
        <v>#DIV/0!</v>
      </c>
      <c r="Q554" s="5" t="s">
        <v>8321</v>
      </c>
      <c r="R554" s="5" t="s">
        <v>8322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 s="5">
        <v>553</v>
      </c>
      <c r="B555" s="3" t="s">
        <v>553</v>
      </c>
      <c r="C555" s="3" t="s">
        <v>4662</v>
      </c>
      <c r="D555">
        <v>25000</v>
      </c>
      <c r="E555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t="b">
        <v>0</v>
      </c>
      <c r="L555" s="5">
        <v>6</v>
      </c>
      <c r="M555" t="b">
        <v>0</v>
      </c>
      <c r="N555" s="5" t="s">
        <v>8271</v>
      </c>
      <c r="O555" s="1">
        <f t="shared" si="32"/>
        <v>1</v>
      </c>
      <c r="P555" s="7">
        <f t="shared" si="33"/>
        <v>20.5</v>
      </c>
      <c r="Q555" s="5" t="s">
        <v>8321</v>
      </c>
      <c r="R555" s="5" t="s">
        <v>8322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 s="5">
        <v>554</v>
      </c>
      <c r="B556" s="3" t="s">
        <v>554</v>
      </c>
      <c r="C556" s="3" t="s">
        <v>4663</v>
      </c>
      <c r="D556">
        <v>3870</v>
      </c>
      <c r="E556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t="b">
        <v>0</v>
      </c>
      <c r="L556" s="5">
        <v>22</v>
      </c>
      <c r="M556" t="b">
        <v>0</v>
      </c>
      <c r="N556" s="5" t="s">
        <v>8271</v>
      </c>
      <c r="O556" s="1">
        <f t="shared" si="32"/>
        <v>37</v>
      </c>
      <c r="P556" s="7">
        <f t="shared" si="33"/>
        <v>64.37</v>
      </c>
      <c r="Q556" s="5" t="s">
        <v>8321</v>
      </c>
      <c r="R556" s="5" t="s">
        <v>8322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 s="5">
        <v>555</v>
      </c>
      <c r="B557" s="3" t="s">
        <v>555</v>
      </c>
      <c r="C557" s="3" t="s">
        <v>4664</v>
      </c>
      <c r="D557">
        <v>7500</v>
      </c>
      <c r="E557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t="b">
        <v>0</v>
      </c>
      <c r="L557" s="5">
        <v>0</v>
      </c>
      <c r="M557" t="b">
        <v>0</v>
      </c>
      <c r="N557" s="5" t="s">
        <v>8271</v>
      </c>
      <c r="O557" s="1">
        <f t="shared" si="32"/>
        <v>0</v>
      </c>
      <c r="P557" s="7" t="e">
        <f t="shared" si="33"/>
        <v>#DIV/0!</v>
      </c>
      <c r="Q557" s="5" t="s">
        <v>8321</v>
      </c>
      <c r="R557" s="5" t="s">
        <v>8322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 s="5">
        <v>556</v>
      </c>
      <c r="B558" s="3" t="s">
        <v>556</v>
      </c>
      <c r="C558" s="3" t="s">
        <v>4665</v>
      </c>
      <c r="D558">
        <v>8000</v>
      </c>
      <c r="E55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t="b">
        <v>0</v>
      </c>
      <c r="L558" s="5">
        <v>1</v>
      </c>
      <c r="M558" t="b">
        <v>0</v>
      </c>
      <c r="N558" s="5" t="s">
        <v>8271</v>
      </c>
      <c r="O558" s="1">
        <f t="shared" si="32"/>
        <v>3</v>
      </c>
      <c r="P558" s="7">
        <f t="shared" si="33"/>
        <v>200</v>
      </c>
      <c r="Q558" s="5" t="s">
        <v>8321</v>
      </c>
      <c r="R558" s="5" t="s">
        <v>8322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 s="5">
        <v>557</v>
      </c>
      <c r="B559" s="3" t="s">
        <v>557</v>
      </c>
      <c r="C559" s="3" t="s">
        <v>4666</v>
      </c>
      <c r="D559">
        <v>150000</v>
      </c>
      <c r="E559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t="b">
        <v>0</v>
      </c>
      <c r="L559" s="5">
        <v>20</v>
      </c>
      <c r="M559" t="b">
        <v>0</v>
      </c>
      <c r="N559" s="5" t="s">
        <v>8271</v>
      </c>
      <c r="O559" s="1">
        <f t="shared" si="32"/>
        <v>1</v>
      </c>
      <c r="P559" s="7">
        <f t="shared" si="33"/>
        <v>68.3</v>
      </c>
      <c r="Q559" s="5" t="s">
        <v>8321</v>
      </c>
      <c r="R559" s="5" t="s">
        <v>8322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 s="5">
        <v>558</v>
      </c>
      <c r="B560" s="3" t="s">
        <v>558</v>
      </c>
      <c r="C560" s="3" t="s">
        <v>4667</v>
      </c>
      <c r="D560">
        <v>750</v>
      </c>
      <c r="E560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t="b">
        <v>0</v>
      </c>
      <c r="L560" s="5">
        <v>0</v>
      </c>
      <c r="M560" t="b">
        <v>0</v>
      </c>
      <c r="N560" s="5" t="s">
        <v>8271</v>
      </c>
      <c r="O560" s="1">
        <f t="shared" si="32"/>
        <v>0</v>
      </c>
      <c r="P560" s="7" t="e">
        <f t="shared" si="33"/>
        <v>#DIV/0!</v>
      </c>
      <c r="Q560" s="5" t="s">
        <v>8321</v>
      </c>
      <c r="R560" s="5" t="s">
        <v>8322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 s="5">
        <v>559</v>
      </c>
      <c r="B561" s="3" t="s">
        <v>559</v>
      </c>
      <c r="C561" s="3" t="s">
        <v>4668</v>
      </c>
      <c r="D561">
        <v>240000</v>
      </c>
      <c r="E561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t="b">
        <v>0</v>
      </c>
      <c r="L561" s="5">
        <v>1</v>
      </c>
      <c r="M561" t="b">
        <v>0</v>
      </c>
      <c r="N561" s="5" t="s">
        <v>8271</v>
      </c>
      <c r="O561" s="1">
        <f t="shared" si="32"/>
        <v>1</v>
      </c>
      <c r="P561" s="7">
        <f t="shared" si="33"/>
        <v>50</v>
      </c>
      <c r="Q561" s="5" t="s">
        <v>8321</v>
      </c>
      <c r="R561" s="5" t="s">
        <v>8322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 s="5">
        <v>560</v>
      </c>
      <c r="B562" s="3" t="s">
        <v>560</v>
      </c>
      <c r="C562" s="3" t="s">
        <v>4669</v>
      </c>
      <c r="D562">
        <v>100000</v>
      </c>
      <c r="E562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t="b">
        <v>0</v>
      </c>
      <c r="L562" s="5">
        <v>3</v>
      </c>
      <c r="M562" t="b">
        <v>0</v>
      </c>
      <c r="N562" s="5" t="s">
        <v>8271</v>
      </c>
      <c r="O562" s="1">
        <f t="shared" si="32"/>
        <v>1</v>
      </c>
      <c r="P562" s="7">
        <f t="shared" si="33"/>
        <v>4</v>
      </c>
      <c r="Q562" s="5" t="s">
        <v>8321</v>
      </c>
      <c r="R562" s="5" t="s">
        <v>8322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 s="5">
        <v>561</v>
      </c>
      <c r="B563" s="3" t="s">
        <v>561</v>
      </c>
      <c r="C563" s="3" t="s">
        <v>4670</v>
      </c>
      <c r="D563">
        <v>15000</v>
      </c>
      <c r="E563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t="b">
        <v>0</v>
      </c>
      <c r="L563" s="5">
        <v>2</v>
      </c>
      <c r="M563" t="b">
        <v>0</v>
      </c>
      <c r="N563" s="5" t="s">
        <v>8271</v>
      </c>
      <c r="O563" s="1">
        <f t="shared" si="32"/>
        <v>1</v>
      </c>
      <c r="P563" s="7">
        <f t="shared" si="33"/>
        <v>27.5</v>
      </c>
      <c r="Q563" s="5" t="s">
        <v>8321</v>
      </c>
      <c r="R563" s="5" t="s">
        <v>8322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 s="5">
        <v>562</v>
      </c>
      <c r="B564" s="3" t="s">
        <v>562</v>
      </c>
      <c r="C564" s="3" t="s">
        <v>4671</v>
      </c>
      <c r="D564">
        <v>50000</v>
      </c>
      <c r="E564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t="b">
        <v>0</v>
      </c>
      <c r="L564" s="5">
        <v>0</v>
      </c>
      <c r="M564" t="b">
        <v>0</v>
      </c>
      <c r="N564" s="5" t="s">
        <v>8271</v>
      </c>
      <c r="O564" s="1">
        <f t="shared" si="32"/>
        <v>0</v>
      </c>
      <c r="P564" s="7" t="e">
        <f t="shared" si="33"/>
        <v>#DIV/0!</v>
      </c>
      <c r="Q564" s="5" t="s">
        <v>8321</v>
      </c>
      <c r="R564" s="5" t="s">
        <v>8322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 s="5">
        <v>563</v>
      </c>
      <c r="B565" s="3" t="s">
        <v>563</v>
      </c>
      <c r="C565" s="3" t="s">
        <v>4672</v>
      </c>
      <c r="D565">
        <v>75000</v>
      </c>
      <c r="E565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t="b">
        <v>0</v>
      </c>
      <c r="L565" s="5">
        <v>2</v>
      </c>
      <c r="M565" t="b">
        <v>0</v>
      </c>
      <c r="N565" s="5" t="s">
        <v>8271</v>
      </c>
      <c r="O565" s="1">
        <f t="shared" si="32"/>
        <v>1</v>
      </c>
      <c r="P565" s="7">
        <f t="shared" si="33"/>
        <v>34</v>
      </c>
      <c r="Q565" s="5" t="s">
        <v>8321</v>
      </c>
      <c r="R565" s="5" t="s">
        <v>8322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 s="5">
        <v>564</v>
      </c>
      <c r="B566" s="3" t="s">
        <v>564</v>
      </c>
      <c r="C566" s="3" t="s">
        <v>4673</v>
      </c>
      <c r="D566">
        <v>18000</v>
      </c>
      <c r="E566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t="b">
        <v>0</v>
      </c>
      <c r="L566" s="5">
        <v>1</v>
      </c>
      <c r="M566" t="b">
        <v>0</v>
      </c>
      <c r="N566" s="5" t="s">
        <v>8271</v>
      </c>
      <c r="O566" s="1">
        <f t="shared" si="32"/>
        <v>1</v>
      </c>
      <c r="P566" s="7">
        <f t="shared" si="33"/>
        <v>1</v>
      </c>
      <c r="Q566" s="5" t="s">
        <v>8321</v>
      </c>
      <c r="R566" s="5" t="s">
        <v>8322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 s="5">
        <v>565</v>
      </c>
      <c r="B567" s="3" t="s">
        <v>565</v>
      </c>
      <c r="C567" s="3" t="s">
        <v>4674</v>
      </c>
      <c r="D567">
        <v>25000</v>
      </c>
      <c r="E567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t="b">
        <v>0</v>
      </c>
      <c r="L567" s="5">
        <v>0</v>
      </c>
      <c r="M567" t="b">
        <v>0</v>
      </c>
      <c r="N567" s="5" t="s">
        <v>8271</v>
      </c>
      <c r="O567" s="1">
        <f t="shared" si="32"/>
        <v>0</v>
      </c>
      <c r="P567" s="7" t="e">
        <f t="shared" si="33"/>
        <v>#DIV/0!</v>
      </c>
      <c r="Q567" s="5" t="s">
        <v>8321</v>
      </c>
      <c r="R567" s="5" t="s">
        <v>8322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 s="5">
        <v>566</v>
      </c>
      <c r="B568" s="3" t="s">
        <v>566</v>
      </c>
      <c r="C568" s="3" t="s">
        <v>4675</v>
      </c>
      <c r="D568">
        <v>5000</v>
      </c>
      <c r="E56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t="b">
        <v>0</v>
      </c>
      <c r="L568" s="5">
        <v>1</v>
      </c>
      <c r="M568" t="b">
        <v>0</v>
      </c>
      <c r="N568" s="5" t="s">
        <v>8271</v>
      </c>
      <c r="O568" s="1">
        <f t="shared" si="32"/>
        <v>1</v>
      </c>
      <c r="P568" s="7">
        <f t="shared" si="33"/>
        <v>1</v>
      </c>
      <c r="Q568" s="5" t="s">
        <v>8321</v>
      </c>
      <c r="R568" s="5" t="s">
        <v>8322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 s="5">
        <v>567</v>
      </c>
      <c r="B569" s="3" t="s">
        <v>567</v>
      </c>
      <c r="C569" s="3" t="s">
        <v>4676</v>
      </c>
      <c r="D569">
        <v>10000</v>
      </c>
      <c r="E569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t="b">
        <v>0</v>
      </c>
      <c r="L569" s="5">
        <v>0</v>
      </c>
      <c r="M569" t="b">
        <v>0</v>
      </c>
      <c r="N569" s="5" t="s">
        <v>8271</v>
      </c>
      <c r="O569" s="1">
        <f t="shared" si="32"/>
        <v>0</v>
      </c>
      <c r="P569" s="7" t="e">
        <f t="shared" si="33"/>
        <v>#DIV/0!</v>
      </c>
      <c r="Q569" s="5" t="s">
        <v>8321</v>
      </c>
      <c r="R569" s="5" t="s">
        <v>8322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 s="5">
        <v>568</v>
      </c>
      <c r="B570" s="3" t="s">
        <v>568</v>
      </c>
      <c r="C570" s="3" t="s">
        <v>4677</v>
      </c>
      <c r="D570">
        <v>24500</v>
      </c>
      <c r="E570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t="b">
        <v>0</v>
      </c>
      <c r="L570" s="5">
        <v>5</v>
      </c>
      <c r="M570" t="b">
        <v>0</v>
      </c>
      <c r="N570" s="5" t="s">
        <v>8271</v>
      </c>
      <c r="O570" s="1">
        <f t="shared" si="32"/>
        <v>1</v>
      </c>
      <c r="P570" s="7">
        <f t="shared" si="33"/>
        <v>49</v>
      </c>
      <c r="Q570" s="5" t="s">
        <v>8321</v>
      </c>
      <c r="R570" s="5" t="s">
        <v>8322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 s="5">
        <v>569</v>
      </c>
      <c r="B571" s="3" t="s">
        <v>569</v>
      </c>
      <c r="C571" s="3" t="s">
        <v>4678</v>
      </c>
      <c r="D571">
        <v>2500</v>
      </c>
      <c r="E571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t="b">
        <v>0</v>
      </c>
      <c r="L571" s="5">
        <v>1</v>
      </c>
      <c r="M571" t="b">
        <v>0</v>
      </c>
      <c r="N571" s="5" t="s">
        <v>8271</v>
      </c>
      <c r="O571" s="1">
        <f t="shared" si="32"/>
        <v>1</v>
      </c>
      <c r="P571" s="7">
        <f t="shared" si="33"/>
        <v>20</v>
      </c>
      <c r="Q571" s="5" t="s">
        <v>8321</v>
      </c>
      <c r="R571" s="5" t="s">
        <v>8322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 s="5">
        <v>570</v>
      </c>
      <c r="B572" s="3" t="s">
        <v>570</v>
      </c>
      <c r="C572" s="3" t="s">
        <v>4679</v>
      </c>
      <c r="D572">
        <v>85000</v>
      </c>
      <c r="E572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t="b">
        <v>0</v>
      </c>
      <c r="L572" s="5">
        <v>1</v>
      </c>
      <c r="M572" t="b">
        <v>0</v>
      </c>
      <c r="N572" s="5" t="s">
        <v>8271</v>
      </c>
      <c r="O572" s="1">
        <f t="shared" si="32"/>
        <v>1</v>
      </c>
      <c r="P572" s="7">
        <f t="shared" si="33"/>
        <v>142</v>
      </c>
      <c r="Q572" s="5" t="s">
        <v>8321</v>
      </c>
      <c r="R572" s="5" t="s">
        <v>8322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 s="5">
        <v>571</v>
      </c>
      <c r="B573" s="3" t="s">
        <v>571</v>
      </c>
      <c r="C573" s="3" t="s">
        <v>4680</v>
      </c>
      <c r="D573">
        <v>25000</v>
      </c>
      <c r="E573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t="b">
        <v>0</v>
      </c>
      <c r="L573" s="5">
        <v>2</v>
      </c>
      <c r="M573" t="b">
        <v>0</v>
      </c>
      <c r="N573" s="5" t="s">
        <v>8271</v>
      </c>
      <c r="O573" s="1">
        <f t="shared" si="32"/>
        <v>1</v>
      </c>
      <c r="P573" s="7">
        <f t="shared" si="33"/>
        <v>53</v>
      </c>
      <c r="Q573" s="5" t="s">
        <v>8321</v>
      </c>
      <c r="R573" s="5" t="s">
        <v>8322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 s="5">
        <v>572</v>
      </c>
      <c r="B574" s="3" t="s">
        <v>572</v>
      </c>
      <c r="C574" s="3" t="s">
        <v>4681</v>
      </c>
      <c r="D574">
        <v>2500</v>
      </c>
      <c r="E574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t="b">
        <v>0</v>
      </c>
      <c r="L574" s="5">
        <v>0</v>
      </c>
      <c r="M574" t="b">
        <v>0</v>
      </c>
      <c r="N574" s="5" t="s">
        <v>8271</v>
      </c>
      <c r="O574" s="1">
        <f t="shared" si="32"/>
        <v>0</v>
      </c>
      <c r="P574" s="7" t="e">
        <f t="shared" si="33"/>
        <v>#DIV/0!</v>
      </c>
      <c r="Q574" s="5" t="s">
        <v>8321</v>
      </c>
      <c r="R574" s="5" t="s">
        <v>8322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 s="5">
        <v>573</v>
      </c>
      <c r="B575" s="3" t="s">
        <v>573</v>
      </c>
      <c r="C575" s="3" t="s">
        <v>4682</v>
      </c>
      <c r="D575">
        <v>88888</v>
      </c>
      <c r="E575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t="b">
        <v>0</v>
      </c>
      <c r="L575" s="5">
        <v>9</v>
      </c>
      <c r="M575" t="b">
        <v>0</v>
      </c>
      <c r="N575" s="5" t="s">
        <v>8271</v>
      </c>
      <c r="O575" s="1">
        <f t="shared" si="32"/>
        <v>1</v>
      </c>
      <c r="P575" s="7">
        <f t="shared" si="33"/>
        <v>38.449999999999996</v>
      </c>
      <c r="Q575" s="5" t="s">
        <v>8321</v>
      </c>
      <c r="R575" s="5" t="s">
        <v>8322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 s="5">
        <v>574</v>
      </c>
      <c r="B576" s="3" t="s">
        <v>574</v>
      </c>
      <c r="C576" s="3" t="s">
        <v>4683</v>
      </c>
      <c r="D576">
        <v>11180</v>
      </c>
      <c r="E576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t="b">
        <v>0</v>
      </c>
      <c r="L576" s="5">
        <v>4</v>
      </c>
      <c r="M576" t="b">
        <v>0</v>
      </c>
      <c r="N576" s="5" t="s">
        <v>8271</v>
      </c>
      <c r="O576" s="1">
        <f t="shared" si="32"/>
        <v>1</v>
      </c>
      <c r="P576" s="7">
        <f t="shared" si="33"/>
        <v>20</v>
      </c>
      <c r="Q576" s="5" t="s">
        <v>8321</v>
      </c>
      <c r="R576" s="5" t="s">
        <v>8322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 s="5">
        <v>575</v>
      </c>
      <c r="B577" s="3" t="s">
        <v>575</v>
      </c>
      <c r="C577" s="3" t="s">
        <v>4684</v>
      </c>
      <c r="D577">
        <v>60000</v>
      </c>
      <c r="E577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t="b">
        <v>0</v>
      </c>
      <c r="L577" s="5">
        <v>4</v>
      </c>
      <c r="M577" t="b">
        <v>0</v>
      </c>
      <c r="N577" s="5" t="s">
        <v>8271</v>
      </c>
      <c r="O577" s="1">
        <f t="shared" si="32"/>
        <v>1</v>
      </c>
      <c r="P577" s="7">
        <f t="shared" si="33"/>
        <v>64.75</v>
      </c>
      <c r="Q577" s="5" t="s">
        <v>8321</v>
      </c>
      <c r="R577" s="5" t="s">
        <v>8322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 s="5">
        <v>576</v>
      </c>
      <c r="B578" s="3" t="s">
        <v>576</v>
      </c>
      <c r="C578" s="3" t="s">
        <v>4685</v>
      </c>
      <c r="D578">
        <v>80000</v>
      </c>
      <c r="E57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t="b">
        <v>0</v>
      </c>
      <c r="L578" s="5">
        <v>1</v>
      </c>
      <c r="M578" t="b">
        <v>0</v>
      </c>
      <c r="N578" s="5" t="s">
        <v>8271</v>
      </c>
      <c r="O578" s="1">
        <f t="shared" si="32"/>
        <v>1</v>
      </c>
      <c r="P578" s="7">
        <f t="shared" si="33"/>
        <v>1</v>
      </c>
      <c r="Q578" s="5" t="s">
        <v>8321</v>
      </c>
      <c r="R578" s="5" t="s">
        <v>8322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 s="5">
        <v>577</v>
      </c>
      <c r="B579" s="3" t="s">
        <v>577</v>
      </c>
      <c r="C579" s="3" t="s">
        <v>4686</v>
      </c>
      <c r="D579">
        <v>5000</v>
      </c>
      <c r="E579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t="b">
        <v>0</v>
      </c>
      <c r="L579" s="5">
        <v>1</v>
      </c>
      <c r="M579" t="b">
        <v>0</v>
      </c>
      <c r="N579" s="5" t="s">
        <v>8271</v>
      </c>
      <c r="O579" s="1">
        <f t="shared" ref="O579:O642" si="36">ROUNDUP(E579/D579*100, 0)</f>
        <v>1</v>
      </c>
      <c r="P579" s="7">
        <f t="shared" ref="P579:P642" si="37">ROUNDUP(E579/L579,2)</f>
        <v>10</v>
      </c>
      <c r="Q579" s="5" t="s">
        <v>8321</v>
      </c>
      <c r="R579" s="5" t="s">
        <v>8322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 s="5">
        <v>578</v>
      </c>
      <c r="B580" s="3" t="s">
        <v>578</v>
      </c>
      <c r="C580" s="3" t="s">
        <v>4687</v>
      </c>
      <c r="D580">
        <v>125000</v>
      </c>
      <c r="E580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t="b">
        <v>0</v>
      </c>
      <c r="L580" s="5">
        <v>7</v>
      </c>
      <c r="M580" t="b">
        <v>0</v>
      </c>
      <c r="N580" s="5" t="s">
        <v>8271</v>
      </c>
      <c r="O580" s="1">
        <f t="shared" si="36"/>
        <v>1</v>
      </c>
      <c r="P580" s="7">
        <f t="shared" si="37"/>
        <v>2</v>
      </c>
      <c r="Q580" s="5" t="s">
        <v>8321</v>
      </c>
      <c r="R580" s="5" t="s">
        <v>8322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 s="5">
        <v>579</v>
      </c>
      <c r="B581" s="3" t="s">
        <v>579</v>
      </c>
      <c r="C581" s="3" t="s">
        <v>4688</v>
      </c>
      <c r="D581">
        <v>12000</v>
      </c>
      <c r="E581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t="b">
        <v>0</v>
      </c>
      <c r="L581" s="5">
        <v>5</v>
      </c>
      <c r="M581" t="b">
        <v>0</v>
      </c>
      <c r="N581" s="5" t="s">
        <v>8271</v>
      </c>
      <c r="O581" s="1">
        <f t="shared" si="36"/>
        <v>2</v>
      </c>
      <c r="P581" s="7">
        <f t="shared" si="37"/>
        <v>35</v>
      </c>
      <c r="Q581" s="5" t="s">
        <v>8321</v>
      </c>
      <c r="R581" s="5" t="s">
        <v>8322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 s="5">
        <v>580</v>
      </c>
      <c r="B582" s="3" t="s">
        <v>580</v>
      </c>
      <c r="C582" s="3" t="s">
        <v>4689</v>
      </c>
      <c r="D582">
        <v>3000</v>
      </c>
      <c r="E582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t="b">
        <v>0</v>
      </c>
      <c r="L582" s="5">
        <v>1</v>
      </c>
      <c r="M582" t="b">
        <v>0</v>
      </c>
      <c r="N582" s="5" t="s">
        <v>8271</v>
      </c>
      <c r="O582" s="1">
        <f t="shared" si="36"/>
        <v>1</v>
      </c>
      <c r="P582" s="7">
        <f t="shared" si="37"/>
        <v>1</v>
      </c>
      <c r="Q582" s="5" t="s">
        <v>8321</v>
      </c>
      <c r="R582" s="5" t="s">
        <v>8322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 s="5">
        <v>581</v>
      </c>
      <c r="B583" s="3" t="s">
        <v>581</v>
      </c>
      <c r="C583" s="3" t="s">
        <v>4690</v>
      </c>
      <c r="D583">
        <v>400</v>
      </c>
      <c r="E583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t="b">
        <v>0</v>
      </c>
      <c r="L583" s="5">
        <v>0</v>
      </c>
      <c r="M583" t="b">
        <v>0</v>
      </c>
      <c r="N583" s="5" t="s">
        <v>8271</v>
      </c>
      <c r="O583" s="1">
        <f t="shared" si="36"/>
        <v>0</v>
      </c>
      <c r="P583" s="7" t="e">
        <f t="shared" si="37"/>
        <v>#DIV/0!</v>
      </c>
      <c r="Q583" s="5" t="s">
        <v>8321</v>
      </c>
      <c r="R583" s="5" t="s">
        <v>8322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 s="5">
        <v>582</v>
      </c>
      <c r="B584" s="3" t="s">
        <v>582</v>
      </c>
      <c r="C584" s="3" t="s">
        <v>4691</v>
      </c>
      <c r="D584">
        <v>100000</v>
      </c>
      <c r="E584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t="b">
        <v>0</v>
      </c>
      <c r="L584" s="5">
        <v>0</v>
      </c>
      <c r="M584" t="b">
        <v>0</v>
      </c>
      <c r="N584" s="5" t="s">
        <v>8271</v>
      </c>
      <c r="O584" s="1">
        <f t="shared" si="36"/>
        <v>0</v>
      </c>
      <c r="P584" s="7" t="e">
        <f t="shared" si="37"/>
        <v>#DIV/0!</v>
      </c>
      <c r="Q584" s="5" t="s">
        <v>8321</v>
      </c>
      <c r="R584" s="5" t="s">
        <v>8322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 s="5">
        <v>583</v>
      </c>
      <c r="B585" s="3" t="s">
        <v>583</v>
      </c>
      <c r="C585" s="3" t="s">
        <v>4692</v>
      </c>
      <c r="D585">
        <v>9000</v>
      </c>
      <c r="E585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t="b">
        <v>0</v>
      </c>
      <c r="L585" s="5">
        <v>1</v>
      </c>
      <c r="M585" t="b">
        <v>0</v>
      </c>
      <c r="N585" s="5" t="s">
        <v>8271</v>
      </c>
      <c r="O585" s="1">
        <f t="shared" si="36"/>
        <v>1</v>
      </c>
      <c r="P585" s="7">
        <f t="shared" si="37"/>
        <v>1</v>
      </c>
      <c r="Q585" s="5" t="s">
        <v>8321</v>
      </c>
      <c r="R585" s="5" t="s">
        <v>8322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 s="5">
        <v>584</v>
      </c>
      <c r="B586" s="3" t="s">
        <v>584</v>
      </c>
      <c r="C586" s="3" t="s">
        <v>4693</v>
      </c>
      <c r="D586">
        <v>1000</v>
      </c>
      <c r="E586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t="b">
        <v>0</v>
      </c>
      <c r="L586" s="5">
        <v>2</v>
      </c>
      <c r="M586" t="b">
        <v>0</v>
      </c>
      <c r="N586" s="5" t="s">
        <v>8271</v>
      </c>
      <c r="O586" s="1">
        <f t="shared" si="36"/>
        <v>1</v>
      </c>
      <c r="P586" s="7">
        <f t="shared" si="37"/>
        <v>5</v>
      </c>
      <c r="Q586" s="5" t="s">
        <v>8321</v>
      </c>
      <c r="R586" s="5" t="s">
        <v>8322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 s="5">
        <v>585</v>
      </c>
      <c r="B587" s="3" t="s">
        <v>585</v>
      </c>
      <c r="C587" s="3" t="s">
        <v>4694</v>
      </c>
      <c r="D587">
        <v>9000</v>
      </c>
      <c r="E587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t="b">
        <v>0</v>
      </c>
      <c r="L587" s="5">
        <v>0</v>
      </c>
      <c r="M587" t="b">
        <v>0</v>
      </c>
      <c r="N587" s="5" t="s">
        <v>8271</v>
      </c>
      <c r="O587" s="1">
        <f t="shared" si="36"/>
        <v>0</v>
      </c>
      <c r="P587" s="7" t="e">
        <f t="shared" si="37"/>
        <v>#DIV/0!</v>
      </c>
      <c r="Q587" s="5" t="s">
        <v>8321</v>
      </c>
      <c r="R587" s="5" t="s">
        <v>8322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 s="5">
        <v>586</v>
      </c>
      <c r="B588" s="3" t="s">
        <v>586</v>
      </c>
      <c r="C588" s="3" t="s">
        <v>4695</v>
      </c>
      <c r="D588">
        <v>10000</v>
      </c>
      <c r="E58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t="b">
        <v>0</v>
      </c>
      <c r="L588" s="5">
        <v>4</v>
      </c>
      <c r="M588" t="b">
        <v>0</v>
      </c>
      <c r="N588" s="5" t="s">
        <v>8271</v>
      </c>
      <c r="O588" s="1">
        <f t="shared" si="36"/>
        <v>1</v>
      </c>
      <c r="P588" s="7">
        <f t="shared" si="37"/>
        <v>14</v>
      </c>
      <c r="Q588" s="5" t="s">
        <v>8321</v>
      </c>
      <c r="R588" s="5" t="s">
        <v>8322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 s="5">
        <v>587</v>
      </c>
      <c r="B589" s="3" t="s">
        <v>587</v>
      </c>
      <c r="C589" s="3" t="s">
        <v>4696</v>
      </c>
      <c r="D589">
        <v>30000</v>
      </c>
      <c r="E589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t="b">
        <v>0</v>
      </c>
      <c r="L589" s="5">
        <v>7</v>
      </c>
      <c r="M589" t="b">
        <v>0</v>
      </c>
      <c r="N589" s="5" t="s">
        <v>8271</v>
      </c>
      <c r="O589" s="1">
        <f t="shared" si="36"/>
        <v>10</v>
      </c>
      <c r="P589" s="7">
        <f t="shared" si="37"/>
        <v>389.28999999999996</v>
      </c>
      <c r="Q589" s="5" t="s">
        <v>8321</v>
      </c>
      <c r="R589" s="5" t="s">
        <v>8322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 s="5">
        <v>588</v>
      </c>
      <c r="B590" s="3" t="s">
        <v>588</v>
      </c>
      <c r="C590" s="3" t="s">
        <v>4697</v>
      </c>
      <c r="D590">
        <v>9000</v>
      </c>
      <c r="E590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t="b">
        <v>0</v>
      </c>
      <c r="L590" s="5">
        <v>2</v>
      </c>
      <c r="M590" t="b">
        <v>0</v>
      </c>
      <c r="N590" s="5" t="s">
        <v>8271</v>
      </c>
      <c r="O590" s="1">
        <f t="shared" si="36"/>
        <v>4</v>
      </c>
      <c r="P590" s="7">
        <f t="shared" si="37"/>
        <v>150.5</v>
      </c>
      <c r="Q590" s="5" t="s">
        <v>8321</v>
      </c>
      <c r="R590" s="5" t="s">
        <v>8322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 s="5">
        <v>589</v>
      </c>
      <c r="B591" s="3" t="s">
        <v>589</v>
      </c>
      <c r="C591" s="3" t="s">
        <v>4698</v>
      </c>
      <c r="D591">
        <v>7500</v>
      </c>
      <c r="E591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t="b">
        <v>0</v>
      </c>
      <c r="L591" s="5">
        <v>1</v>
      </c>
      <c r="M591" t="b">
        <v>0</v>
      </c>
      <c r="N591" s="5" t="s">
        <v>8271</v>
      </c>
      <c r="O591" s="1">
        <f t="shared" si="36"/>
        <v>1</v>
      </c>
      <c r="P591" s="7">
        <f t="shared" si="37"/>
        <v>1</v>
      </c>
      <c r="Q591" s="5" t="s">
        <v>8321</v>
      </c>
      <c r="R591" s="5" t="s">
        <v>8322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 s="5">
        <v>590</v>
      </c>
      <c r="B592" s="3" t="s">
        <v>590</v>
      </c>
      <c r="C592" s="3" t="s">
        <v>4699</v>
      </c>
      <c r="D592">
        <v>5000</v>
      </c>
      <c r="E592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t="b">
        <v>0</v>
      </c>
      <c r="L592" s="5">
        <v>9</v>
      </c>
      <c r="M592" t="b">
        <v>0</v>
      </c>
      <c r="N592" s="5" t="s">
        <v>8271</v>
      </c>
      <c r="O592" s="1">
        <f t="shared" si="36"/>
        <v>5</v>
      </c>
      <c r="P592" s="7">
        <f t="shared" si="37"/>
        <v>24.78</v>
      </c>
      <c r="Q592" s="5" t="s">
        <v>8321</v>
      </c>
      <c r="R592" s="5" t="s">
        <v>8322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 s="5">
        <v>591</v>
      </c>
      <c r="B593" s="3" t="s">
        <v>591</v>
      </c>
      <c r="C593" s="3" t="s">
        <v>4700</v>
      </c>
      <c r="D593">
        <v>100000</v>
      </c>
      <c r="E593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t="b">
        <v>0</v>
      </c>
      <c r="L593" s="5">
        <v>2</v>
      </c>
      <c r="M593" t="b">
        <v>0</v>
      </c>
      <c r="N593" s="5" t="s">
        <v>8271</v>
      </c>
      <c r="O593" s="1">
        <f t="shared" si="36"/>
        <v>1</v>
      </c>
      <c r="P593" s="7">
        <f t="shared" si="37"/>
        <v>30.5</v>
      </c>
      <c r="Q593" s="5" t="s">
        <v>8321</v>
      </c>
      <c r="R593" s="5" t="s">
        <v>8322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 s="5">
        <v>592</v>
      </c>
      <c r="B594" s="3" t="s">
        <v>592</v>
      </c>
      <c r="C594" s="3" t="s">
        <v>4701</v>
      </c>
      <c r="D594">
        <v>7500</v>
      </c>
      <c r="E594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t="b">
        <v>0</v>
      </c>
      <c r="L594" s="5">
        <v>1</v>
      </c>
      <c r="M594" t="b">
        <v>0</v>
      </c>
      <c r="N594" s="5" t="s">
        <v>8271</v>
      </c>
      <c r="O594" s="1">
        <f t="shared" si="36"/>
        <v>4</v>
      </c>
      <c r="P594" s="7">
        <f t="shared" si="37"/>
        <v>250</v>
      </c>
      <c r="Q594" s="5" t="s">
        <v>8321</v>
      </c>
      <c r="R594" s="5" t="s">
        <v>8322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 s="5">
        <v>593</v>
      </c>
      <c r="B595" s="3" t="s">
        <v>593</v>
      </c>
      <c r="C595" s="3" t="s">
        <v>4702</v>
      </c>
      <c r="D595">
        <v>500</v>
      </c>
      <c r="E595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t="b">
        <v>0</v>
      </c>
      <c r="L595" s="5">
        <v>7</v>
      </c>
      <c r="M595" t="b">
        <v>0</v>
      </c>
      <c r="N595" s="5" t="s">
        <v>8271</v>
      </c>
      <c r="O595" s="1">
        <f t="shared" si="36"/>
        <v>23</v>
      </c>
      <c r="P595" s="7">
        <f t="shared" si="37"/>
        <v>16.430000000000003</v>
      </c>
      <c r="Q595" s="5" t="s">
        <v>8321</v>
      </c>
      <c r="R595" s="5" t="s">
        <v>8322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 s="5">
        <v>594</v>
      </c>
      <c r="B596" s="3" t="s">
        <v>594</v>
      </c>
      <c r="C596" s="3" t="s">
        <v>4703</v>
      </c>
      <c r="D596">
        <v>25000</v>
      </c>
      <c r="E596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t="b">
        <v>0</v>
      </c>
      <c r="L596" s="5">
        <v>2</v>
      </c>
      <c r="M596" t="b">
        <v>0</v>
      </c>
      <c r="N596" s="5" t="s">
        <v>8271</v>
      </c>
      <c r="O596" s="1">
        <f t="shared" si="36"/>
        <v>1</v>
      </c>
      <c r="P596" s="7">
        <f t="shared" si="37"/>
        <v>13</v>
      </c>
      <c r="Q596" s="5" t="s">
        <v>8321</v>
      </c>
      <c r="R596" s="5" t="s">
        <v>8322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 s="5">
        <v>595</v>
      </c>
      <c r="B597" s="3" t="s">
        <v>595</v>
      </c>
      <c r="C597" s="3" t="s">
        <v>4704</v>
      </c>
      <c r="D597">
        <v>100000</v>
      </c>
      <c r="E597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t="b">
        <v>0</v>
      </c>
      <c r="L597" s="5">
        <v>8</v>
      </c>
      <c r="M597" t="b">
        <v>0</v>
      </c>
      <c r="N597" s="5" t="s">
        <v>8271</v>
      </c>
      <c r="O597" s="1">
        <f t="shared" si="36"/>
        <v>1</v>
      </c>
      <c r="P597" s="7">
        <f t="shared" si="37"/>
        <v>53.25</v>
      </c>
      <c r="Q597" s="5" t="s">
        <v>8321</v>
      </c>
      <c r="R597" s="5" t="s">
        <v>8322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 s="5">
        <v>596</v>
      </c>
      <c r="B598" s="3" t="s">
        <v>596</v>
      </c>
      <c r="C598" s="3" t="s">
        <v>4705</v>
      </c>
      <c r="D598">
        <v>20000</v>
      </c>
      <c r="E59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t="b">
        <v>0</v>
      </c>
      <c r="L598" s="5">
        <v>2</v>
      </c>
      <c r="M598" t="b">
        <v>0</v>
      </c>
      <c r="N598" s="5" t="s">
        <v>8271</v>
      </c>
      <c r="O598" s="1">
        <f t="shared" si="36"/>
        <v>1</v>
      </c>
      <c r="P598" s="7">
        <f t="shared" si="37"/>
        <v>3</v>
      </c>
      <c r="Q598" s="5" t="s">
        <v>8321</v>
      </c>
      <c r="R598" s="5" t="s">
        <v>8322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 s="5">
        <v>597</v>
      </c>
      <c r="B599" s="3" t="s">
        <v>597</v>
      </c>
      <c r="C599" s="3" t="s">
        <v>4706</v>
      </c>
      <c r="D599">
        <v>7500</v>
      </c>
      <c r="E599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t="b">
        <v>0</v>
      </c>
      <c r="L599" s="5">
        <v>2</v>
      </c>
      <c r="M599" t="b">
        <v>0</v>
      </c>
      <c r="N599" s="5" t="s">
        <v>8271</v>
      </c>
      <c r="O599" s="1">
        <f t="shared" si="36"/>
        <v>1</v>
      </c>
      <c r="P599" s="7">
        <f t="shared" si="37"/>
        <v>10</v>
      </c>
      <c r="Q599" s="5" t="s">
        <v>8321</v>
      </c>
      <c r="R599" s="5" t="s">
        <v>8322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 s="5">
        <v>598</v>
      </c>
      <c r="B600" s="3" t="s">
        <v>598</v>
      </c>
      <c r="C600" s="3" t="s">
        <v>4707</v>
      </c>
      <c r="D600">
        <v>2500</v>
      </c>
      <c r="E600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t="b">
        <v>0</v>
      </c>
      <c r="L600" s="5">
        <v>7</v>
      </c>
      <c r="M600" t="b">
        <v>0</v>
      </c>
      <c r="N600" s="5" t="s">
        <v>8271</v>
      </c>
      <c r="O600" s="1">
        <f t="shared" si="36"/>
        <v>34</v>
      </c>
      <c r="P600" s="7">
        <f t="shared" si="37"/>
        <v>121.43</v>
      </c>
      <c r="Q600" s="5" t="s">
        <v>8321</v>
      </c>
      <c r="R600" s="5" t="s">
        <v>8322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 s="5">
        <v>599</v>
      </c>
      <c r="B601" s="3" t="s">
        <v>599</v>
      </c>
      <c r="C601" s="3" t="s">
        <v>4708</v>
      </c>
      <c r="D601">
        <v>50000</v>
      </c>
      <c r="E601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t="b">
        <v>0</v>
      </c>
      <c r="L601" s="5">
        <v>2</v>
      </c>
      <c r="M601" t="b">
        <v>0</v>
      </c>
      <c r="N601" s="5" t="s">
        <v>8271</v>
      </c>
      <c r="O601" s="1">
        <f t="shared" si="36"/>
        <v>1</v>
      </c>
      <c r="P601" s="7">
        <f t="shared" si="37"/>
        <v>15.5</v>
      </c>
      <c r="Q601" s="5" t="s">
        <v>8321</v>
      </c>
      <c r="R601" s="5" t="s">
        <v>8322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 s="5">
        <v>600</v>
      </c>
      <c r="B602" s="3" t="s">
        <v>600</v>
      </c>
      <c r="C602" s="3" t="s">
        <v>4709</v>
      </c>
      <c r="D602">
        <v>5000</v>
      </c>
      <c r="E602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t="b">
        <v>0</v>
      </c>
      <c r="L602" s="5">
        <v>1</v>
      </c>
      <c r="M602" t="b">
        <v>0</v>
      </c>
      <c r="N602" s="5" t="s">
        <v>8271</v>
      </c>
      <c r="O602" s="1">
        <f t="shared" si="36"/>
        <v>2</v>
      </c>
      <c r="P602" s="7">
        <f t="shared" si="37"/>
        <v>100</v>
      </c>
      <c r="Q602" s="5" t="s">
        <v>8321</v>
      </c>
      <c r="R602" s="5" t="s">
        <v>8322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 s="5">
        <v>601</v>
      </c>
      <c r="B603" s="3" t="s">
        <v>601</v>
      </c>
      <c r="C603" s="3" t="s">
        <v>4710</v>
      </c>
      <c r="D603">
        <v>10000</v>
      </c>
      <c r="E603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t="b">
        <v>0</v>
      </c>
      <c r="L603" s="5">
        <v>6</v>
      </c>
      <c r="M603" t="b">
        <v>0</v>
      </c>
      <c r="N603" s="5" t="s">
        <v>8271</v>
      </c>
      <c r="O603" s="1">
        <f t="shared" si="36"/>
        <v>2</v>
      </c>
      <c r="P603" s="7">
        <f t="shared" si="37"/>
        <v>23.34</v>
      </c>
      <c r="Q603" s="5" t="s">
        <v>8321</v>
      </c>
      <c r="R603" s="5" t="s">
        <v>8322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 s="5">
        <v>602</v>
      </c>
      <c r="B604" s="3" t="s">
        <v>602</v>
      </c>
      <c r="C604" s="3" t="s">
        <v>4711</v>
      </c>
      <c r="D604">
        <v>70000</v>
      </c>
      <c r="E604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t="b">
        <v>0</v>
      </c>
      <c r="L604" s="5">
        <v>0</v>
      </c>
      <c r="M604" t="b">
        <v>0</v>
      </c>
      <c r="N604" s="5" t="s">
        <v>8271</v>
      </c>
      <c r="O604" s="1">
        <f t="shared" si="36"/>
        <v>0</v>
      </c>
      <c r="P604" s="7" t="e">
        <f t="shared" si="37"/>
        <v>#DIV/0!</v>
      </c>
      <c r="Q604" s="5" t="s">
        <v>8321</v>
      </c>
      <c r="R604" s="5" t="s">
        <v>8322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 s="5">
        <v>603</v>
      </c>
      <c r="B605" s="3" t="s">
        <v>603</v>
      </c>
      <c r="C605" s="3" t="s">
        <v>4712</v>
      </c>
      <c r="D605">
        <v>15000</v>
      </c>
      <c r="E605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t="b">
        <v>0</v>
      </c>
      <c r="L605" s="5">
        <v>13</v>
      </c>
      <c r="M605" t="b">
        <v>0</v>
      </c>
      <c r="N605" s="5" t="s">
        <v>8271</v>
      </c>
      <c r="O605" s="1">
        <f t="shared" si="36"/>
        <v>4</v>
      </c>
      <c r="P605" s="7">
        <f t="shared" si="37"/>
        <v>45.39</v>
      </c>
      <c r="Q605" s="5" t="s">
        <v>8321</v>
      </c>
      <c r="R605" s="5" t="s">
        <v>8322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 s="5">
        <v>604</v>
      </c>
      <c r="B606" s="3" t="s">
        <v>604</v>
      </c>
      <c r="C606" s="3" t="s">
        <v>4713</v>
      </c>
      <c r="D606">
        <v>1500</v>
      </c>
      <c r="E606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t="b">
        <v>0</v>
      </c>
      <c r="L606" s="5">
        <v>0</v>
      </c>
      <c r="M606" t="b">
        <v>0</v>
      </c>
      <c r="N606" s="5" t="s">
        <v>8271</v>
      </c>
      <c r="O606" s="1">
        <f t="shared" si="36"/>
        <v>0</v>
      </c>
      <c r="P606" s="7" t="e">
        <f t="shared" si="37"/>
        <v>#DIV/0!</v>
      </c>
      <c r="Q606" s="5" t="s">
        <v>8321</v>
      </c>
      <c r="R606" s="5" t="s">
        <v>8322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 s="5">
        <v>605</v>
      </c>
      <c r="B607" s="3" t="s">
        <v>605</v>
      </c>
      <c r="C607" s="3" t="s">
        <v>4714</v>
      </c>
      <c r="D607">
        <v>5000</v>
      </c>
      <c r="E607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t="b">
        <v>0</v>
      </c>
      <c r="L607" s="5">
        <v>8</v>
      </c>
      <c r="M607" t="b">
        <v>0</v>
      </c>
      <c r="N607" s="5" t="s">
        <v>8271</v>
      </c>
      <c r="O607" s="1">
        <f t="shared" si="36"/>
        <v>3</v>
      </c>
      <c r="P607" s="7">
        <f t="shared" si="37"/>
        <v>16.380000000000003</v>
      </c>
      <c r="Q607" s="5" t="s">
        <v>8321</v>
      </c>
      <c r="R607" s="5" t="s">
        <v>8322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 s="5">
        <v>606</v>
      </c>
      <c r="B608" s="3" t="s">
        <v>606</v>
      </c>
      <c r="C608" s="3" t="s">
        <v>4715</v>
      </c>
      <c r="D608">
        <v>5000</v>
      </c>
      <c r="E60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t="b">
        <v>0</v>
      </c>
      <c r="L608" s="5">
        <v>1</v>
      </c>
      <c r="M608" t="b">
        <v>0</v>
      </c>
      <c r="N608" s="5" t="s">
        <v>8271</v>
      </c>
      <c r="O608" s="1">
        <f t="shared" si="36"/>
        <v>1</v>
      </c>
      <c r="P608" s="7">
        <f t="shared" si="37"/>
        <v>10</v>
      </c>
      <c r="Q608" s="5" t="s">
        <v>8321</v>
      </c>
      <c r="R608" s="5" t="s">
        <v>8322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 s="5">
        <v>607</v>
      </c>
      <c r="B609" s="3" t="s">
        <v>607</v>
      </c>
      <c r="C609" s="3" t="s">
        <v>4716</v>
      </c>
      <c r="D609">
        <v>250</v>
      </c>
      <c r="E609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t="b">
        <v>0</v>
      </c>
      <c r="L609" s="5">
        <v>0</v>
      </c>
      <c r="M609" t="b">
        <v>0</v>
      </c>
      <c r="N609" s="5" t="s">
        <v>8271</v>
      </c>
      <c r="O609" s="1">
        <f t="shared" si="36"/>
        <v>0</v>
      </c>
      <c r="P609" s="7" t="e">
        <f t="shared" si="37"/>
        <v>#DIV/0!</v>
      </c>
      <c r="Q609" s="5" t="s">
        <v>8321</v>
      </c>
      <c r="R609" s="5" t="s">
        <v>8322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 s="5">
        <v>608</v>
      </c>
      <c r="B610" s="3" t="s">
        <v>608</v>
      </c>
      <c r="C610" s="3" t="s">
        <v>4717</v>
      </c>
      <c r="D610">
        <v>150000</v>
      </c>
      <c r="E610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t="b">
        <v>0</v>
      </c>
      <c r="L610" s="5">
        <v>5</v>
      </c>
      <c r="M610" t="b">
        <v>0</v>
      </c>
      <c r="N610" s="5" t="s">
        <v>8271</v>
      </c>
      <c r="O610" s="1">
        <f t="shared" si="36"/>
        <v>1</v>
      </c>
      <c r="P610" s="7">
        <f t="shared" si="37"/>
        <v>292.2</v>
      </c>
      <c r="Q610" s="5" t="s">
        <v>8321</v>
      </c>
      <c r="R610" s="5" t="s">
        <v>8322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 s="5">
        <v>609</v>
      </c>
      <c r="B611" s="3" t="s">
        <v>609</v>
      </c>
      <c r="C611" s="3" t="s">
        <v>4718</v>
      </c>
      <c r="D611">
        <v>780</v>
      </c>
      <c r="E611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t="b">
        <v>0</v>
      </c>
      <c r="L611" s="5">
        <v>1</v>
      </c>
      <c r="M611" t="b">
        <v>0</v>
      </c>
      <c r="N611" s="5" t="s">
        <v>8271</v>
      </c>
      <c r="O611" s="1">
        <f t="shared" si="36"/>
        <v>1</v>
      </c>
      <c r="P611" s="7">
        <f t="shared" si="37"/>
        <v>5</v>
      </c>
      <c r="Q611" s="5" t="s">
        <v>8321</v>
      </c>
      <c r="R611" s="5" t="s">
        <v>8322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 s="5">
        <v>610</v>
      </c>
      <c r="B612" s="3" t="s">
        <v>610</v>
      </c>
      <c r="C612" s="3" t="s">
        <v>4719</v>
      </c>
      <c r="D612">
        <v>13803</v>
      </c>
      <c r="E612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t="b">
        <v>0</v>
      </c>
      <c r="L612" s="5">
        <v>0</v>
      </c>
      <c r="M612" t="b">
        <v>0</v>
      </c>
      <c r="N612" s="5" t="s">
        <v>8271</v>
      </c>
      <c r="O612" s="1">
        <f t="shared" si="36"/>
        <v>0</v>
      </c>
      <c r="P612" s="7" t="e">
        <f t="shared" si="37"/>
        <v>#DIV/0!</v>
      </c>
      <c r="Q612" s="5" t="s">
        <v>8321</v>
      </c>
      <c r="R612" s="5" t="s">
        <v>8322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 s="5">
        <v>611</v>
      </c>
      <c r="B613" s="3" t="s">
        <v>611</v>
      </c>
      <c r="C613" s="3" t="s">
        <v>4720</v>
      </c>
      <c r="D613">
        <v>80000</v>
      </c>
      <c r="E613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t="b">
        <v>0</v>
      </c>
      <c r="L613" s="5">
        <v>0</v>
      </c>
      <c r="M613" t="b">
        <v>0</v>
      </c>
      <c r="N613" s="5" t="s">
        <v>8271</v>
      </c>
      <c r="O613" s="1">
        <f t="shared" si="36"/>
        <v>0</v>
      </c>
      <c r="P613" s="7" t="e">
        <f t="shared" si="37"/>
        <v>#DIV/0!</v>
      </c>
      <c r="Q613" s="5" t="s">
        <v>8321</v>
      </c>
      <c r="R613" s="5" t="s">
        <v>8322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 s="5">
        <v>612</v>
      </c>
      <c r="B614" s="3" t="s">
        <v>612</v>
      </c>
      <c r="C614" s="3" t="s">
        <v>4721</v>
      </c>
      <c r="D614">
        <v>10000</v>
      </c>
      <c r="E614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t="b">
        <v>0</v>
      </c>
      <c r="L614" s="5">
        <v>0</v>
      </c>
      <c r="M614" t="b">
        <v>0</v>
      </c>
      <c r="N614" s="5" t="s">
        <v>8271</v>
      </c>
      <c r="O614" s="1">
        <f t="shared" si="36"/>
        <v>0</v>
      </c>
      <c r="P614" s="7" t="e">
        <f t="shared" si="37"/>
        <v>#DIV/0!</v>
      </c>
      <c r="Q614" s="5" t="s">
        <v>8321</v>
      </c>
      <c r="R614" s="5" t="s">
        <v>8322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 s="5">
        <v>613</v>
      </c>
      <c r="B615" s="3" t="s">
        <v>613</v>
      </c>
      <c r="C615" s="3" t="s">
        <v>4722</v>
      </c>
      <c r="D615">
        <v>60000</v>
      </c>
      <c r="E615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t="b">
        <v>0</v>
      </c>
      <c r="L615" s="5">
        <v>121</v>
      </c>
      <c r="M615" t="b">
        <v>0</v>
      </c>
      <c r="N615" s="5" t="s">
        <v>8271</v>
      </c>
      <c r="O615" s="1">
        <f t="shared" si="36"/>
        <v>22</v>
      </c>
      <c r="P615" s="7">
        <f t="shared" si="37"/>
        <v>105.94000000000001</v>
      </c>
      <c r="Q615" s="5" t="s">
        <v>8321</v>
      </c>
      <c r="R615" s="5" t="s">
        <v>8322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 s="5">
        <v>614</v>
      </c>
      <c r="B616" s="3" t="s">
        <v>614</v>
      </c>
      <c r="C616" s="3" t="s">
        <v>4723</v>
      </c>
      <c r="D616">
        <v>10000</v>
      </c>
      <c r="E616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t="b">
        <v>0</v>
      </c>
      <c r="L616" s="5">
        <v>0</v>
      </c>
      <c r="M616" t="b">
        <v>0</v>
      </c>
      <c r="N616" s="5" t="s">
        <v>8271</v>
      </c>
      <c r="O616" s="1">
        <f t="shared" si="36"/>
        <v>0</v>
      </c>
      <c r="P616" s="7" t="e">
        <f t="shared" si="37"/>
        <v>#DIV/0!</v>
      </c>
      <c r="Q616" s="5" t="s">
        <v>8321</v>
      </c>
      <c r="R616" s="5" t="s">
        <v>8322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 s="5">
        <v>615</v>
      </c>
      <c r="B617" s="3" t="s">
        <v>615</v>
      </c>
      <c r="C617" s="3" t="s">
        <v>4724</v>
      </c>
      <c r="D617">
        <v>515</v>
      </c>
      <c r="E617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t="b">
        <v>0</v>
      </c>
      <c r="L617" s="5">
        <v>0</v>
      </c>
      <c r="M617" t="b">
        <v>0</v>
      </c>
      <c r="N617" s="5" t="s">
        <v>8271</v>
      </c>
      <c r="O617" s="1">
        <f t="shared" si="36"/>
        <v>0</v>
      </c>
      <c r="P617" s="7" t="e">
        <f t="shared" si="37"/>
        <v>#DIV/0!</v>
      </c>
      <c r="Q617" s="5" t="s">
        <v>8321</v>
      </c>
      <c r="R617" s="5" t="s">
        <v>8322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 s="5">
        <v>616</v>
      </c>
      <c r="B618" s="3" t="s">
        <v>616</v>
      </c>
      <c r="C618" s="3" t="s">
        <v>4725</v>
      </c>
      <c r="D618">
        <v>5000</v>
      </c>
      <c r="E61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t="b">
        <v>0</v>
      </c>
      <c r="L618" s="5">
        <v>0</v>
      </c>
      <c r="M618" t="b">
        <v>0</v>
      </c>
      <c r="N618" s="5" t="s">
        <v>8271</v>
      </c>
      <c r="O618" s="1">
        <f t="shared" si="36"/>
        <v>0</v>
      </c>
      <c r="P618" s="7" t="e">
        <f t="shared" si="37"/>
        <v>#DIV/0!</v>
      </c>
      <c r="Q618" s="5" t="s">
        <v>8321</v>
      </c>
      <c r="R618" s="5" t="s">
        <v>8322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 s="5">
        <v>617</v>
      </c>
      <c r="B619" s="3" t="s">
        <v>617</v>
      </c>
      <c r="C619" s="3" t="s">
        <v>4726</v>
      </c>
      <c r="D619">
        <v>2000</v>
      </c>
      <c r="E619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t="b">
        <v>0</v>
      </c>
      <c r="L619" s="5">
        <v>3</v>
      </c>
      <c r="M619" t="b">
        <v>0</v>
      </c>
      <c r="N619" s="5" t="s">
        <v>8271</v>
      </c>
      <c r="O619" s="1">
        <f t="shared" si="36"/>
        <v>3</v>
      </c>
      <c r="P619" s="7">
        <f t="shared" si="37"/>
        <v>20</v>
      </c>
      <c r="Q619" s="5" t="s">
        <v>8321</v>
      </c>
      <c r="R619" s="5" t="s">
        <v>8322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 s="5">
        <v>618</v>
      </c>
      <c r="B620" s="3" t="s">
        <v>618</v>
      </c>
      <c r="C620" s="3" t="s">
        <v>4727</v>
      </c>
      <c r="D620">
        <v>400</v>
      </c>
      <c r="E620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t="b">
        <v>0</v>
      </c>
      <c r="L620" s="5">
        <v>0</v>
      </c>
      <c r="M620" t="b">
        <v>0</v>
      </c>
      <c r="N620" s="5" t="s">
        <v>8271</v>
      </c>
      <c r="O620" s="1">
        <f t="shared" si="36"/>
        <v>0</v>
      </c>
      <c r="P620" s="7" t="e">
        <f t="shared" si="37"/>
        <v>#DIV/0!</v>
      </c>
      <c r="Q620" s="5" t="s">
        <v>8321</v>
      </c>
      <c r="R620" s="5" t="s">
        <v>8322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 s="5">
        <v>619</v>
      </c>
      <c r="B621" s="3" t="s">
        <v>619</v>
      </c>
      <c r="C621" s="3" t="s">
        <v>4728</v>
      </c>
      <c r="D621">
        <v>2500000</v>
      </c>
      <c r="E621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t="b">
        <v>0</v>
      </c>
      <c r="L621" s="5">
        <v>1</v>
      </c>
      <c r="M621" t="b">
        <v>0</v>
      </c>
      <c r="N621" s="5" t="s">
        <v>8271</v>
      </c>
      <c r="O621" s="1">
        <f t="shared" si="36"/>
        <v>1</v>
      </c>
      <c r="P621" s="7">
        <f t="shared" si="37"/>
        <v>1</v>
      </c>
      <c r="Q621" s="5" t="s">
        <v>8321</v>
      </c>
      <c r="R621" s="5" t="s">
        <v>8322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 s="5">
        <v>620</v>
      </c>
      <c r="B622" s="3" t="s">
        <v>620</v>
      </c>
      <c r="C622" s="3" t="s">
        <v>4729</v>
      </c>
      <c r="D622">
        <v>30000</v>
      </c>
      <c r="E622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t="b">
        <v>0</v>
      </c>
      <c r="L622" s="5">
        <v>1</v>
      </c>
      <c r="M622" t="b">
        <v>0</v>
      </c>
      <c r="N622" s="5" t="s">
        <v>8271</v>
      </c>
      <c r="O622" s="1">
        <f t="shared" si="36"/>
        <v>1</v>
      </c>
      <c r="P622" s="7">
        <f t="shared" si="37"/>
        <v>300</v>
      </c>
      <c r="Q622" s="5" t="s">
        <v>8321</v>
      </c>
      <c r="R622" s="5" t="s">
        <v>8322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 s="5">
        <v>621</v>
      </c>
      <c r="B623" s="3" t="s">
        <v>621</v>
      </c>
      <c r="C623" s="3" t="s">
        <v>4730</v>
      </c>
      <c r="D623">
        <v>25000</v>
      </c>
      <c r="E623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t="b">
        <v>0</v>
      </c>
      <c r="L623" s="5">
        <v>3</v>
      </c>
      <c r="M623" t="b">
        <v>0</v>
      </c>
      <c r="N623" s="5" t="s">
        <v>8271</v>
      </c>
      <c r="O623" s="1">
        <f t="shared" si="36"/>
        <v>2</v>
      </c>
      <c r="P623" s="7">
        <f t="shared" si="37"/>
        <v>87</v>
      </c>
      <c r="Q623" s="5" t="s">
        <v>8321</v>
      </c>
      <c r="R623" s="5" t="s">
        <v>8322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 s="5">
        <v>622</v>
      </c>
      <c r="B624" s="3" t="s">
        <v>622</v>
      </c>
      <c r="C624" s="3" t="s">
        <v>4731</v>
      </c>
      <c r="D624">
        <v>6000</v>
      </c>
      <c r="E624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t="b">
        <v>0</v>
      </c>
      <c r="L624" s="5">
        <v>9</v>
      </c>
      <c r="M624" t="b">
        <v>0</v>
      </c>
      <c r="N624" s="5" t="s">
        <v>8271</v>
      </c>
      <c r="O624" s="1">
        <f t="shared" si="36"/>
        <v>6</v>
      </c>
      <c r="P624" s="7">
        <f t="shared" si="37"/>
        <v>37.89</v>
      </c>
      <c r="Q624" s="5" t="s">
        <v>8321</v>
      </c>
      <c r="R624" s="5" t="s">
        <v>8322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 s="5">
        <v>623</v>
      </c>
      <c r="B625" s="3" t="s">
        <v>623</v>
      </c>
      <c r="C625" s="3" t="s">
        <v>4732</v>
      </c>
      <c r="D625">
        <v>75000</v>
      </c>
      <c r="E625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t="b">
        <v>0</v>
      </c>
      <c r="L625" s="5">
        <v>0</v>
      </c>
      <c r="M625" t="b">
        <v>0</v>
      </c>
      <c r="N625" s="5" t="s">
        <v>8271</v>
      </c>
      <c r="O625" s="1">
        <f t="shared" si="36"/>
        <v>0</v>
      </c>
      <c r="P625" s="7" t="e">
        <f t="shared" si="37"/>
        <v>#DIV/0!</v>
      </c>
      <c r="Q625" s="5" t="s">
        <v>8321</v>
      </c>
      <c r="R625" s="5" t="s">
        <v>8322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 s="5">
        <v>624</v>
      </c>
      <c r="B626" s="3" t="s">
        <v>624</v>
      </c>
      <c r="C626" s="3" t="s">
        <v>4733</v>
      </c>
      <c r="D626">
        <v>5000</v>
      </c>
      <c r="E626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t="b">
        <v>0</v>
      </c>
      <c r="L626" s="5">
        <v>0</v>
      </c>
      <c r="M626" t="b">
        <v>0</v>
      </c>
      <c r="N626" s="5" t="s">
        <v>8271</v>
      </c>
      <c r="O626" s="1">
        <f t="shared" si="36"/>
        <v>0</v>
      </c>
      <c r="P626" s="7" t="e">
        <f t="shared" si="37"/>
        <v>#DIV/0!</v>
      </c>
      <c r="Q626" s="5" t="s">
        <v>8321</v>
      </c>
      <c r="R626" s="5" t="s">
        <v>8322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 s="5">
        <v>625</v>
      </c>
      <c r="B627" s="3" t="s">
        <v>625</v>
      </c>
      <c r="C627" s="3" t="s">
        <v>4734</v>
      </c>
      <c r="D627">
        <v>25000</v>
      </c>
      <c r="E627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t="b">
        <v>0</v>
      </c>
      <c r="L627" s="5">
        <v>0</v>
      </c>
      <c r="M627" t="b">
        <v>0</v>
      </c>
      <c r="N627" s="5" t="s">
        <v>8271</v>
      </c>
      <c r="O627" s="1">
        <f t="shared" si="36"/>
        <v>0</v>
      </c>
      <c r="P627" s="7" t="e">
        <f t="shared" si="37"/>
        <v>#DIV/0!</v>
      </c>
      <c r="Q627" s="5" t="s">
        <v>8321</v>
      </c>
      <c r="R627" s="5" t="s">
        <v>8322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 s="5">
        <v>626</v>
      </c>
      <c r="B628" s="3" t="s">
        <v>626</v>
      </c>
      <c r="C628" s="3" t="s">
        <v>4735</v>
      </c>
      <c r="D628">
        <v>25000</v>
      </c>
      <c r="E62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t="b">
        <v>0</v>
      </c>
      <c r="L628" s="5">
        <v>39</v>
      </c>
      <c r="M628" t="b">
        <v>0</v>
      </c>
      <c r="N628" s="5" t="s">
        <v>8271</v>
      </c>
      <c r="O628" s="1">
        <f t="shared" si="36"/>
        <v>18</v>
      </c>
      <c r="P628" s="7">
        <f t="shared" si="37"/>
        <v>111.42</v>
      </c>
      <c r="Q628" s="5" t="s">
        <v>8321</v>
      </c>
      <c r="R628" s="5" t="s">
        <v>8322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 s="5">
        <v>627</v>
      </c>
      <c r="B629" s="3" t="s">
        <v>627</v>
      </c>
      <c r="C629" s="3" t="s">
        <v>4736</v>
      </c>
      <c r="D629">
        <v>450000</v>
      </c>
      <c r="E629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t="b">
        <v>0</v>
      </c>
      <c r="L629" s="5">
        <v>1</v>
      </c>
      <c r="M629" t="b">
        <v>0</v>
      </c>
      <c r="N629" s="5" t="s">
        <v>8271</v>
      </c>
      <c r="O629" s="1">
        <f t="shared" si="36"/>
        <v>1</v>
      </c>
      <c r="P629" s="7">
        <f t="shared" si="37"/>
        <v>90</v>
      </c>
      <c r="Q629" s="5" t="s">
        <v>8321</v>
      </c>
      <c r="R629" s="5" t="s">
        <v>8322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 s="5">
        <v>628</v>
      </c>
      <c r="B630" s="3" t="s">
        <v>628</v>
      </c>
      <c r="C630" s="3" t="s">
        <v>4737</v>
      </c>
      <c r="D630">
        <v>5000</v>
      </c>
      <c r="E630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t="b">
        <v>0</v>
      </c>
      <c r="L630" s="5">
        <v>0</v>
      </c>
      <c r="M630" t="b">
        <v>0</v>
      </c>
      <c r="N630" s="5" t="s">
        <v>8271</v>
      </c>
      <c r="O630" s="1">
        <f t="shared" si="36"/>
        <v>0</v>
      </c>
      <c r="P630" s="7" t="e">
        <f t="shared" si="37"/>
        <v>#DIV/0!</v>
      </c>
      <c r="Q630" s="5" t="s">
        <v>8321</v>
      </c>
      <c r="R630" s="5" t="s">
        <v>8322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 s="5">
        <v>629</v>
      </c>
      <c r="B631" s="3" t="s">
        <v>629</v>
      </c>
      <c r="C631" s="3" t="s">
        <v>4738</v>
      </c>
      <c r="D631">
        <v>200000</v>
      </c>
      <c r="E631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t="b">
        <v>0</v>
      </c>
      <c r="L631" s="5">
        <v>3</v>
      </c>
      <c r="M631" t="b">
        <v>0</v>
      </c>
      <c r="N631" s="5" t="s">
        <v>8271</v>
      </c>
      <c r="O631" s="1">
        <f t="shared" si="36"/>
        <v>1</v>
      </c>
      <c r="P631" s="7">
        <f t="shared" si="37"/>
        <v>116.67</v>
      </c>
      <c r="Q631" s="5" t="s">
        <v>8321</v>
      </c>
      <c r="R631" s="5" t="s">
        <v>8322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 s="5">
        <v>630</v>
      </c>
      <c r="B632" s="3" t="s">
        <v>630</v>
      </c>
      <c r="C632" s="3" t="s">
        <v>4739</v>
      </c>
      <c r="D632">
        <v>11999</v>
      </c>
      <c r="E632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t="b">
        <v>0</v>
      </c>
      <c r="L632" s="5">
        <v>1</v>
      </c>
      <c r="M632" t="b">
        <v>0</v>
      </c>
      <c r="N632" s="5" t="s">
        <v>8271</v>
      </c>
      <c r="O632" s="1">
        <f t="shared" si="36"/>
        <v>1</v>
      </c>
      <c r="P632" s="7">
        <f t="shared" si="37"/>
        <v>10</v>
      </c>
      <c r="Q632" s="5" t="s">
        <v>8321</v>
      </c>
      <c r="R632" s="5" t="s">
        <v>8322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 s="5">
        <v>631</v>
      </c>
      <c r="B633" s="3" t="s">
        <v>631</v>
      </c>
      <c r="C633" s="3" t="s">
        <v>4740</v>
      </c>
      <c r="D633">
        <v>50000</v>
      </c>
      <c r="E633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t="b">
        <v>0</v>
      </c>
      <c r="L633" s="5">
        <v>9</v>
      </c>
      <c r="M633" t="b">
        <v>0</v>
      </c>
      <c r="N633" s="5" t="s">
        <v>8271</v>
      </c>
      <c r="O633" s="1">
        <f t="shared" si="36"/>
        <v>2</v>
      </c>
      <c r="P633" s="7">
        <f t="shared" si="37"/>
        <v>76.67</v>
      </c>
      <c r="Q633" s="5" t="s">
        <v>8321</v>
      </c>
      <c r="R633" s="5" t="s">
        <v>8322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 s="5">
        <v>632</v>
      </c>
      <c r="B634" s="3" t="s">
        <v>632</v>
      </c>
      <c r="C634" s="3" t="s">
        <v>4741</v>
      </c>
      <c r="D634">
        <v>20000</v>
      </c>
      <c r="E634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t="b">
        <v>0</v>
      </c>
      <c r="L634" s="5">
        <v>0</v>
      </c>
      <c r="M634" t="b">
        <v>0</v>
      </c>
      <c r="N634" s="5" t="s">
        <v>8271</v>
      </c>
      <c r="O634" s="1">
        <f t="shared" si="36"/>
        <v>0</v>
      </c>
      <c r="P634" s="7" t="e">
        <f t="shared" si="37"/>
        <v>#DIV/0!</v>
      </c>
      <c r="Q634" s="5" t="s">
        <v>8321</v>
      </c>
      <c r="R634" s="5" t="s">
        <v>8322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 s="5">
        <v>633</v>
      </c>
      <c r="B635" s="3" t="s">
        <v>633</v>
      </c>
      <c r="C635" s="3" t="s">
        <v>4742</v>
      </c>
      <c r="D635">
        <v>10000</v>
      </c>
      <c r="E635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t="b">
        <v>0</v>
      </c>
      <c r="L635" s="5">
        <v>25</v>
      </c>
      <c r="M635" t="b">
        <v>0</v>
      </c>
      <c r="N635" s="5" t="s">
        <v>8271</v>
      </c>
      <c r="O635" s="1">
        <f t="shared" si="36"/>
        <v>13</v>
      </c>
      <c r="P635" s="7">
        <f t="shared" si="37"/>
        <v>49.8</v>
      </c>
      <c r="Q635" s="5" t="s">
        <v>8321</v>
      </c>
      <c r="R635" s="5" t="s">
        <v>8322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 s="5">
        <v>634</v>
      </c>
      <c r="B636" s="3" t="s">
        <v>634</v>
      </c>
      <c r="C636" s="3" t="s">
        <v>4743</v>
      </c>
      <c r="D636">
        <v>5000</v>
      </c>
      <c r="E636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t="b">
        <v>0</v>
      </c>
      <c r="L636" s="5">
        <v>1</v>
      </c>
      <c r="M636" t="b">
        <v>0</v>
      </c>
      <c r="N636" s="5" t="s">
        <v>8271</v>
      </c>
      <c r="O636" s="1">
        <f t="shared" si="36"/>
        <v>1</v>
      </c>
      <c r="P636" s="7">
        <f t="shared" si="37"/>
        <v>1</v>
      </c>
      <c r="Q636" s="5" t="s">
        <v>8321</v>
      </c>
      <c r="R636" s="5" t="s">
        <v>8322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 s="5">
        <v>635</v>
      </c>
      <c r="B637" s="3" t="s">
        <v>635</v>
      </c>
      <c r="C637" s="3" t="s">
        <v>4744</v>
      </c>
      <c r="D637">
        <v>25000</v>
      </c>
      <c r="E637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t="b">
        <v>0</v>
      </c>
      <c r="L637" s="5">
        <v>1</v>
      </c>
      <c r="M637" t="b">
        <v>0</v>
      </c>
      <c r="N637" s="5" t="s">
        <v>8271</v>
      </c>
      <c r="O637" s="1">
        <f t="shared" si="36"/>
        <v>1</v>
      </c>
      <c r="P637" s="7">
        <f t="shared" si="37"/>
        <v>2</v>
      </c>
      <c r="Q637" s="5" t="s">
        <v>8321</v>
      </c>
      <c r="R637" s="5" t="s">
        <v>8322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 s="5">
        <v>636</v>
      </c>
      <c r="B638" s="3" t="s">
        <v>636</v>
      </c>
      <c r="C638" s="3" t="s">
        <v>4745</v>
      </c>
      <c r="D638">
        <v>2000</v>
      </c>
      <c r="E63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t="b">
        <v>0</v>
      </c>
      <c r="L638" s="5">
        <v>1</v>
      </c>
      <c r="M638" t="b">
        <v>0</v>
      </c>
      <c r="N638" s="5" t="s">
        <v>8271</v>
      </c>
      <c r="O638" s="1">
        <f t="shared" si="36"/>
        <v>1</v>
      </c>
      <c r="P638" s="7">
        <f t="shared" si="37"/>
        <v>4</v>
      </c>
      <c r="Q638" s="5" t="s">
        <v>8321</v>
      </c>
      <c r="R638" s="5" t="s">
        <v>8322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 s="5">
        <v>637</v>
      </c>
      <c r="B639" s="3" t="s">
        <v>637</v>
      </c>
      <c r="C639" s="3" t="s">
        <v>4746</v>
      </c>
      <c r="D639">
        <v>100000</v>
      </c>
      <c r="E639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t="b">
        <v>0</v>
      </c>
      <c r="L639" s="5">
        <v>0</v>
      </c>
      <c r="M639" t="b">
        <v>0</v>
      </c>
      <c r="N639" s="5" t="s">
        <v>8271</v>
      </c>
      <c r="O639" s="1">
        <f t="shared" si="36"/>
        <v>0</v>
      </c>
      <c r="P639" s="7" t="e">
        <f t="shared" si="37"/>
        <v>#DIV/0!</v>
      </c>
      <c r="Q639" s="5" t="s">
        <v>8321</v>
      </c>
      <c r="R639" s="5" t="s">
        <v>8322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 s="5">
        <v>638</v>
      </c>
      <c r="B640" s="3" t="s">
        <v>638</v>
      </c>
      <c r="C640" s="3" t="s">
        <v>4747</v>
      </c>
      <c r="D640">
        <v>200000</v>
      </c>
      <c r="E640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t="b">
        <v>0</v>
      </c>
      <c r="L640" s="5">
        <v>6</v>
      </c>
      <c r="M640" t="b">
        <v>0</v>
      </c>
      <c r="N640" s="5" t="s">
        <v>8271</v>
      </c>
      <c r="O640" s="1">
        <f t="shared" si="36"/>
        <v>1</v>
      </c>
      <c r="P640" s="7">
        <f t="shared" si="37"/>
        <v>3</v>
      </c>
      <c r="Q640" s="5" t="s">
        <v>8321</v>
      </c>
      <c r="R640" s="5" t="s">
        <v>8322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 s="5">
        <v>639</v>
      </c>
      <c r="B641" s="3" t="s">
        <v>639</v>
      </c>
      <c r="C641" s="3" t="s">
        <v>4748</v>
      </c>
      <c r="D641">
        <v>1000000</v>
      </c>
      <c r="E641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t="b">
        <v>0</v>
      </c>
      <c r="L641" s="5">
        <v>1</v>
      </c>
      <c r="M641" t="b">
        <v>0</v>
      </c>
      <c r="N641" s="5" t="s">
        <v>8271</v>
      </c>
      <c r="O641" s="1">
        <f t="shared" si="36"/>
        <v>1</v>
      </c>
      <c r="P641" s="7">
        <f t="shared" si="37"/>
        <v>1</v>
      </c>
      <c r="Q641" s="5" t="s">
        <v>8321</v>
      </c>
      <c r="R641" s="5" t="s">
        <v>8322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 s="5">
        <v>640</v>
      </c>
      <c r="B642" s="3" t="s">
        <v>640</v>
      </c>
      <c r="C642" s="3" t="s">
        <v>4749</v>
      </c>
      <c r="D642">
        <v>70</v>
      </c>
      <c r="E642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t="b">
        <v>0</v>
      </c>
      <c r="L642" s="5">
        <v>2</v>
      </c>
      <c r="M642" t="b">
        <v>1</v>
      </c>
      <c r="N642" s="5" t="s">
        <v>8272</v>
      </c>
      <c r="O642" s="1">
        <f t="shared" si="36"/>
        <v>145</v>
      </c>
      <c r="P642" s="7">
        <f t="shared" si="37"/>
        <v>50.5</v>
      </c>
      <c r="Q642" s="5" t="s">
        <v>8321</v>
      </c>
      <c r="R642" s="5" t="s">
        <v>8323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 s="5">
        <v>641</v>
      </c>
      <c r="B643" s="3" t="s">
        <v>641</v>
      </c>
      <c r="C643" s="3" t="s">
        <v>4750</v>
      </c>
      <c r="D643">
        <v>40000</v>
      </c>
      <c r="E643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t="b">
        <v>0</v>
      </c>
      <c r="L643" s="5">
        <v>315</v>
      </c>
      <c r="M643" t="b">
        <v>1</v>
      </c>
      <c r="N643" s="5" t="s">
        <v>8272</v>
      </c>
      <c r="O643" s="1">
        <f t="shared" ref="O643:O706" si="40">ROUNDUP(E643/D643*100, 0)</f>
        <v>120</v>
      </c>
      <c r="P643" s="7">
        <f t="shared" ref="P643:P706" si="41">ROUNDUP(E643/L643,2)</f>
        <v>151.32</v>
      </c>
      <c r="Q643" s="5" t="s">
        <v>8321</v>
      </c>
      <c r="R643" s="5" t="s">
        <v>8323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 s="5">
        <v>642</v>
      </c>
      <c r="B644" s="3" t="s">
        <v>642</v>
      </c>
      <c r="C644" s="3" t="s">
        <v>4751</v>
      </c>
      <c r="D644">
        <v>20000</v>
      </c>
      <c r="E644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t="b">
        <v>0</v>
      </c>
      <c r="L644" s="5">
        <v>2174</v>
      </c>
      <c r="M644" t="b">
        <v>1</v>
      </c>
      <c r="N644" s="5" t="s">
        <v>8272</v>
      </c>
      <c r="O644" s="1">
        <f t="shared" si="40"/>
        <v>1461</v>
      </c>
      <c r="P644" s="7">
        <f t="shared" si="41"/>
        <v>134.35999999999999</v>
      </c>
      <c r="Q644" s="5" t="s">
        <v>8321</v>
      </c>
      <c r="R644" s="5" t="s">
        <v>8323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 s="5">
        <v>643</v>
      </c>
      <c r="B645" s="3" t="s">
        <v>643</v>
      </c>
      <c r="C645" s="3" t="s">
        <v>4752</v>
      </c>
      <c r="D645">
        <v>25000</v>
      </c>
      <c r="E645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t="b">
        <v>0</v>
      </c>
      <c r="L645" s="5">
        <v>152</v>
      </c>
      <c r="M645" t="b">
        <v>1</v>
      </c>
      <c r="N645" s="5" t="s">
        <v>8272</v>
      </c>
      <c r="O645" s="1">
        <f t="shared" si="40"/>
        <v>106</v>
      </c>
      <c r="P645" s="7">
        <f t="shared" si="41"/>
        <v>174.03</v>
      </c>
      <c r="Q645" s="5" t="s">
        <v>8321</v>
      </c>
      <c r="R645" s="5" t="s">
        <v>8323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 s="5">
        <v>644</v>
      </c>
      <c r="B646" s="3" t="s">
        <v>644</v>
      </c>
      <c r="C646" s="3" t="s">
        <v>4753</v>
      </c>
      <c r="D646">
        <v>25000</v>
      </c>
      <c r="E646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t="b">
        <v>0</v>
      </c>
      <c r="L646" s="5">
        <v>1021</v>
      </c>
      <c r="M646" t="b">
        <v>1</v>
      </c>
      <c r="N646" s="5" t="s">
        <v>8272</v>
      </c>
      <c r="O646" s="1">
        <f t="shared" si="40"/>
        <v>301</v>
      </c>
      <c r="P646" s="7">
        <f t="shared" si="41"/>
        <v>73.490000000000009</v>
      </c>
      <c r="Q646" s="5" t="s">
        <v>8321</v>
      </c>
      <c r="R646" s="5" t="s">
        <v>8323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 s="5">
        <v>645</v>
      </c>
      <c r="B647" s="3" t="s">
        <v>645</v>
      </c>
      <c r="C647" s="3" t="s">
        <v>4754</v>
      </c>
      <c r="D647">
        <v>2000</v>
      </c>
      <c r="E647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t="b">
        <v>0</v>
      </c>
      <c r="L647" s="5">
        <v>237</v>
      </c>
      <c r="M647" t="b">
        <v>1</v>
      </c>
      <c r="N647" s="5" t="s">
        <v>8272</v>
      </c>
      <c r="O647" s="1">
        <f t="shared" si="40"/>
        <v>279</v>
      </c>
      <c r="P647" s="7">
        <f t="shared" si="41"/>
        <v>23.520000000000003</v>
      </c>
      <c r="Q647" s="5" t="s">
        <v>8321</v>
      </c>
      <c r="R647" s="5" t="s">
        <v>8323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 s="5">
        <v>646</v>
      </c>
      <c r="B648" s="3" t="s">
        <v>646</v>
      </c>
      <c r="C648" s="3" t="s">
        <v>4755</v>
      </c>
      <c r="D648">
        <v>800</v>
      </c>
      <c r="E64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t="b">
        <v>0</v>
      </c>
      <c r="L648" s="5">
        <v>27</v>
      </c>
      <c r="M648" t="b">
        <v>1</v>
      </c>
      <c r="N648" s="5" t="s">
        <v>8272</v>
      </c>
      <c r="O648" s="1">
        <f t="shared" si="40"/>
        <v>132</v>
      </c>
      <c r="P648" s="7">
        <f t="shared" si="41"/>
        <v>39.08</v>
      </c>
      <c r="Q648" s="5" t="s">
        <v>8321</v>
      </c>
      <c r="R648" s="5" t="s">
        <v>8323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 s="5">
        <v>647</v>
      </c>
      <c r="B649" s="3" t="s">
        <v>647</v>
      </c>
      <c r="C649" s="3" t="s">
        <v>4756</v>
      </c>
      <c r="D649">
        <v>2000</v>
      </c>
      <c r="E649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t="b">
        <v>0</v>
      </c>
      <c r="L649" s="5">
        <v>17</v>
      </c>
      <c r="M649" t="b">
        <v>1</v>
      </c>
      <c r="N649" s="5" t="s">
        <v>8272</v>
      </c>
      <c r="O649" s="1">
        <f t="shared" si="40"/>
        <v>108</v>
      </c>
      <c r="P649" s="7">
        <f t="shared" si="41"/>
        <v>125.95</v>
      </c>
      <c r="Q649" s="5" t="s">
        <v>8321</v>
      </c>
      <c r="R649" s="5" t="s">
        <v>8323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 s="5">
        <v>648</v>
      </c>
      <c r="B650" s="3" t="s">
        <v>648</v>
      </c>
      <c r="C650" s="3" t="s">
        <v>4757</v>
      </c>
      <c r="D650">
        <v>35000</v>
      </c>
      <c r="E650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t="b">
        <v>0</v>
      </c>
      <c r="L650" s="5">
        <v>27</v>
      </c>
      <c r="M650" t="b">
        <v>1</v>
      </c>
      <c r="N650" s="5" t="s">
        <v>8272</v>
      </c>
      <c r="O650" s="1">
        <f t="shared" si="40"/>
        <v>127</v>
      </c>
      <c r="P650" s="7">
        <f t="shared" si="41"/>
        <v>1644</v>
      </c>
      <c r="Q650" s="5" t="s">
        <v>8321</v>
      </c>
      <c r="R650" s="5" t="s">
        <v>8323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 s="5">
        <v>649</v>
      </c>
      <c r="B651" s="3" t="s">
        <v>649</v>
      </c>
      <c r="C651" s="3" t="s">
        <v>4758</v>
      </c>
      <c r="D651">
        <v>2500</v>
      </c>
      <c r="E651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t="b">
        <v>0</v>
      </c>
      <c r="L651" s="5">
        <v>82</v>
      </c>
      <c r="M651" t="b">
        <v>1</v>
      </c>
      <c r="N651" s="5" t="s">
        <v>8272</v>
      </c>
      <c r="O651" s="1">
        <f t="shared" si="40"/>
        <v>140</v>
      </c>
      <c r="P651" s="7">
        <f t="shared" si="41"/>
        <v>42.68</v>
      </c>
      <c r="Q651" s="5" t="s">
        <v>8321</v>
      </c>
      <c r="R651" s="5" t="s">
        <v>8323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 s="5">
        <v>650</v>
      </c>
      <c r="B652" s="3" t="s">
        <v>650</v>
      </c>
      <c r="C652" s="3" t="s">
        <v>4759</v>
      </c>
      <c r="D652">
        <v>1500</v>
      </c>
      <c r="E652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t="b">
        <v>0</v>
      </c>
      <c r="L652" s="5">
        <v>48</v>
      </c>
      <c r="M652" t="b">
        <v>1</v>
      </c>
      <c r="N652" s="5" t="s">
        <v>8272</v>
      </c>
      <c r="O652" s="1">
        <f t="shared" si="40"/>
        <v>113</v>
      </c>
      <c r="P652" s="7">
        <f t="shared" si="41"/>
        <v>35.129999999999995</v>
      </c>
      <c r="Q652" s="5" t="s">
        <v>8321</v>
      </c>
      <c r="R652" s="5" t="s">
        <v>8323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 s="5">
        <v>651</v>
      </c>
      <c r="B653" s="3" t="s">
        <v>651</v>
      </c>
      <c r="C653" s="3" t="s">
        <v>4760</v>
      </c>
      <c r="D653">
        <v>25000</v>
      </c>
      <c r="E653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t="b">
        <v>0</v>
      </c>
      <c r="L653" s="5">
        <v>105</v>
      </c>
      <c r="M653" t="b">
        <v>1</v>
      </c>
      <c r="N653" s="5" t="s">
        <v>8272</v>
      </c>
      <c r="O653" s="1">
        <f t="shared" si="40"/>
        <v>101</v>
      </c>
      <c r="P653" s="7">
        <f t="shared" si="41"/>
        <v>239.35999999999999</v>
      </c>
      <c r="Q653" s="5" t="s">
        <v>8321</v>
      </c>
      <c r="R653" s="5" t="s">
        <v>8323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 s="5">
        <v>652</v>
      </c>
      <c r="B654" s="3" t="s">
        <v>652</v>
      </c>
      <c r="C654" s="3" t="s">
        <v>4761</v>
      </c>
      <c r="D654">
        <v>3000</v>
      </c>
      <c r="E654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t="b">
        <v>0</v>
      </c>
      <c r="L654" s="5">
        <v>28</v>
      </c>
      <c r="M654" t="b">
        <v>1</v>
      </c>
      <c r="N654" s="5" t="s">
        <v>8272</v>
      </c>
      <c r="O654" s="1">
        <f t="shared" si="40"/>
        <v>101</v>
      </c>
      <c r="P654" s="7">
        <f t="shared" si="41"/>
        <v>107.65</v>
      </c>
      <c r="Q654" s="5" t="s">
        <v>8321</v>
      </c>
      <c r="R654" s="5" t="s">
        <v>8323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 s="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t="b">
        <v>0</v>
      </c>
      <c r="L655" s="5">
        <v>1107</v>
      </c>
      <c r="M655" t="b">
        <v>1</v>
      </c>
      <c r="N655" s="5" t="s">
        <v>8272</v>
      </c>
      <c r="O655" s="1">
        <f t="shared" si="40"/>
        <v>142</v>
      </c>
      <c r="P655" s="7">
        <f t="shared" si="41"/>
        <v>95.84</v>
      </c>
      <c r="Q655" s="5" t="s">
        <v>8321</v>
      </c>
      <c r="R655" s="5" t="s">
        <v>8323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 s="5">
        <v>654</v>
      </c>
      <c r="B656" s="3" t="s">
        <v>654</v>
      </c>
      <c r="C656" s="3" t="s">
        <v>4763</v>
      </c>
      <c r="D656">
        <v>12000</v>
      </c>
      <c r="E656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t="b">
        <v>0</v>
      </c>
      <c r="L656" s="5">
        <v>1013</v>
      </c>
      <c r="M656" t="b">
        <v>1</v>
      </c>
      <c r="N656" s="5" t="s">
        <v>8272</v>
      </c>
      <c r="O656" s="1">
        <f t="shared" si="40"/>
        <v>268</v>
      </c>
      <c r="P656" s="7">
        <f t="shared" si="41"/>
        <v>31.67</v>
      </c>
      <c r="Q656" s="5" t="s">
        <v>8321</v>
      </c>
      <c r="R656" s="5" t="s">
        <v>8323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 s="5">
        <v>655</v>
      </c>
      <c r="B657" s="3" t="s">
        <v>655</v>
      </c>
      <c r="C657" s="3" t="s">
        <v>4764</v>
      </c>
      <c r="D657">
        <v>8000</v>
      </c>
      <c r="E657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t="b">
        <v>0</v>
      </c>
      <c r="L657" s="5">
        <v>274</v>
      </c>
      <c r="M657" t="b">
        <v>1</v>
      </c>
      <c r="N657" s="5" t="s">
        <v>8272</v>
      </c>
      <c r="O657" s="1">
        <f t="shared" si="40"/>
        <v>147</v>
      </c>
      <c r="P657" s="7">
        <f t="shared" si="41"/>
        <v>42.89</v>
      </c>
      <c r="Q657" s="5" t="s">
        <v>8321</v>
      </c>
      <c r="R657" s="5" t="s">
        <v>8323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 s="5">
        <v>656</v>
      </c>
      <c r="B658" s="3" t="s">
        <v>656</v>
      </c>
      <c r="C658" s="3" t="s">
        <v>4765</v>
      </c>
      <c r="D658">
        <v>5000</v>
      </c>
      <c r="E65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t="b">
        <v>0</v>
      </c>
      <c r="L658" s="5">
        <v>87</v>
      </c>
      <c r="M658" t="b">
        <v>1</v>
      </c>
      <c r="N658" s="5" t="s">
        <v>8272</v>
      </c>
      <c r="O658" s="1">
        <f t="shared" si="40"/>
        <v>214</v>
      </c>
      <c r="P658" s="7">
        <f t="shared" si="41"/>
        <v>122.74000000000001</v>
      </c>
      <c r="Q658" s="5" t="s">
        <v>8321</v>
      </c>
      <c r="R658" s="5" t="s">
        <v>8323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 s="5">
        <v>657</v>
      </c>
      <c r="B659" s="3" t="s">
        <v>657</v>
      </c>
      <c r="C659" s="3" t="s">
        <v>4766</v>
      </c>
      <c r="D659">
        <v>15000</v>
      </c>
      <c r="E659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t="b">
        <v>0</v>
      </c>
      <c r="L659" s="5">
        <v>99</v>
      </c>
      <c r="M659" t="b">
        <v>1</v>
      </c>
      <c r="N659" s="5" t="s">
        <v>8272</v>
      </c>
      <c r="O659" s="1">
        <f t="shared" si="40"/>
        <v>126</v>
      </c>
      <c r="P659" s="7">
        <f t="shared" si="41"/>
        <v>190.45999999999998</v>
      </c>
      <c r="Q659" s="5" t="s">
        <v>8321</v>
      </c>
      <c r="R659" s="5" t="s">
        <v>8323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 s="5">
        <v>658</v>
      </c>
      <c r="B660" s="3" t="s">
        <v>658</v>
      </c>
      <c r="C660" s="3" t="s">
        <v>4767</v>
      </c>
      <c r="D660">
        <v>28888</v>
      </c>
      <c r="E660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t="b">
        <v>0</v>
      </c>
      <c r="L660" s="5">
        <v>276</v>
      </c>
      <c r="M660" t="b">
        <v>1</v>
      </c>
      <c r="N660" s="5" t="s">
        <v>8272</v>
      </c>
      <c r="O660" s="1">
        <f t="shared" si="40"/>
        <v>105</v>
      </c>
      <c r="P660" s="7">
        <f t="shared" si="41"/>
        <v>109.34</v>
      </c>
      <c r="Q660" s="5" t="s">
        <v>8321</v>
      </c>
      <c r="R660" s="5" t="s">
        <v>8323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 s="5">
        <v>659</v>
      </c>
      <c r="B661" s="3" t="s">
        <v>659</v>
      </c>
      <c r="C661" s="3" t="s">
        <v>4768</v>
      </c>
      <c r="D661">
        <v>3000</v>
      </c>
      <c r="E661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t="b">
        <v>0</v>
      </c>
      <c r="L661" s="5">
        <v>21</v>
      </c>
      <c r="M661" t="b">
        <v>1</v>
      </c>
      <c r="N661" s="5" t="s">
        <v>8272</v>
      </c>
      <c r="O661" s="1">
        <f t="shared" si="40"/>
        <v>101</v>
      </c>
      <c r="P661" s="7">
        <f t="shared" si="41"/>
        <v>143.66999999999999</v>
      </c>
      <c r="Q661" s="5" t="s">
        <v>8321</v>
      </c>
      <c r="R661" s="5" t="s">
        <v>8323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 s="5">
        <v>660</v>
      </c>
      <c r="B662" s="3" t="s">
        <v>660</v>
      </c>
      <c r="C662" s="3" t="s">
        <v>4769</v>
      </c>
      <c r="D662">
        <v>50000</v>
      </c>
      <c r="E662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t="b">
        <v>0</v>
      </c>
      <c r="L662" s="5">
        <v>18</v>
      </c>
      <c r="M662" t="b">
        <v>0</v>
      </c>
      <c r="N662" s="5" t="s">
        <v>8272</v>
      </c>
      <c r="O662" s="1">
        <f t="shared" si="40"/>
        <v>4</v>
      </c>
      <c r="P662" s="7">
        <f t="shared" si="41"/>
        <v>84.95</v>
      </c>
      <c r="Q662" s="5" t="s">
        <v>8321</v>
      </c>
      <c r="R662" s="5" t="s">
        <v>8323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 s="5">
        <v>661</v>
      </c>
      <c r="B663" s="3" t="s">
        <v>661</v>
      </c>
      <c r="C663" s="3" t="s">
        <v>4770</v>
      </c>
      <c r="D663">
        <v>10000</v>
      </c>
      <c r="E663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t="b">
        <v>0</v>
      </c>
      <c r="L663" s="5">
        <v>9</v>
      </c>
      <c r="M663" t="b">
        <v>0</v>
      </c>
      <c r="N663" s="5" t="s">
        <v>8272</v>
      </c>
      <c r="O663" s="1">
        <f t="shared" si="40"/>
        <v>1</v>
      </c>
      <c r="P663" s="7">
        <f t="shared" si="41"/>
        <v>10.56</v>
      </c>
      <c r="Q663" s="5" t="s">
        <v>8321</v>
      </c>
      <c r="R663" s="5" t="s">
        <v>8323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 s="5">
        <v>662</v>
      </c>
      <c r="B664" s="3" t="s">
        <v>662</v>
      </c>
      <c r="C664" s="3" t="s">
        <v>4771</v>
      </c>
      <c r="D664">
        <v>39000</v>
      </c>
      <c r="E664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t="b">
        <v>0</v>
      </c>
      <c r="L664" s="5">
        <v>4</v>
      </c>
      <c r="M664" t="b">
        <v>0</v>
      </c>
      <c r="N664" s="5" t="s">
        <v>8272</v>
      </c>
      <c r="O664" s="1">
        <f t="shared" si="40"/>
        <v>1</v>
      </c>
      <c r="P664" s="7">
        <f t="shared" si="41"/>
        <v>39</v>
      </c>
      <c r="Q664" s="5" t="s">
        <v>8321</v>
      </c>
      <c r="R664" s="5" t="s">
        <v>8323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 s="5">
        <v>663</v>
      </c>
      <c r="B665" s="3" t="s">
        <v>663</v>
      </c>
      <c r="C665" s="3" t="s">
        <v>4772</v>
      </c>
      <c r="D665">
        <v>200000</v>
      </c>
      <c r="E665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t="b">
        <v>0</v>
      </c>
      <c r="L665" s="5">
        <v>7</v>
      </c>
      <c r="M665" t="b">
        <v>0</v>
      </c>
      <c r="N665" s="5" t="s">
        <v>8272</v>
      </c>
      <c r="O665" s="1">
        <f t="shared" si="40"/>
        <v>1</v>
      </c>
      <c r="P665" s="7">
        <f t="shared" si="41"/>
        <v>100</v>
      </c>
      <c r="Q665" s="5" t="s">
        <v>8321</v>
      </c>
      <c r="R665" s="5" t="s">
        <v>8323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 s="5">
        <v>664</v>
      </c>
      <c r="B666" s="3" t="s">
        <v>664</v>
      </c>
      <c r="C666" s="3" t="s">
        <v>4773</v>
      </c>
      <c r="D666">
        <v>12000</v>
      </c>
      <c r="E666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t="b">
        <v>0</v>
      </c>
      <c r="L666" s="5">
        <v>29</v>
      </c>
      <c r="M666" t="b">
        <v>0</v>
      </c>
      <c r="N666" s="5" t="s">
        <v>8272</v>
      </c>
      <c r="O666" s="1">
        <f t="shared" si="40"/>
        <v>8</v>
      </c>
      <c r="P666" s="7">
        <f t="shared" si="41"/>
        <v>31.180000000000003</v>
      </c>
      <c r="Q666" s="5" t="s">
        <v>8321</v>
      </c>
      <c r="R666" s="5" t="s">
        <v>8323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 s="5">
        <v>665</v>
      </c>
      <c r="B667" s="3" t="s">
        <v>665</v>
      </c>
      <c r="C667" s="3" t="s">
        <v>4774</v>
      </c>
      <c r="D667">
        <v>10000</v>
      </c>
      <c r="E667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t="b">
        <v>0</v>
      </c>
      <c r="L667" s="5">
        <v>12</v>
      </c>
      <c r="M667" t="b">
        <v>0</v>
      </c>
      <c r="N667" s="5" t="s">
        <v>8272</v>
      </c>
      <c r="O667" s="1">
        <f t="shared" si="40"/>
        <v>19</v>
      </c>
      <c r="P667" s="7">
        <f t="shared" si="41"/>
        <v>155.34</v>
      </c>
      <c r="Q667" s="5" t="s">
        <v>8321</v>
      </c>
      <c r="R667" s="5" t="s">
        <v>8323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 s="5">
        <v>666</v>
      </c>
      <c r="B668" s="3" t="s">
        <v>666</v>
      </c>
      <c r="C668" s="3" t="s">
        <v>4775</v>
      </c>
      <c r="D668">
        <v>200000</v>
      </c>
      <c r="E66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t="b">
        <v>0</v>
      </c>
      <c r="L668" s="5">
        <v>4</v>
      </c>
      <c r="M668" t="b">
        <v>0</v>
      </c>
      <c r="N668" s="5" t="s">
        <v>8272</v>
      </c>
      <c r="O668" s="1">
        <f t="shared" si="40"/>
        <v>1</v>
      </c>
      <c r="P668" s="7">
        <f t="shared" si="41"/>
        <v>2</v>
      </c>
      <c r="Q668" s="5" t="s">
        <v>8321</v>
      </c>
      <c r="R668" s="5" t="s">
        <v>8323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 s="5">
        <v>667</v>
      </c>
      <c r="B669" s="3" t="s">
        <v>667</v>
      </c>
      <c r="C669" s="3" t="s">
        <v>4776</v>
      </c>
      <c r="D669">
        <v>50000</v>
      </c>
      <c r="E669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t="b">
        <v>0</v>
      </c>
      <c r="L669" s="5">
        <v>28</v>
      </c>
      <c r="M669" t="b">
        <v>0</v>
      </c>
      <c r="N669" s="5" t="s">
        <v>8272</v>
      </c>
      <c r="O669" s="1">
        <f t="shared" si="40"/>
        <v>11</v>
      </c>
      <c r="P669" s="7">
        <f t="shared" si="41"/>
        <v>178.92999999999998</v>
      </c>
      <c r="Q669" s="5" t="s">
        <v>8321</v>
      </c>
      <c r="R669" s="5" t="s">
        <v>8323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 s="5">
        <v>668</v>
      </c>
      <c r="B670" s="3" t="s">
        <v>668</v>
      </c>
      <c r="C670" s="3" t="s">
        <v>4777</v>
      </c>
      <c r="D670">
        <v>15000</v>
      </c>
      <c r="E670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t="b">
        <v>0</v>
      </c>
      <c r="L670" s="5">
        <v>25</v>
      </c>
      <c r="M670" t="b">
        <v>0</v>
      </c>
      <c r="N670" s="5" t="s">
        <v>8272</v>
      </c>
      <c r="O670" s="1">
        <f t="shared" si="40"/>
        <v>5</v>
      </c>
      <c r="P670" s="7">
        <f t="shared" si="41"/>
        <v>27.36</v>
      </c>
      <c r="Q670" s="5" t="s">
        <v>8321</v>
      </c>
      <c r="R670" s="5" t="s">
        <v>8323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 s="5">
        <v>669</v>
      </c>
      <c r="B671" s="3" t="s">
        <v>669</v>
      </c>
      <c r="C671" s="3" t="s">
        <v>4778</v>
      </c>
      <c r="D671">
        <v>200000</v>
      </c>
      <c r="E671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t="b">
        <v>0</v>
      </c>
      <c r="L671" s="5">
        <v>28</v>
      </c>
      <c r="M671" t="b">
        <v>0</v>
      </c>
      <c r="N671" s="5" t="s">
        <v>8272</v>
      </c>
      <c r="O671" s="1">
        <f t="shared" si="40"/>
        <v>22</v>
      </c>
      <c r="P671" s="7">
        <f t="shared" si="41"/>
        <v>1536.25</v>
      </c>
      <c r="Q671" s="5" t="s">
        <v>8321</v>
      </c>
      <c r="R671" s="5" t="s">
        <v>8323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 s="5">
        <v>670</v>
      </c>
      <c r="B672" s="3" t="s">
        <v>670</v>
      </c>
      <c r="C672" s="3" t="s">
        <v>4779</v>
      </c>
      <c r="D672">
        <v>90000</v>
      </c>
      <c r="E672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t="b">
        <v>0</v>
      </c>
      <c r="L672" s="5">
        <v>310</v>
      </c>
      <c r="M672" t="b">
        <v>0</v>
      </c>
      <c r="N672" s="5" t="s">
        <v>8272</v>
      </c>
      <c r="O672" s="1">
        <f t="shared" si="40"/>
        <v>30</v>
      </c>
      <c r="P672" s="7">
        <f t="shared" si="41"/>
        <v>85</v>
      </c>
      <c r="Q672" s="5" t="s">
        <v>8321</v>
      </c>
      <c r="R672" s="5" t="s">
        <v>8323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 s="5">
        <v>671</v>
      </c>
      <c r="B673" s="3" t="s">
        <v>671</v>
      </c>
      <c r="C673" s="3" t="s">
        <v>4780</v>
      </c>
      <c r="D673">
        <v>30000</v>
      </c>
      <c r="E673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t="b">
        <v>0</v>
      </c>
      <c r="L673" s="5">
        <v>15</v>
      </c>
      <c r="M673" t="b">
        <v>0</v>
      </c>
      <c r="N673" s="5" t="s">
        <v>8272</v>
      </c>
      <c r="O673" s="1">
        <f t="shared" si="40"/>
        <v>40</v>
      </c>
      <c r="P673" s="7">
        <f t="shared" si="41"/>
        <v>788.54</v>
      </c>
      <c r="Q673" s="5" t="s">
        <v>8321</v>
      </c>
      <c r="R673" s="5" t="s">
        <v>8323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 s="5">
        <v>672</v>
      </c>
      <c r="B674" s="3" t="s">
        <v>672</v>
      </c>
      <c r="C674" s="3" t="s">
        <v>4781</v>
      </c>
      <c r="D674">
        <v>50000</v>
      </c>
      <c r="E674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t="b">
        <v>0</v>
      </c>
      <c r="L674" s="5">
        <v>215</v>
      </c>
      <c r="M674" t="b">
        <v>0</v>
      </c>
      <c r="N674" s="5" t="s">
        <v>8272</v>
      </c>
      <c r="O674" s="1">
        <f t="shared" si="40"/>
        <v>22</v>
      </c>
      <c r="P674" s="7">
        <f t="shared" si="41"/>
        <v>50.3</v>
      </c>
      <c r="Q674" s="5" t="s">
        <v>8321</v>
      </c>
      <c r="R674" s="5" t="s">
        <v>8323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 s="5">
        <v>673</v>
      </c>
      <c r="B675" s="3" t="s">
        <v>673</v>
      </c>
      <c r="C675" s="3" t="s">
        <v>4782</v>
      </c>
      <c r="D675">
        <v>100000</v>
      </c>
      <c r="E675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t="b">
        <v>0</v>
      </c>
      <c r="L675" s="5">
        <v>3</v>
      </c>
      <c r="M675" t="b">
        <v>0</v>
      </c>
      <c r="N675" s="5" t="s">
        <v>8272</v>
      </c>
      <c r="O675" s="1">
        <f t="shared" si="40"/>
        <v>1</v>
      </c>
      <c r="P675" s="7">
        <f t="shared" si="41"/>
        <v>68.34</v>
      </c>
      <c r="Q675" s="5" t="s">
        <v>8321</v>
      </c>
      <c r="R675" s="5" t="s">
        <v>8323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 s="5">
        <v>674</v>
      </c>
      <c r="B676" s="3" t="s">
        <v>674</v>
      </c>
      <c r="C676" s="3" t="s">
        <v>4783</v>
      </c>
      <c r="D676">
        <v>50000</v>
      </c>
      <c r="E676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t="b">
        <v>0</v>
      </c>
      <c r="L676" s="5">
        <v>2</v>
      </c>
      <c r="M676" t="b">
        <v>0</v>
      </c>
      <c r="N676" s="5" t="s">
        <v>8272</v>
      </c>
      <c r="O676" s="1">
        <f t="shared" si="40"/>
        <v>1</v>
      </c>
      <c r="P676" s="7">
        <f t="shared" si="41"/>
        <v>7.5</v>
      </c>
      <c r="Q676" s="5" t="s">
        <v>8321</v>
      </c>
      <c r="R676" s="5" t="s">
        <v>8323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 s="5">
        <v>675</v>
      </c>
      <c r="B677" s="3" t="s">
        <v>675</v>
      </c>
      <c r="C677" s="3" t="s">
        <v>4784</v>
      </c>
      <c r="D677">
        <v>6000</v>
      </c>
      <c r="E677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t="b">
        <v>0</v>
      </c>
      <c r="L677" s="5">
        <v>26</v>
      </c>
      <c r="M677" t="b">
        <v>0</v>
      </c>
      <c r="N677" s="5" t="s">
        <v>8272</v>
      </c>
      <c r="O677" s="1">
        <f t="shared" si="40"/>
        <v>15</v>
      </c>
      <c r="P677" s="7">
        <f t="shared" si="41"/>
        <v>34.269999999999996</v>
      </c>
      <c r="Q677" s="5" t="s">
        <v>8321</v>
      </c>
      <c r="R677" s="5" t="s">
        <v>8323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 s="5">
        <v>676</v>
      </c>
      <c r="B678" s="3" t="s">
        <v>676</v>
      </c>
      <c r="C678" s="3" t="s">
        <v>4785</v>
      </c>
      <c r="D678">
        <v>100000</v>
      </c>
      <c r="E67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t="b">
        <v>0</v>
      </c>
      <c r="L678" s="5">
        <v>24</v>
      </c>
      <c r="M678" t="b">
        <v>0</v>
      </c>
      <c r="N678" s="5" t="s">
        <v>8272</v>
      </c>
      <c r="O678" s="1">
        <f t="shared" si="40"/>
        <v>2</v>
      </c>
      <c r="P678" s="7">
        <f t="shared" si="41"/>
        <v>61.3</v>
      </c>
      <c r="Q678" s="5" t="s">
        <v>8321</v>
      </c>
      <c r="R678" s="5" t="s">
        <v>8323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 s="5">
        <v>677</v>
      </c>
      <c r="B679" s="3" t="s">
        <v>677</v>
      </c>
      <c r="C679" s="3" t="s">
        <v>4786</v>
      </c>
      <c r="D679">
        <v>50000</v>
      </c>
      <c r="E679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t="b">
        <v>0</v>
      </c>
      <c r="L679" s="5">
        <v>96</v>
      </c>
      <c r="M679" t="b">
        <v>0</v>
      </c>
      <c r="N679" s="5" t="s">
        <v>8272</v>
      </c>
      <c r="O679" s="1">
        <f t="shared" si="40"/>
        <v>26</v>
      </c>
      <c r="P679" s="7">
        <f t="shared" si="41"/>
        <v>133.25</v>
      </c>
      <c r="Q679" s="5" t="s">
        <v>8321</v>
      </c>
      <c r="R679" s="5" t="s">
        <v>8323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 s="5">
        <v>678</v>
      </c>
      <c r="B680" s="3" t="s">
        <v>678</v>
      </c>
      <c r="C680" s="3" t="s">
        <v>4787</v>
      </c>
      <c r="D680">
        <v>29000</v>
      </c>
      <c r="E680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t="b">
        <v>0</v>
      </c>
      <c r="L680" s="5">
        <v>17</v>
      </c>
      <c r="M680" t="b">
        <v>0</v>
      </c>
      <c r="N680" s="5" t="s">
        <v>8272</v>
      </c>
      <c r="O680" s="1">
        <f t="shared" si="40"/>
        <v>4</v>
      </c>
      <c r="P680" s="7">
        <f t="shared" si="41"/>
        <v>65.180000000000007</v>
      </c>
      <c r="Q680" s="5" t="s">
        <v>8321</v>
      </c>
      <c r="R680" s="5" t="s">
        <v>8323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 s="5">
        <v>679</v>
      </c>
      <c r="B681" s="3" t="s">
        <v>679</v>
      </c>
      <c r="C681" s="3" t="s">
        <v>4788</v>
      </c>
      <c r="D681">
        <v>57000</v>
      </c>
      <c r="E681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t="b">
        <v>0</v>
      </c>
      <c r="L681" s="5">
        <v>94</v>
      </c>
      <c r="M681" t="b">
        <v>0</v>
      </c>
      <c r="N681" s="5" t="s">
        <v>8272</v>
      </c>
      <c r="O681" s="1">
        <f t="shared" si="40"/>
        <v>16</v>
      </c>
      <c r="P681" s="7">
        <f t="shared" si="41"/>
        <v>93.910000000000011</v>
      </c>
      <c r="Q681" s="5" t="s">
        <v>8321</v>
      </c>
      <c r="R681" s="5" t="s">
        <v>8323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 s="5">
        <v>680</v>
      </c>
      <c r="B682" s="3" t="s">
        <v>680</v>
      </c>
      <c r="C682" s="3" t="s">
        <v>4789</v>
      </c>
      <c r="D682">
        <v>75000</v>
      </c>
      <c r="E682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t="b">
        <v>0</v>
      </c>
      <c r="L682" s="5">
        <v>129</v>
      </c>
      <c r="M682" t="b">
        <v>0</v>
      </c>
      <c r="N682" s="5" t="s">
        <v>8272</v>
      </c>
      <c r="O682" s="1">
        <f t="shared" si="40"/>
        <v>26</v>
      </c>
      <c r="P682" s="7">
        <f t="shared" si="41"/>
        <v>150.66</v>
      </c>
      <c r="Q682" s="5" t="s">
        <v>8321</v>
      </c>
      <c r="R682" s="5" t="s">
        <v>8323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 s="5">
        <v>681</v>
      </c>
      <c r="B683" s="3" t="s">
        <v>681</v>
      </c>
      <c r="C683" s="3" t="s">
        <v>4790</v>
      </c>
      <c r="D683">
        <v>2500</v>
      </c>
      <c r="E683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t="b">
        <v>0</v>
      </c>
      <c r="L683" s="5">
        <v>1</v>
      </c>
      <c r="M683" t="b">
        <v>0</v>
      </c>
      <c r="N683" s="5" t="s">
        <v>8272</v>
      </c>
      <c r="O683" s="1">
        <f t="shared" si="40"/>
        <v>1</v>
      </c>
      <c r="P683" s="7">
        <f t="shared" si="41"/>
        <v>1</v>
      </c>
      <c r="Q683" s="5" t="s">
        <v>8321</v>
      </c>
      <c r="R683" s="5" t="s">
        <v>8323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 s="5">
        <v>682</v>
      </c>
      <c r="B684" s="3" t="s">
        <v>682</v>
      </c>
      <c r="C684" s="3" t="s">
        <v>4791</v>
      </c>
      <c r="D684">
        <v>50000</v>
      </c>
      <c r="E684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t="b">
        <v>0</v>
      </c>
      <c r="L684" s="5">
        <v>4</v>
      </c>
      <c r="M684" t="b">
        <v>0</v>
      </c>
      <c r="N684" s="5" t="s">
        <v>8272</v>
      </c>
      <c r="O684" s="1">
        <f t="shared" si="40"/>
        <v>1</v>
      </c>
      <c r="P684" s="7">
        <f t="shared" si="41"/>
        <v>13.25</v>
      </c>
      <c r="Q684" s="5" t="s">
        <v>8321</v>
      </c>
      <c r="R684" s="5" t="s">
        <v>8323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 s="5">
        <v>683</v>
      </c>
      <c r="B685" s="3" t="s">
        <v>683</v>
      </c>
      <c r="C685" s="3" t="s">
        <v>4792</v>
      </c>
      <c r="D685">
        <v>35000</v>
      </c>
      <c r="E685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t="b">
        <v>0</v>
      </c>
      <c r="L685" s="5">
        <v>3</v>
      </c>
      <c r="M685" t="b">
        <v>0</v>
      </c>
      <c r="N685" s="5" t="s">
        <v>8272</v>
      </c>
      <c r="O685" s="1">
        <f t="shared" si="40"/>
        <v>1</v>
      </c>
      <c r="P685" s="7">
        <f t="shared" si="41"/>
        <v>99.34</v>
      </c>
      <c r="Q685" s="5" t="s">
        <v>8321</v>
      </c>
      <c r="R685" s="5" t="s">
        <v>8323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 s="5">
        <v>684</v>
      </c>
      <c r="B686" s="3" t="s">
        <v>684</v>
      </c>
      <c r="C686" s="3" t="s">
        <v>4793</v>
      </c>
      <c r="D686">
        <v>320000</v>
      </c>
      <c r="E686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t="b">
        <v>0</v>
      </c>
      <c r="L686" s="5">
        <v>135</v>
      </c>
      <c r="M686" t="b">
        <v>0</v>
      </c>
      <c r="N686" s="5" t="s">
        <v>8272</v>
      </c>
      <c r="O686" s="1">
        <f t="shared" si="40"/>
        <v>8</v>
      </c>
      <c r="P686" s="7">
        <f t="shared" si="41"/>
        <v>177.39999999999998</v>
      </c>
      <c r="Q686" s="5" t="s">
        <v>8321</v>
      </c>
      <c r="R686" s="5" t="s">
        <v>8323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 s="5">
        <v>685</v>
      </c>
      <c r="B687" s="3" t="s">
        <v>685</v>
      </c>
      <c r="C687" s="3" t="s">
        <v>4794</v>
      </c>
      <c r="D687">
        <v>2000</v>
      </c>
      <c r="E687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t="b">
        <v>0</v>
      </c>
      <c r="L687" s="5">
        <v>10</v>
      </c>
      <c r="M687" t="b">
        <v>0</v>
      </c>
      <c r="N687" s="5" t="s">
        <v>8272</v>
      </c>
      <c r="O687" s="1">
        <f t="shared" si="40"/>
        <v>28</v>
      </c>
      <c r="P687" s="7">
        <f t="shared" si="41"/>
        <v>55.3</v>
      </c>
      <c r="Q687" s="5" t="s">
        <v>8321</v>
      </c>
      <c r="R687" s="5" t="s">
        <v>8323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 s="5">
        <v>686</v>
      </c>
      <c r="B688" s="3" t="s">
        <v>686</v>
      </c>
      <c r="C688" s="3" t="s">
        <v>4795</v>
      </c>
      <c r="D688">
        <v>500000</v>
      </c>
      <c r="E68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t="b">
        <v>0</v>
      </c>
      <c r="L688" s="5">
        <v>0</v>
      </c>
      <c r="M688" t="b">
        <v>0</v>
      </c>
      <c r="N688" s="5" t="s">
        <v>8272</v>
      </c>
      <c r="O688" s="1">
        <f t="shared" si="40"/>
        <v>0</v>
      </c>
      <c r="P688" s="7" t="e">
        <f t="shared" si="41"/>
        <v>#DIV/0!</v>
      </c>
      <c r="Q688" s="5" t="s">
        <v>8321</v>
      </c>
      <c r="R688" s="5" t="s">
        <v>8323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 s="5">
        <v>687</v>
      </c>
      <c r="B689" s="3" t="s">
        <v>687</v>
      </c>
      <c r="C689" s="3" t="s">
        <v>4796</v>
      </c>
      <c r="D689">
        <v>100000</v>
      </c>
      <c r="E689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t="b">
        <v>0</v>
      </c>
      <c r="L689" s="5">
        <v>6</v>
      </c>
      <c r="M689" t="b">
        <v>0</v>
      </c>
      <c r="N689" s="5" t="s">
        <v>8272</v>
      </c>
      <c r="O689" s="1">
        <f t="shared" si="40"/>
        <v>4</v>
      </c>
      <c r="P689" s="7">
        <f t="shared" si="41"/>
        <v>591.66999999999996</v>
      </c>
      <c r="Q689" s="5" t="s">
        <v>8321</v>
      </c>
      <c r="R689" s="5" t="s">
        <v>8323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 s="5">
        <v>688</v>
      </c>
      <c r="B690" s="3" t="s">
        <v>688</v>
      </c>
      <c r="C690" s="3" t="s">
        <v>4797</v>
      </c>
      <c r="D690">
        <v>20000</v>
      </c>
      <c r="E690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t="b">
        <v>0</v>
      </c>
      <c r="L690" s="5">
        <v>36</v>
      </c>
      <c r="M690" t="b">
        <v>0</v>
      </c>
      <c r="N690" s="5" t="s">
        <v>8272</v>
      </c>
      <c r="O690" s="1">
        <f t="shared" si="40"/>
        <v>73</v>
      </c>
      <c r="P690" s="7">
        <f t="shared" si="41"/>
        <v>405.5</v>
      </c>
      <c r="Q690" s="5" t="s">
        <v>8321</v>
      </c>
      <c r="R690" s="5" t="s">
        <v>8323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 s="5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t="b">
        <v>0</v>
      </c>
      <c r="L691" s="5">
        <v>336</v>
      </c>
      <c r="M691" t="b">
        <v>0</v>
      </c>
      <c r="N691" s="5" t="s">
        <v>8272</v>
      </c>
      <c r="O691" s="1">
        <f t="shared" si="40"/>
        <v>58</v>
      </c>
      <c r="P691" s="7">
        <f t="shared" si="41"/>
        <v>343.15</v>
      </c>
      <c r="Q691" s="5" t="s">
        <v>8321</v>
      </c>
      <c r="R691" s="5" t="s">
        <v>8323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 s="5">
        <v>690</v>
      </c>
      <c r="B692" s="3" t="s">
        <v>690</v>
      </c>
      <c r="C692" s="3" t="s">
        <v>4799</v>
      </c>
      <c r="D692">
        <v>20000</v>
      </c>
      <c r="E692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t="b">
        <v>0</v>
      </c>
      <c r="L692" s="5">
        <v>34</v>
      </c>
      <c r="M692" t="b">
        <v>0</v>
      </c>
      <c r="N692" s="5" t="s">
        <v>8272</v>
      </c>
      <c r="O692" s="1">
        <f t="shared" si="40"/>
        <v>13</v>
      </c>
      <c r="P692" s="7">
        <f t="shared" si="41"/>
        <v>72.59</v>
      </c>
      <c r="Q692" s="5" t="s">
        <v>8321</v>
      </c>
      <c r="R692" s="5" t="s">
        <v>8323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 s="5">
        <v>691</v>
      </c>
      <c r="B693" s="3" t="s">
        <v>691</v>
      </c>
      <c r="C693" s="3" t="s">
        <v>4800</v>
      </c>
      <c r="D693">
        <v>50000</v>
      </c>
      <c r="E693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t="b">
        <v>0</v>
      </c>
      <c r="L693" s="5">
        <v>10</v>
      </c>
      <c r="M693" t="b">
        <v>0</v>
      </c>
      <c r="N693" s="5" t="s">
        <v>8272</v>
      </c>
      <c r="O693" s="1">
        <f t="shared" si="40"/>
        <v>1</v>
      </c>
      <c r="P693" s="7">
        <f t="shared" si="41"/>
        <v>26</v>
      </c>
      <c r="Q693" s="5" t="s">
        <v>8321</v>
      </c>
      <c r="R693" s="5" t="s">
        <v>8323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 s="5">
        <v>692</v>
      </c>
      <c r="B694" s="3" t="s">
        <v>692</v>
      </c>
      <c r="C694" s="3" t="s">
        <v>4801</v>
      </c>
      <c r="D694">
        <v>20000</v>
      </c>
      <c r="E694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t="b">
        <v>0</v>
      </c>
      <c r="L694" s="5">
        <v>201</v>
      </c>
      <c r="M694" t="b">
        <v>0</v>
      </c>
      <c r="N694" s="5" t="s">
        <v>8272</v>
      </c>
      <c r="O694" s="1">
        <f t="shared" si="40"/>
        <v>7</v>
      </c>
      <c r="P694" s="7">
        <f t="shared" si="41"/>
        <v>6.5</v>
      </c>
      <c r="Q694" s="5" t="s">
        <v>8321</v>
      </c>
      <c r="R694" s="5" t="s">
        <v>8323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 s="5">
        <v>693</v>
      </c>
      <c r="B695" s="3" t="s">
        <v>693</v>
      </c>
      <c r="C695" s="3" t="s">
        <v>4802</v>
      </c>
      <c r="D695">
        <v>100000</v>
      </c>
      <c r="E695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t="b">
        <v>0</v>
      </c>
      <c r="L695" s="5">
        <v>296</v>
      </c>
      <c r="M695" t="b">
        <v>0</v>
      </c>
      <c r="N695" s="5" t="s">
        <v>8272</v>
      </c>
      <c r="O695" s="1">
        <f t="shared" si="40"/>
        <v>36</v>
      </c>
      <c r="P695" s="7">
        <f t="shared" si="41"/>
        <v>119.39</v>
      </c>
      <c r="Q695" s="5" t="s">
        <v>8321</v>
      </c>
      <c r="R695" s="5" t="s">
        <v>8323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 s="5">
        <v>694</v>
      </c>
      <c r="B696" s="3" t="s">
        <v>694</v>
      </c>
      <c r="C696" s="3" t="s">
        <v>4803</v>
      </c>
      <c r="D696">
        <v>150000</v>
      </c>
      <c r="E696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t="b">
        <v>0</v>
      </c>
      <c r="L696" s="5">
        <v>7</v>
      </c>
      <c r="M696" t="b">
        <v>0</v>
      </c>
      <c r="N696" s="5" t="s">
        <v>8272</v>
      </c>
      <c r="O696" s="1">
        <f t="shared" si="40"/>
        <v>1</v>
      </c>
      <c r="P696" s="7">
        <f t="shared" si="41"/>
        <v>84.29</v>
      </c>
      <c r="Q696" s="5" t="s">
        <v>8321</v>
      </c>
      <c r="R696" s="5" t="s">
        <v>8323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 s="5">
        <v>695</v>
      </c>
      <c r="B697" s="3" t="s">
        <v>695</v>
      </c>
      <c r="C697" s="3" t="s">
        <v>4804</v>
      </c>
      <c r="D697">
        <v>60000</v>
      </c>
      <c r="E697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t="b">
        <v>0</v>
      </c>
      <c r="L697" s="5">
        <v>7</v>
      </c>
      <c r="M697" t="b">
        <v>0</v>
      </c>
      <c r="N697" s="5" t="s">
        <v>8272</v>
      </c>
      <c r="O697" s="1">
        <f t="shared" si="40"/>
        <v>2</v>
      </c>
      <c r="P697" s="7">
        <f t="shared" si="41"/>
        <v>90.86</v>
      </c>
      <c r="Q697" s="5" t="s">
        <v>8321</v>
      </c>
      <c r="R697" s="5" t="s">
        <v>8323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 s="5">
        <v>696</v>
      </c>
      <c r="B698" s="3" t="s">
        <v>696</v>
      </c>
      <c r="C698" s="3" t="s">
        <v>4805</v>
      </c>
      <c r="D698">
        <v>175000</v>
      </c>
      <c r="E69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t="b">
        <v>0</v>
      </c>
      <c r="L698" s="5">
        <v>1</v>
      </c>
      <c r="M698" t="b">
        <v>0</v>
      </c>
      <c r="N698" s="5" t="s">
        <v>8272</v>
      </c>
      <c r="O698" s="1">
        <f t="shared" si="40"/>
        <v>1</v>
      </c>
      <c r="P698" s="7">
        <f t="shared" si="41"/>
        <v>1</v>
      </c>
      <c r="Q698" s="5" t="s">
        <v>8321</v>
      </c>
      <c r="R698" s="5" t="s">
        <v>8323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 s="5">
        <v>697</v>
      </c>
      <c r="B699" s="3" t="s">
        <v>697</v>
      </c>
      <c r="C699" s="3" t="s">
        <v>4806</v>
      </c>
      <c r="D699">
        <v>5000</v>
      </c>
      <c r="E699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t="b">
        <v>0</v>
      </c>
      <c r="L699" s="5">
        <v>114</v>
      </c>
      <c r="M699" t="b">
        <v>0</v>
      </c>
      <c r="N699" s="5" t="s">
        <v>8272</v>
      </c>
      <c r="O699" s="1">
        <f t="shared" si="40"/>
        <v>47</v>
      </c>
      <c r="P699" s="7">
        <f t="shared" si="41"/>
        <v>20.350000000000001</v>
      </c>
      <c r="Q699" s="5" t="s">
        <v>8321</v>
      </c>
      <c r="R699" s="5" t="s">
        <v>8323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 s="5">
        <v>698</v>
      </c>
      <c r="B700" s="3" t="s">
        <v>698</v>
      </c>
      <c r="C700" s="3" t="s">
        <v>4807</v>
      </c>
      <c r="D700">
        <v>100000</v>
      </c>
      <c r="E700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t="b">
        <v>0</v>
      </c>
      <c r="L700" s="5">
        <v>29</v>
      </c>
      <c r="M700" t="b">
        <v>0</v>
      </c>
      <c r="N700" s="5" t="s">
        <v>8272</v>
      </c>
      <c r="O700" s="1">
        <f t="shared" si="40"/>
        <v>16</v>
      </c>
      <c r="P700" s="7">
        <f t="shared" si="41"/>
        <v>530.68999999999994</v>
      </c>
      <c r="Q700" s="5" t="s">
        <v>8321</v>
      </c>
      <c r="R700" s="5" t="s">
        <v>8323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 s="5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t="b">
        <v>0</v>
      </c>
      <c r="L701" s="5">
        <v>890</v>
      </c>
      <c r="M701" t="b">
        <v>0</v>
      </c>
      <c r="N701" s="5" t="s">
        <v>8272</v>
      </c>
      <c r="O701" s="1">
        <f t="shared" si="40"/>
        <v>83</v>
      </c>
      <c r="P701" s="7">
        <f t="shared" si="41"/>
        <v>120.4</v>
      </c>
      <c r="Q701" s="5" t="s">
        <v>8321</v>
      </c>
      <c r="R701" s="5" t="s">
        <v>8323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 s="5">
        <v>700</v>
      </c>
      <c r="B702" s="3" t="s">
        <v>700</v>
      </c>
      <c r="C702" s="3" t="s">
        <v>4809</v>
      </c>
      <c r="D702">
        <v>15000</v>
      </c>
      <c r="E702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t="b">
        <v>0</v>
      </c>
      <c r="L702" s="5">
        <v>31</v>
      </c>
      <c r="M702" t="b">
        <v>0</v>
      </c>
      <c r="N702" s="5" t="s">
        <v>8272</v>
      </c>
      <c r="O702" s="1">
        <f t="shared" si="40"/>
        <v>3</v>
      </c>
      <c r="P702" s="7">
        <f t="shared" si="41"/>
        <v>13</v>
      </c>
      <c r="Q702" s="5" t="s">
        <v>8321</v>
      </c>
      <c r="R702" s="5" t="s">
        <v>8323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 s="5">
        <v>701</v>
      </c>
      <c r="B703" s="3" t="s">
        <v>701</v>
      </c>
      <c r="C703" s="3" t="s">
        <v>4810</v>
      </c>
      <c r="D703">
        <v>23000</v>
      </c>
      <c r="E703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t="b">
        <v>0</v>
      </c>
      <c r="L703" s="5">
        <v>21</v>
      </c>
      <c r="M703" t="b">
        <v>0</v>
      </c>
      <c r="N703" s="5" t="s">
        <v>8272</v>
      </c>
      <c r="O703" s="1">
        <f t="shared" si="40"/>
        <v>27</v>
      </c>
      <c r="P703" s="7">
        <f t="shared" si="41"/>
        <v>291.33999999999997</v>
      </c>
      <c r="Q703" s="5" t="s">
        <v>8321</v>
      </c>
      <c r="R703" s="5" t="s">
        <v>8323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 s="5">
        <v>702</v>
      </c>
      <c r="B704" s="3" t="s">
        <v>702</v>
      </c>
      <c r="C704" s="3" t="s">
        <v>4811</v>
      </c>
      <c r="D704">
        <v>15000</v>
      </c>
      <c r="E704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t="b">
        <v>0</v>
      </c>
      <c r="L704" s="5">
        <v>37</v>
      </c>
      <c r="M704" t="b">
        <v>0</v>
      </c>
      <c r="N704" s="5" t="s">
        <v>8272</v>
      </c>
      <c r="O704" s="1">
        <f t="shared" si="40"/>
        <v>31</v>
      </c>
      <c r="P704" s="7">
        <f t="shared" si="41"/>
        <v>124.92</v>
      </c>
      <c r="Q704" s="5" t="s">
        <v>8321</v>
      </c>
      <c r="R704" s="5" t="s">
        <v>8323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 s="5">
        <v>703</v>
      </c>
      <c r="B705" s="3" t="s">
        <v>703</v>
      </c>
      <c r="C705" s="3" t="s">
        <v>4812</v>
      </c>
      <c r="D705">
        <v>15000</v>
      </c>
      <c r="E705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t="b">
        <v>0</v>
      </c>
      <c r="L705" s="5">
        <v>7</v>
      </c>
      <c r="M705" t="b">
        <v>0</v>
      </c>
      <c r="N705" s="5" t="s">
        <v>8272</v>
      </c>
      <c r="O705" s="1">
        <f t="shared" si="40"/>
        <v>6</v>
      </c>
      <c r="P705" s="7">
        <f t="shared" si="41"/>
        <v>119.58</v>
      </c>
      <c r="Q705" s="5" t="s">
        <v>8321</v>
      </c>
      <c r="R705" s="5" t="s">
        <v>8323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 s="5">
        <v>704</v>
      </c>
      <c r="B706" s="3" t="s">
        <v>704</v>
      </c>
      <c r="C706" s="3" t="s">
        <v>4813</v>
      </c>
      <c r="D706">
        <v>55000</v>
      </c>
      <c r="E706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t="b">
        <v>0</v>
      </c>
      <c r="L706" s="5">
        <v>4</v>
      </c>
      <c r="M706" t="b">
        <v>0</v>
      </c>
      <c r="N706" s="5" t="s">
        <v>8272</v>
      </c>
      <c r="O706" s="1">
        <f t="shared" si="40"/>
        <v>1</v>
      </c>
      <c r="P706" s="7">
        <f t="shared" si="41"/>
        <v>120.25</v>
      </c>
      <c r="Q706" s="5" t="s">
        <v>8321</v>
      </c>
      <c r="R706" s="5" t="s">
        <v>8323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 s="5">
        <v>705</v>
      </c>
      <c r="B707" s="3" t="s">
        <v>705</v>
      </c>
      <c r="C707" s="3" t="s">
        <v>4814</v>
      </c>
      <c r="D707">
        <v>100000</v>
      </c>
      <c r="E707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t="b">
        <v>0</v>
      </c>
      <c r="L707" s="5">
        <v>5</v>
      </c>
      <c r="M707" t="b">
        <v>0</v>
      </c>
      <c r="N707" s="5" t="s">
        <v>8272</v>
      </c>
      <c r="O707" s="1">
        <f t="shared" ref="O707:O770" si="44">ROUNDUP(E707/D707*100, 0)</f>
        <v>1</v>
      </c>
      <c r="P707" s="7">
        <f t="shared" ref="P707:P770" si="45">ROUNDUP(E707/L707,2)</f>
        <v>195.4</v>
      </c>
      <c r="Q707" s="5" t="s">
        <v>8321</v>
      </c>
      <c r="R707" s="5" t="s">
        <v>8323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 s="5">
        <v>706</v>
      </c>
      <c r="B708" s="3" t="s">
        <v>706</v>
      </c>
      <c r="C708" s="3" t="s">
        <v>4815</v>
      </c>
      <c r="D708">
        <v>100000</v>
      </c>
      <c r="E70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t="b">
        <v>0</v>
      </c>
      <c r="L708" s="5">
        <v>0</v>
      </c>
      <c r="M708" t="b">
        <v>0</v>
      </c>
      <c r="N708" s="5" t="s">
        <v>8272</v>
      </c>
      <c r="O708" s="1">
        <f t="shared" si="44"/>
        <v>0</v>
      </c>
      <c r="P708" s="7" t="e">
        <f t="shared" si="45"/>
        <v>#DIV/0!</v>
      </c>
      <c r="Q708" s="5" t="s">
        <v>8321</v>
      </c>
      <c r="R708" s="5" t="s">
        <v>8323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 s="5">
        <v>707</v>
      </c>
      <c r="B709" s="3" t="s">
        <v>707</v>
      </c>
      <c r="C709" s="3" t="s">
        <v>4816</v>
      </c>
      <c r="D709">
        <v>68000</v>
      </c>
      <c r="E709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t="b">
        <v>0</v>
      </c>
      <c r="L709" s="5">
        <v>456</v>
      </c>
      <c r="M709" t="b">
        <v>0</v>
      </c>
      <c r="N709" s="5" t="s">
        <v>8272</v>
      </c>
      <c r="O709" s="1">
        <f t="shared" si="44"/>
        <v>79</v>
      </c>
      <c r="P709" s="7">
        <f t="shared" si="45"/>
        <v>117.7</v>
      </c>
      <c r="Q709" s="5" t="s">
        <v>8321</v>
      </c>
      <c r="R709" s="5" t="s">
        <v>8323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 s="5">
        <v>708</v>
      </c>
      <c r="B710" s="3" t="s">
        <v>708</v>
      </c>
      <c r="C710" s="3" t="s">
        <v>4817</v>
      </c>
      <c r="D710">
        <v>40000</v>
      </c>
      <c r="E710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t="b">
        <v>0</v>
      </c>
      <c r="L710" s="5">
        <v>369</v>
      </c>
      <c r="M710" t="b">
        <v>0</v>
      </c>
      <c r="N710" s="5" t="s">
        <v>8272</v>
      </c>
      <c r="O710" s="1">
        <f t="shared" si="44"/>
        <v>23</v>
      </c>
      <c r="P710" s="7">
        <f t="shared" si="45"/>
        <v>23.950000000000003</v>
      </c>
      <c r="Q710" s="5" t="s">
        <v>8321</v>
      </c>
      <c r="R710" s="5" t="s">
        <v>8323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 s="5">
        <v>709</v>
      </c>
      <c r="B711" s="3" t="s">
        <v>709</v>
      </c>
      <c r="C711" s="3" t="s">
        <v>4818</v>
      </c>
      <c r="D711">
        <v>15000</v>
      </c>
      <c r="E711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t="b">
        <v>0</v>
      </c>
      <c r="L711" s="5">
        <v>2</v>
      </c>
      <c r="M711" t="b">
        <v>0</v>
      </c>
      <c r="N711" s="5" t="s">
        <v>8272</v>
      </c>
      <c r="O711" s="1">
        <f t="shared" si="44"/>
        <v>1</v>
      </c>
      <c r="P711" s="7">
        <f t="shared" si="45"/>
        <v>30.5</v>
      </c>
      <c r="Q711" s="5" t="s">
        <v>8321</v>
      </c>
      <c r="R711" s="5" t="s">
        <v>8323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 s="5">
        <v>710</v>
      </c>
      <c r="B712" s="3" t="s">
        <v>710</v>
      </c>
      <c r="C712" s="3" t="s">
        <v>4819</v>
      </c>
      <c r="D712">
        <v>1200</v>
      </c>
      <c r="E712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t="b">
        <v>0</v>
      </c>
      <c r="L712" s="5">
        <v>0</v>
      </c>
      <c r="M712" t="b">
        <v>0</v>
      </c>
      <c r="N712" s="5" t="s">
        <v>8272</v>
      </c>
      <c r="O712" s="1">
        <f t="shared" si="44"/>
        <v>0</v>
      </c>
      <c r="P712" s="7" t="e">
        <f t="shared" si="45"/>
        <v>#DIV/0!</v>
      </c>
      <c r="Q712" s="5" t="s">
        <v>8321</v>
      </c>
      <c r="R712" s="5" t="s">
        <v>8323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 s="5">
        <v>711</v>
      </c>
      <c r="B713" s="3" t="s">
        <v>711</v>
      </c>
      <c r="C713" s="3" t="s">
        <v>4820</v>
      </c>
      <c r="D713">
        <v>100000</v>
      </c>
      <c r="E713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t="b">
        <v>0</v>
      </c>
      <c r="L713" s="5">
        <v>338</v>
      </c>
      <c r="M713" t="b">
        <v>0</v>
      </c>
      <c r="N713" s="5" t="s">
        <v>8272</v>
      </c>
      <c r="O713" s="1">
        <f t="shared" si="44"/>
        <v>34</v>
      </c>
      <c r="P713" s="7">
        <f t="shared" si="45"/>
        <v>99.98</v>
      </c>
      <c r="Q713" s="5" t="s">
        <v>8321</v>
      </c>
      <c r="R713" s="5" t="s">
        <v>8323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 s="5">
        <v>712</v>
      </c>
      <c r="B714" s="3" t="s">
        <v>712</v>
      </c>
      <c r="C714" s="3" t="s">
        <v>4821</v>
      </c>
      <c r="D714">
        <v>48500</v>
      </c>
      <c r="E714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t="b">
        <v>0</v>
      </c>
      <c r="L714" s="5">
        <v>4</v>
      </c>
      <c r="M714" t="b">
        <v>0</v>
      </c>
      <c r="N714" s="5" t="s">
        <v>8272</v>
      </c>
      <c r="O714" s="1">
        <f t="shared" si="44"/>
        <v>1</v>
      </c>
      <c r="P714" s="7">
        <f t="shared" si="45"/>
        <v>26.25</v>
      </c>
      <c r="Q714" s="5" t="s">
        <v>8321</v>
      </c>
      <c r="R714" s="5" t="s">
        <v>8323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 s="5">
        <v>713</v>
      </c>
      <c r="B715" s="3" t="s">
        <v>713</v>
      </c>
      <c r="C715" s="3" t="s">
        <v>4822</v>
      </c>
      <c r="D715">
        <v>25000</v>
      </c>
      <c r="E715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t="b">
        <v>0</v>
      </c>
      <c r="L715" s="5">
        <v>1</v>
      </c>
      <c r="M715" t="b">
        <v>0</v>
      </c>
      <c r="N715" s="5" t="s">
        <v>8272</v>
      </c>
      <c r="O715" s="1">
        <f t="shared" si="44"/>
        <v>1</v>
      </c>
      <c r="P715" s="7">
        <f t="shared" si="45"/>
        <v>199</v>
      </c>
      <c r="Q715" s="5" t="s">
        <v>8321</v>
      </c>
      <c r="R715" s="5" t="s">
        <v>8323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 s="5">
        <v>714</v>
      </c>
      <c r="B716" s="3" t="s">
        <v>714</v>
      </c>
      <c r="C716" s="3" t="s">
        <v>4823</v>
      </c>
      <c r="D716">
        <v>15000</v>
      </c>
      <c r="E716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t="b">
        <v>0</v>
      </c>
      <c r="L716" s="5">
        <v>28</v>
      </c>
      <c r="M716" t="b">
        <v>0</v>
      </c>
      <c r="N716" s="5" t="s">
        <v>8272</v>
      </c>
      <c r="O716" s="1">
        <f t="shared" si="44"/>
        <v>15</v>
      </c>
      <c r="P716" s="7">
        <f t="shared" si="45"/>
        <v>80.33</v>
      </c>
      <c r="Q716" s="5" t="s">
        <v>8321</v>
      </c>
      <c r="R716" s="5" t="s">
        <v>8323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 s="5">
        <v>715</v>
      </c>
      <c r="B717" s="3" t="s">
        <v>715</v>
      </c>
      <c r="C717" s="3" t="s">
        <v>4824</v>
      </c>
      <c r="D717">
        <v>27500</v>
      </c>
      <c r="E717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t="b">
        <v>0</v>
      </c>
      <c r="L717" s="5">
        <v>12</v>
      </c>
      <c r="M717" t="b">
        <v>0</v>
      </c>
      <c r="N717" s="5" t="s">
        <v>8272</v>
      </c>
      <c r="O717" s="1">
        <f t="shared" si="44"/>
        <v>6</v>
      </c>
      <c r="P717" s="7">
        <f t="shared" si="45"/>
        <v>115.75</v>
      </c>
      <c r="Q717" s="5" t="s">
        <v>8321</v>
      </c>
      <c r="R717" s="5" t="s">
        <v>8323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 s="5">
        <v>716</v>
      </c>
      <c r="B718" s="3" t="s">
        <v>716</v>
      </c>
      <c r="C718" s="3" t="s">
        <v>4825</v>
      </c>
      <c r="D718">
        <v>7000</v>
      </c>
      <c r="E71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t="b">
        <v>0</v>
      </c>
      <c r="L718" s="5">
        <v>16</v>
      </c>
      <c r="M718" t="b">
        <v>0</v>
      </c>
      <c r="N718" s="5" t="s">
        <v>8272</v>
      </c>
      <c r="O718" s="1">
        <f t="shared" si="44"/>
        <v>11</v>
      </c>
      <c r="P718" s="7">
        <f t="shared" si="45"/>
        <v>44.69</v>
      </c>
      <c r="Q718" s="5" t="s">
        <v>8321</v>
      </c>
      <c r="R718" s="5" t="s">
        <v>8323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 s="5">
        <v>717</v>
      </c>
      <c r="B719" s="3" t="s">
        <v>717</v>
      </c>
      <c r="C719" s="3" t="s">
        <v>4826</v>
      </c>
      <c r="D719">
        <v>100000</v>
      </c>
      <c r="E719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t="b">
        <v>0</v>
      </c>
      <c r="L719" s="5">
        <v>4</v>
      </c>
      <c r="M719" t="b">
        <v>0</v>
      </c>
      <c r="N719" s="5" t="s">
        <v>8272</v>
      </c>
      <c r="O719" s="1">
        <f t="shared" si="44"/>
        <v>1</v>
      </c>
      <c r="P719" s="7">
        <f t="shared" si="45"/>
        <v>76.25</v>
      </c>
      <c r="Q719" s="5" t="s">
        <v>8321</v>
      </c>
      <c r="R719" s="5" t="s">
        <v>8323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 s="5">
        <v>718</v>
      </c>
      <c r="B720" s="3" t="s">
        <v>718</v>
      </c>
      <c r="C720" s="3" t="s">
        <v>4827</v>
      </c>
      <c r="D720">
        <v>12000</v>
      </c>
      <c r="E720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t="b">
        <v>0</v>
      </c>
      <c r="L720" s="5">
        <v>4</v>
      </c>
      <c r="M720" t="b">
        <v>0</v>
      </c>
      <c r="N720" s="5" t="s">
        <v>8272</v>
      </c>
      <c r="O720" s="1">
        <f t="shared" si="44"/>
        <v>1</v>
      </c>
      <c r="P720" s="7">
        <f t="shared" si="45"/>
        <v>22.5</v>
      </c>
      <c r="Q720" s="5" t="s">
        <v>8321</v>
      </c>
      <c r="R720" s="5" t="s">
        <v>8323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 s="5">
        <v>719</v>
      </c>
      <c r="B721" s="3" t="s">
        <v>719</v>
      </c>
      <c r="C721" s="3" t="s">
        <v>4828</v>
      </c>
      <c r="D721">
        <v>15000</v>
      </c>
      <c r="E721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t="b">
        <v>0</v>
      </c>
      <c r="L721" s="5">
        <v>10</v>
      </c>
      <c r="M721" t="b">
        <v>0</v>
      </c>
      <c r="N721" s="5" t="s">
        <v>8272</v>
      </c>
      <c r="O721" s="1">
        <f t="shared" si="44"/>
        <v>2</v>
      </c>
      <c r="P721" s="7">
        <f t="shared" si="45"/>
        <v>19.399999999999999</v>
      </c>
      <c r="Q721" s="5" t="s">
        <v>8321</v>
      </c>
      <c r="R721" s="5" t="s">
        <v>8323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 s="5">
        <v>720</v>
      </c>
      <c r="B722" s="3" t="s">
        <v>720</v>
      </c>
      <c r="C722" s="3" t="s">
        <v>4829</v>
      </c>
      <c r="D722">
        <v>1900</v>
      </c>
      <c r="E722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t="b">
        <v>0</v>
      </c>
      <c r="L722" s="5">
        <v>41</v>
      </c>
      <c r="M722" t="b">
        <v>1</v>
      </c>
      <c r="N722" s="5" t="s">
        <v>8273</v>
      </c>
      <c r="O722" s="1">
        <f t="shared" si="44"/>
        <v>144</v>
      </c>
      <c r="P722" s="7">
        <f t="shared" si="45"/>
        <v>66.710000000000008</v>
      </c>
      <c r="Q722" s="5" t="s">
        <v>8324</v>
      </c>
      <c r="R722" s="5" t="s">
        <v>8325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 s="5">
        <v>721</v>
      </c>
      <c r="B723" s="3" t="s">
        <v>721</v>
      </c>
      <c r="C723" s="3" t="s">
        <v>4830</v>
      </c>
      <c r="D723">
        <v>8200</v>
      </c>
      <c r="E723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t="b">
        <v>0</v>
      </c>
      <c r="L723" s="5">
        <v>119</v>
      </c>
      <c r="M723" t="b">
        <v>1</v>
      </c>
      <c r="N723" s="5" t="s">
        <v>8273</v>
      </c>
      <c r="O723" s="1">
        <f t="shared" si="44"/>
        <v>123</v>
      </c>
      <c r="P723" s="7">
        <f t="shared" si="45"/>
        <v>84.15</v>
      </c>
      <c r="Q723" s="5" t="s">
        <v>8324</v>
      </c>
      <c r="R723" s="5" t="s">
        <v>8325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 s="5">
        <v>722</v>
      </c>
      <c r="B724" s="3" t="s">
        <v>722</v>
      </c>
      <c r="C724" s="3" t="s">
        <v>4831</v>
      </c>
      <c r="D724">
        <v>25000</v>
      </c>
      <c r="E724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t="b">
        <v>0</v>
      </c>
      <c r="L724" s="5">
        <v>153</v>
      </c>
      <c r="M724" t="b">
        <v>1</v>
      </c>
      <c r="N724" s="5" t="s">
        <v>8273</v>
      </c>
      <c r="O724" s="1">
        <f t="shared" si="44"/>
        <v>133</v>
      </c>
      <c r="P724" s="7">
        <f t="shared" si="45"/>
        <v>215.73</v>
      </c>
      <c r="Q724" s="5" t="s">
        <v>8324</v>
      </c>
      <c r="R724" s="5" t="s">
        <v>8325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 s="5">
        <v>723</v>
      </c>
      <c r="B725" s="3" t="s">
        <v>723</v>
      </c>
      <c r="C725" s="3" t="s">
        <v>4832</v>
      </c>
      <c r="D725">
        <v>5000</v>
      </c>
      <c r="E725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t="b">
        <v>0</v>
      </c>
      <c r="L725" s="5">
        <v>100</v>
      </c>
      <c r="M725" t="b">
        <v>1</v>
      </c>
      <c r="N725" s="5" t="s">
        <v>8273</v>
      </c>
      <c r="O725" s="1">
        <f t="shared" si="44"/>
        <v>110</v>
      </c>
      <c r="P725" s="7">
        <f t="shared" si="45"/>
        <v>54.69</v>
      </c>
      <c r="Q725" s="5" t="s">
        <v>8324</v>
      </c>
      <c r="R725" s="5" t="s">
        <v>8325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 s="5">
        <v>724</v>
      </c>
      <c r="B726" s="3" t="s">
        <v>724</v>
      </c>
      <c r="C726" s="3" t="s">
        <v>4833</v>
      </c>
      <c r="D726">
        <v>7000</v>
      </c>
      <c r="E726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t="b">
        <v>0</v>
      </c>
      <c r="L726" s="5">
        <v>143</v>
      </c>
      <c r="M726" t="b">
        <v>1</v>
      </c>
      <c r="N726" s="5" t="s">
        <v>8273</v>
      </c>
      <c r="O726" s="1">
        <f t="shared" si="44"/>
        <v>106</v>
      </c>
      <c r="P726" s="7">
        <f t="shared" si="45"/>
        <v>51.629999999999995</v>
      </c>
      <c r="Q726" s="5" t="s">
        <v>8324</v>
      </c>
      <c r="R726" s="5" t="s">
        <v>8325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 s="5">
        <v>725</v>
      </c>
      <c r="B727" s="3" t="s">
        <v>725</v>
      </c>
      <c r="C727" s="3" t="s">
        <v>4834</v>
      </c>
      <c r="D727">
        <v>20000</v>
      </c>
      <c r="E727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t="b">
        <v>0</v>
      </c>
      <c r="L727" s="5">
        <v>140</v>
      </c>
      <c r="M727" t="b">
        <v>1</v>
      </c>
      <c r="N727" s="5" t="s">
        <v>8273</v>
      </c>
      <c r="O727" s="1">
        <f t="shared" si="44"/>
        <v>101</v>
      </c>
      <c r="P727" s="7">
        <f t="shared" si="45"/>
        <v>143.35999999999999</v>
      </c>
      <c r="Q727" s="5" t="s">
        <v>8324</v>
      </c>
      <c r="R727" s="5" t="s">
        <v>8325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 s="5">
        <v>726</v>
      </c>
      <c r="B728" s="3" t="s">
        <v>726</v>
      </c>
      <c r="C728" s="3" t="s">
        <v>4835</v>
      </c>
      <c r="D728">
        <v>2500</v>
      </c>
      <c r="E72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t="b">
        <v>0</v>
      </c>
      <c r="L728" s="5">
        <v>35</v>
      </c>
      <c r="M728" t="b">
        <v>1</v>
      </c>
      <c r="N728" s="5" t="s">
        <v>8273</v>
      </c>
      <c r="O728" s="1">
        <f t="shared" si="44"/>
        <v>102</v>
      </c>
      <c r="P728" s="7">
        <f t="shared" si="45"/>
        <v>72.430000000000007</v>
      </c>
      <c r="Q728" s="5" t="s">
        <v>8324</v>
      </c>
      <c r="R728" s="5" t="s">
        <v>8325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 s="5">
        <v>727</v>
      </c>
      <c r="B729" s="3" t="s">
        <v>727</v>
      </c>
      <c r="C729" s="3" t="s">
        <v>4836</v>
      </c>
      <c r="D729">
        <v>3500</v>
      </c>
      <c r="E729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t="b">
        <v>0</v>
      </c>
      <c r="L729" s="5">
        <v>149</v>
      </c>
      <c r="M729" t="b">
        <v>1</v>
      </c>
      <c r="N729" s="5" t="s">
        <v>8273</v>
      </c>
      <c r="O729" s="1">
        <f t="shared" si="44"/>
        <v>156</v>
      </c>
      <c r="P729" s="7">
        <f t="shared" si="45"/>
        <v>36.54</v>
      </c>
      <c r="Q729" s="5" t="s">
        <v>8324</v>
      </c>
      <c r="R729" s="5" t="s">
        <v>8325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 s="5">
        <v>728</v>
      </c>
      <c r="B730" s="3" t="s">
        <v>728</v>
      </c>
      <c r="C730" s="3" t="s">
        <v>4837</v>
      </c>
      <c r="D730">
        <v>7500</v>
      </c>
      <c r="E730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t="b">
        <v>0</v>
      </c>
      <c r="L730" s="5">
        <v>130</v>
      </c>
      <c r="M730" t="b">
        <v>1</v>
      </c>
      <c r="N730" s="5" t="s">
        <v>8273</v>
      </c>
      <c r="O730" s="1">
        <f t="shared" si="44"/>
        <v>106</v>
      </c>
      <c r="P730" s="7">
        <f t="shared" si="45"/>
        <v>60.91</v>
      </c>
      <c r="Q730" s="5" t="s">
        <v>8324</v>
      </c>
      <c r="R730" s="5" t="s">
        <v>8325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 s="5">
        <v>729</v>
      </c>
      <c r="B731" s="3" t="s">
        <v>729</v>
      </c>
      <c r="C731" s="3" t="s">
        <v>4838</v>
      </c>
      <c r="D731">
        <v>4000</v>
      </c>
      <c r="E731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t="b">
        <v>0</v>
      </c>
      <c r="L731" s="5">
        <v>120</v>
      </c>
      <c r="M731" t="b">
        <v>1</v>
      </c>
      <c r="N731" s="5" t="s">
        <v>8273</v>
      </c>
      <c r="O731" s="1">
        <f t="shared" si="44"/>
        <v>131</v>
      </c>
      <c r="P731" s="7">
        <f t="shared" si="45"/>
        <v>43.55</v>
      </c>
      <c r="Q731" s="5" t="s">
        <v>8324</v>
      </c>
      <c r="R731" s="5" t="s">
        <v>8325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 s="5">
        <v>730</v>
      </c>
      <c r="B732" s="3" t="s">
        <v>730</v>
      </c>
      <c r="C732" s="3" t="s">
        <v>4839</v>
      </c>
      <c r="D732">
        <v>20000</v>
      </c>
      <c r="E732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t="b">
        <v>0</v>
      </c>
      <c r="L732" s="5">
        <v>265</v>
      </c>
      <c r="M732" t="b">
        <v>1</v>
      </c>
      <c r="N732" s="5" t="s">
        <v>8273</v>
      </c>
      <c r="O732" s="1">
        <f t="shared" si="44"/>
        <v>133</v>
      </c>
      <c r="P732" s="7">
        <f t="shared" si="45"/>
        <v>99.77000000000001</v>
      </c>
      <c r="Q732" s="5" t="s">
        <v>8324</v>
      </c>
      <c r="R732" s="5" t="s">
        <v>8325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 s="5">
        <v>731</v>
      </c>
      <c r="B733" s="3" t="s">
        <v>731</v>
      </c>
      <c r="C733" s="3" t="s">
        <v>4840</v>
      </c>
      <c r="D733">
        <v>5000</v>
      </c>
      <c r="E733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t="b">
        <v>0</v>
      </c>
      <c r="L733" s="5">
        <v>71</v>
      </c>
      <c r="M733" t="b">
        <v>1</v>
      </c>
      <c r="N733" s="5" t="s">
        <v>8273</v>
      </c>
      <c r="O733" s="1">
        <f t="shared" si="44"/>
        <v>126</v>
      </c>
      <c r="P733" s="7">
        <f t="shared" si="45"/>
        <v>88.740000000000009</v>
      </c>
      <c r="Q733" s="5" t="s">
        <v>8324</v>
      </c>
      <c r="R733" s="5" t="s">
        <v>8325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 s="5">
        <v>732</v>
      </c>
      <c r="B734" s="3" t="s">
        <v>732</v>
      </c>
      <c r="C734" s="3" t="s">
        <v>4841</v>
      </c>
      <c r="D734">
        <v>40</v>
      </c>
      <c r="E734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t="b">
        <v>0</v>
      </c>
      <c r="L734" s="5">
        <v>13</v>
      </c>
      <c r="M734" t="b">
        <v>1</v>
      </c>
      <c r="N734" s="5" t="s">
        <v>8273</v>
      </c>
      <c r="O734" s="1">
        <f t="shared" si="44"/>
        <v>160</v>
      </c>
      <c r="P734" s="7">
        <f t="shared" si="45"/>
        <v>4.93</v>
      </c>
      <c r="Q734" s="5" t="s">
        <v>8324</v>
      </c>
      <c r="R734" s="5" t="s">
        <v>8325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 s="5">
        <v>733</v>
      </c>
      <c r="B735" s="3" t="s">
        <v>733</v>
      </c>
      <c r="C735" s="3" t="s">
        <v>4842</v>
      </c>
      <c r="D735">
        <v>2500</v>
      </c>
      <c r="E735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t="b">
        <v>0</v>
      </c>
      <c r="L735" s="5">
        <v>169</v>
      </c>
      <c r="M735" t="b">
        <v>1</v>
      </c>
      <c r="N735" s="5" t="s">
        <v>8273</v>
      </c>
      <c r="O735" s="1">
        <f t="shared" si="44"/>
        <v>121</v>
      </c>
      <c r="P735" s="7">
        <f t="shared" si="45"/>
        <v>17.830000000000002</v>
      </c>
      <c r="Q735" s="5" t="s">
        <v>8324</v>
      </c>
      <c r="R735" s="5" t="s">
        <v>8325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 s="5">
        <v>734</v>
      </c>
      <c r="B736" s="3" t="s">
        <v>734</v>
      </c>
      <c r="C736" s="3" t="s">
        <v>4843</v>
      </c>
      <c r="D736">
        <v>8500</v>
      </c>
      <c r="E736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t="b">
        <v>0</v>
      </c>
      <c r="L736" s="5">
        <v>57</v>
      </c>
      <c r="M736" t="b">
        <v>1</v>
      </c>
      <c r="N736" s="5" t="s">
        <v>8273</v>
      </c>
      <c r="O736" s="1">
        <f t="shared" si="44"/>
        <v>126</v>
      </c>
      <c r="P736" s="7">
        <f t="shared" si="45"/>
        <v>187.2</v>
      </c>
      <c r="Q736" s="5" t="s">
        <v>8324</v>
      </c>
      <c r="R736" s="5" t="s">
        <v>8325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 s="5">
        <v>735</v>
      </c>
      <c r="B737" s="3" t="s">
        <v>735</v>
      </c>
      <c r="C737" s="3" t="s">
        <v>4844</v>
      </c>
      <c r="D737">
        <v>47000</v>
      </c>
      <c r="E737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t="b">
        <v>0</v>
      </c>
      <c r="L737" s="5">
        <v>229</v>
      </c>
      <c r="M737" t="b">
        <v>1</v>
      </c>
      <c r="N737" s="5" t="s">
        <v>8273</v>
      </c>
      <c r="O737" s="1">
        <f t="shared" si="44"/>
        <v>115</v>
      </c>
      <c r="P737" s="7">
        <f t="shared" si="45"/>
        <v>234.81</v>
      </c>
      <c r="Q737" s="5" t="s">
        <v>8324</v>
      </c>
      <c r="R737" s="5" t="s">
        <v>8325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 s="5">
        <v>736</v>
      </c>
      <c r="B738" s="3" t="s">
        <v>736</v>
      </c>
      <c r="C738" s="3" t="s">
        <v>4845</v>
      </c>
      <c r="D738">
        <v>3600</v>
      </c>
      <c r="E73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t="b">
        <v>0</v>
      </c>
      <c r="L738" s="5">
        <v>108</v>
      </c>
      <c r="M738" t="b">
        <v>1</v>
      </c>
      <c r="N738" s="5" t="s">
        <v>8273</v>
      </c>
      <c r="O738" s="1">
        <f t="shared" si="44"/>
        <v>316</v>
      </c>
      <c r="P738" s="7">
        <f t="shared" si="45"/>
        <v>105.05000000000001</v>
      </c>
      <c r="Q738" s="5" t="s">
        <v>8324</v>
      </c>
      <c r="R738" s="5" t="s">
        <v>8325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 s="5">
        <v>737</v>
      </c>
      <c r="B739" s="3" t="s">
        <v>737</v>
      </c>
      <c r="C739" s="3" t="s">
        <v>4846</v>
      </c>
      <c r="D739">
        <v>5000</v>
      </c>
      <c r="E739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t="b">
        <v>0</v>
      </c>
      <c r="L739" s="5">
        <v>108</v>
      </c>
      <c r="M739" t="b">
        <v>1</v>
      </c>
      <c r="N739" s="5" t="s">
        <v>8273</v>
      </c>
      <c r="O739" s="1">
        <f t="shared" si="44"/>
        <v>123</v>
      </c>
      <c r="P739" s="7">
        <f t="shared" si="45"/>
        <v>56.669999999999995</v>
      </c>
      <c r="Q739" s="5" t="s">
        <v>8324</v>
      </c>
      <c r="R739" s="5" t="s">
        <v>8325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 s="5">
        <v>738</v>
      </c>
      <c r="B740" s="3" t="s">
        <v>738</v>
      </c>
      <c r="C740" s="3" t="s">
        <v>4847</v>
      </c>
      <c r="D740">
        <v>1500</v>
      </c>
      <c r="E740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t="b">
        <v>0</v>
      </c>
      <c r="L740" s="5">
        <v>41</v>
      </c>
      <c r="M740" t="b">
        <v>1</v>
      </c>
      <c r="N740" s="5" t="s">
        <v>8273</v>
      </c>
      <c r="O740" s="1">
        <f t="shared" si="44"/>
        <v>107</v>
      </c>
      <c r="P740" s="7">
        <f t="shared" si="45"/>
        <v>39.049999999999997</v>
      </c>
      <c r="Q740" s="5" t="s">
        <v>8324</v>
      </c>
      <c r="R740" s="5" t="s">
        <v>8325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 s="5">
        <v>739</v>
      </c>
      <c r="B741" s="3" t="s">
        <v>739</v>
      </c>
      <c r="C741" s="3" t="s">
        <v>4848</v>
      </c>
      <c r="D741">
        <v>6000</v>
      </c>
      <c r="E741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t="b">
        <v>0</v>
      </c>
      <c r="L741" s="5">
        <v>139</v>
      </c>
      <c r="M741" t="b">
        <v>1</v>
      </c>
      <c r="N741" s="5" t="s">
        <v>8273</v>
      </c>
      <c r="O741" s="1">
        <f t="shared" si="44"/>
        <v>159</v>
      </c>
      <c r="P741" s="7">
        <f t="shared" si="45"/>
        <v>68.350000000000009</v>
      </c>
      <c r="Q741" s="5" t="s">
        <v>8324</v>
      </c>
      <c r="R741" s="5" t="s">
        <v>8325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 s="5">
        <v>740</v>
      </c>
      <c r="B742" s="3" t="s">
        <v>740</v>
      </c>
      <c r="C742" s="3" t="s">
        <v>4849</v>
      </c>
      <c r="D742">
        <v>3000</v>
      </c>
      <c r="E742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t="b">
        <v>0</v>
      </c>
      <c r="L742" s="5">
        <v>19</v>
      </c>
      <c r="M742" t="b">
        <v>1</v>
      </c>
      <c r="N742" s="5" t="s">
        <v>8273</v>
      </c>
      <c r="O742" s="1">
        <f t="shared" si="44"/>
        <v>108</v>
      </c>
      <c r="P742" s="7">
        <f t="shared" si="45"/>
        <v>169.57999999999998</v>
      </c>
      <c r="Q742" s="5" t="s">
        <v>8324</v>
      </c>
      <c r="R742" s="5" t="s">
        <v>8325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 s="5">
        <v>741</v>
      </c>
      <c r="B743" s="3" t="s">
        <v>741</v>
      </c>
      <c r="C743" s="3" t="s">
        <v>4850</v>
      </c>
      <c r="D743">
        <v>13000</v>
      </c>
      <c r="E743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t="b">
        <v>0</v>
      </c>
      <c r="L743" s="5">
        <v>94</v>
      </c>
      <c r="M743" t="b">
        <v>1</v>
      </c>
      <c r="N743" s="5" t="s">
        <v>8273</v>
      </c>
      <c r="O743" s="1">
        <f t="shared" si="44"/>
        <v>103</v>
      </c>
      <c r="P743" s="7">
        <f t="shared" si="45"/>
        <v>141.42999999999998</v>
      </c>
      <c r="Q743" s="5" t="s">
        <v>8324</v>
      </c>
      <c r="R743" s="5" t="s">
        <v>8325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 s="5">
        <v>742</v>
      </c>
      <c r="B744" s="3" t="s">
        <v>742</v>
      </c>
      <c r="C744" s="3" t="s">
        <v>4851</v>
      </c>
      <c r="D744">
        <v>1400</v>
      </c>
      <c r="E744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t="b">
        <v>0</v>
      </c>
      <c r="L744" s="5">
        <v>23</v>
      </c>
      <c r="M744" t="b">
        <v>1</v>
      </c>
      <c r="N744" s="5" t="s">
        <v>8273</v>
      </c>
      <c r="O744" s="1">
        <f t="shared" si="44"/>
        <v>111</v>
      </c>
      <c r="P744" s="7">
        <f t="shared" si="45"/>
        <v>67.400000000000006</v>
      </c>
      <c r="Q744" s="5" t="s">
        <v>8324</v>
      </c>
      <c r="R744" s="5" t="s">
        <v>8325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 s="5">
        <v>743</v>
      </c>
      <c r="B745" s="3" t="s">
        <v>743</v>
      </c>
      <c r="C745" s="3" t="s">
        <v>4852</v>
      </c>
      <c r="D745">
        <v>550</v>
      </c>
      <c r="E745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t="b">
        <v>0</v>
      </c>
      <c r="L745" s="5">
        <v>15</v>
      </c>
      <c r="M745" t="b">
        <v>1</v>
      </c>
      <c r="N745" s="5" t="s">
        <v>8273</v>
      </c>
      <c r="O745" s="1">
        <f t="shared" si="44"/>
        <v>148</v>
      </c>
      <c r="P745" s="7">
        <f t="shared" si="45"/>
        <v>54.269999999999996</v>
      </c>
      <c r="Q745" s="5" t="s">
        <v>8324</v>
      </c>
      <c r="R745" s="5" t="s">
        <v>8325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 s="5">
        <v>744</v>
      </c>
      <c r="B746" s="3" t="s">
        <v>744</v>
      </c>
      <c r="C746" s="3" t="s">
        <v>4853</v>
      </c>
      <c r="D746">
        <v>5000</v>
      </c>
      <c r="E746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t="b">
        <v>0</v>
      </c>
      <c r="L746" s="5">
        <v>62</v>
      </c>
      <c r="M746" t="b">
        <v>1</v>
      </c>
      <c r="N746" s="5" t="s">
        <v>8273</v>
      </c>
      <c r="O746" s="1">
        <f t="shared" si="44"/>
        <v>103</v>
      </c>
      <c r="P746" s="7">
        <f t="shared" si="45"/>
        <v>82.52000000000001</v>
      </c>
      <c r="Q746" s="5" t="s">
        <v>8324</v>
      </c>
      <c r="R746" s="5" t="s">
        <v>8325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 s="5">
        <v>745</v>
      </c>
      <c r="B747" s="3" t="s">
        <v>745</v>
      </c>
      <c r="C747" s="3" t="s">
        <v>4854</v>
      </c>
      <c r="D747">
        <v>2220</v>
      </c>
      <c r="E747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t="b">
        <v>0</v>
      </c>
      <c r="L747" s="5">
        <v>74</v>
      </c>
      <c r="M747" t="b">
        <v>1</v>
      </c>
      <c r="N747" s="5" t="s">
        <v>8273</v>
      </c>
      <c r="O747" s="1">
        <f t="shared" si="44"/>
        <v>180</v>
      </c>
      <c r="P747" s="7">
        <f t="shared" si="45"/>
        <v>53.73</v>
      </c>
      <c r="Q747" s="5" t="s">
        <v>8324</v>
      </c>
      <c r="R747" s="5" t="s">
        <v>8325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 s="5">
        <v>746</v>
      </c>
      <c r="B748" s="3" t="s">
        <v>746</v>
      </c>
      <c r="C748" s="3" t="s">
        <v>4855</v>
      </c>
      <c r="D748">
        <v>2987</v>
      </c>
      <c r="E74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t="b">
        <v>0</v>
      </c>
      <c r="L748" s="5">
        <v>97</v>
      </c>
      <c r="M748" t="b">
        <v>1</v>
      </c>
      <c r="N748" s="5" t="s">
        <v>8273</v>
      </c>
      <c r="O748" s="1">
        <f t="shared" si="44"/>
        <v>112</v>
      </c>
      <c r="P748" s="7">
        <f t="shared" si="45"/>
        <v>34.21</v>
      </c>
      <c r="Q748" s="5" t="s">
        <v>8324</v>
      </c>
      <c r="R748" s="5" t="s">
        <v>8325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 s="5">
        <v>747</v>
      </c>
      <c r="B749" s="3" t="s">
        <v>747</v>
      </c>
      <c r="C749" s="3" t="s">
        <v>4856</v>
      </c>
      <c r="D749">
        <v>7000</v>
      </c>
      <c r="E749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t="b">
        <v>0</v>
      </c>
      <c r="L749" s="5">
        <v>55</v>
      </c>
      <c r="M749" t="b">
        <v>1</v>
      </c>
      <c r="N749" s="5" t="s">
        <v>8273</v>
      </c>
      <c r="O749" s="1">
        <f t="shared" si="44"/>
        <v>101</v>
      </c>
      <c r="P749" s="7">
        <f t="shared" si="45"/>
        <v>127.33</v>
      </c>
      <c r="Q749" s="5" t="s">
        <v>8324</v>
      </c>
      <c r="R749" s="5" t="s">
        <v>8325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 s="5">
        <v>748</v>
      </c>
      <c r="B750" s="3" t="s">
        <v>748</v>
      </c>
      <c r="C750" s="3" t="s">
        <v>4857</v>
      </c>
      <c r="D750">
        <v>2000</v>
      </c>
      <c r="E750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t="b">
        <v>0</v>
      </c>
      <c r="L750" s="5">
        <v>44</v>
      </c>
      <c r="M750" t="b">
        <v>1</v>
      </c>
      <c r="N750" s="5" t="s">
        <v>8273</v>
      </c>
      <c r="O750" s="1">
        <f t="shared" si="44"/>
        <v>101</v>
      </c>
      <c r="P750" s="7">
        <f t="shared" si="45"/>
        <v>45.57</v>
      </c>
      <c r="Q750" s="5" t="s">
        <v>8324</v>
      </c>
      <c r="R750" s="5" t="s">
        <v>8325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 s="5">
        <v>749</v>
      </c>
      <c r="B751" s="3" t="s">
        <v>749</v>
      </c>
      <c r="C751" s="3" t="s">
        <v>4858</v>
      </c>
      <c r="D751">
        <v>10000</v>
      </c>
      <c r="E751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t="b">
        <v>0</v>
      </c>
      <c r="L751" s="5">
        <v>110</v>
      </c>
      <c r="M751" t="b">
        <v>1</v>
      </c>
      <c r="N751" s="5" t="s">
        <v>8273</v>
      </c>
      <c r="O751" s="1">
        <f t="shared" si="44"/>
        <v>106</v>
      </c>
      <c r="P751" s="7">
        <f t="shared" si="45"/>
        <v>95.97</v>
      </c>
      <c r="Q751" s="5" t="s">
        <v>8324</v>
      </c>
      <c r="R751" s="5" t="s">
        <v>8325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 s="5">
        <v>750</v>
      </c>
      <c r="B752" s="3" t="s">
        <v>750</v>
      </c>
      <c r="C752" s="3" t="s">
        <v>4859</v>
      </c>
      <c r="D752">
        <v>4444</v>
      </c>
      <c r="E752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t="b">
        <v>0</v>
      </c>
      <c r="L752" s="5">
        <v>59</v>
      </c>
      <c r="M752" t="b">
        <v>1</v>
      </c>
      <c r="N752" s="5" t="s">
        <v>8273</v>
      </c>
      <c r="O752" s="1">
        <f t="shared" si="44"/>
        <v>103</v>
      </c>
      <c r="P752" s="7">
        <f t="shared" si="45"/>
        <v>77.28</v>
      </c>
      <c r="Q752" s="5" t="s">
        <v>8324</v>
      </c>
      <c r="R752" s="5" t="s">
        <v>8325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 s="5">
        <v>751</v>
      </c>
      <c r="B753" s="3" t="s">
        <v>751</v>
      </c>
      <c r="C753" s="3" t="s">
        <v>4860</v>
      </c>
      <c r="D753">
        <v>3000</v>
      </c>
      <c r="E753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t="b">
        <v>0</v>
      </c>
      <c r="L753" s="5">
        <v>62</v>
      </c>
      <c r="M753" t="b">
        <v>1</v>
      </c>
      <c r="N753" s="5" t="s">
        <v>8273</v>
      </c>
      <c r="O753" s="1">
        <f t="shared" si="44"/>
        <v>119</v>
      </c>
      <c r="P753" s="7">
        <f t="shared" si="45"/>
        <v>57.339999999999996</v>
      </c>
      <c r="Q753" s="5" t="s">
        <v>8324</v>
      </c>
      <c r="R753" s="5" t="s">
        <v>8325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 s="5">
        <v>752</v>
      </c>
      <c r="B754" s="3" t="s">
        <v>752</v>
      </c>
      <c r="C754" s="3" t="s">
        <v>4861</v>
      </c>
      <c r="D754">
        <v>5000</v>
      </c>
      <c r="E754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t="b">
        <v>0</v>
      </c>
      <c r="L754" s="5">
        <v>105</v>
      </c>
      <c r="M754" t="b">
        <v>1</v>
      </c>
      <c r="N754" s="5" t="s">
        <v>8273</v>
      </c>
      <c r="O754" s="1">
        <f t="shared" si="44"/>
        <v>112</v>
      </c>
      <c r="P754" s="7">
        <f t="shared" si="45"/>
        <v>53.199999999999996</v>
      </c>
      <c r="Q754" s="5" t="s">
        <v>8324</v>
      </c>
      <c r="R754" s="5" t="s">
        <v>8325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 s="5">
        <v>753</v>
      </c>
      <c r="B755" s="3" t="s">
        <v>753</v>
      </c>
      <c r="C755" s="3" t="s">
        <v>4862</v>
      </c>
      <c r="D755">
        <v>10000</v>
      </c>
      <c r="E755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t="b">
        <v>0</v>
      </c>
      <c r="L755" s="5">
        <v>26</v>
      </c>
      <c r="M755" t="b">
        <v>1</v>
      </c>
      <c r="N755" s="5" t="s">
        <v>8273</v>
      </c>
      <c r="O755" s="1">
        <f t="shared" si="44"/>
        <v>128</v>
      </c>
      <c r="P755" s="7">
        <f t="shared" si="45"/>
        <v>492.31</v>
      </c>
      <c r="Q755" s="5" t="s">
        <v>8324</v>
      </c>
      <c r="R755" s="5" t="s">
        <v>8325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 s="5">
        <v>754</v>
      </c>
      <c r="B756" s="3" t="s">
        <v>754</v>
      </c>
      <c r="C756" s="3" t="s">
        <v>4863</v>
      </c>
      <c r="D756">
        <v>2000</v>
      </c>
      <c r="E756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t="b">
        <v>0</v>
      </c>
      <c r="L756" s="5">
        <v>49</v>
      </c>
      <c r="M756" t="b">
        <v>1</v>
      </c>
      <c r="N756" s="5" t="s">
        <v>8273</v>
      </c>
      <c r="O756" s="1">
        <f t="shared" si="44"/>
        <v>104</v>
      </c>
      <c r="P756" s="7">
        <f t="shared" si="45"/>
        <v>42.35</v>
      </c>
      <c r="Q756" s="5" t="s">
        <v>8324</v>
      </c>
      <c r="R756" s="5" t="s">
        <v>8325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 s="5">
        <v>755</v>
      </c>
      <c r="B757" s="3" t="s">
        <v>755</v>
      </c>
      <c r="C757" s="3" t="s">
        <v>4864</v>
      </c>
      <c r="D757">
        <v>2500</v>
      </c>
      <c r="E757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t="b">
        <v>0</v>
      </c>
      <c r="L757" s="5">
        <v>68</v>
      </c>
      <c r="M757" t="b">
        <v>1</v>
      </c>
      <c r="N757" s="5" t="s">
        <v>8273</v>
      </c>
      <c r="O757" s="1">
        <f t="shared" si="44"/>
        <v>102</v>
      </c>
      <c r="P757" s="7">
        <f t="shared" si="45"/>
        <v>37.47</v>
      </c>
      <c r="Q757" s="5" t="s">
        <v>8324</v>
      </c>
      <c r="R757" s="5" t="s">
        <v>8325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 s="5">
        <v>756</v>
      </c>
      <c r="B758" s="3" t="s">
        <v>756</v>
      </c>
      <c r="C758" s="3" t="s">
        <v>4865</v>
      </c>
      <c r="D758">
        <v>700</v>
      </c>
      <c r="E75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t="b">
        <v>0</v>
      </c>
      <c r="L758" s="5">
        <v>22</v>
      </c>
      <c r="M758" t="b">
        <v>1</v>
      </c>
      <c r="N758" s="5" t="s">
        <v>8273</v>
      </c>
      <c r="O758" s="1">
        <f t="shared" si="44"/>
        <v>118</v>
      </c>
      <c r="P758" s="7">
        <f t="shared" si="45"/>
        <v>37.46</v>
      </c>
      <c r="Q758" s="5" t="s">
        <v>8324</v>
      </c>
      <c r="R758" s="5" t="s">
        <v>8325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 s="5">
        <v>757</v>
      </c>
      <c r="B759" s="3" t="s">
        <v>757</v>
      </c>
      <c r="C759" s="3" t="s">
        <v>4866</v>
      </c>
      <c r="D759">
        <v>250</v>
      </c>
      <c r="E759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t="b">
        <v>0</v>
      </c>
      <c r="L759" s="5">
        <v>18</v>
      </c>
      <c r="M759" t="b">
        <v>1</v>
      </c>
      <c r="N759" s="5" t="s">
        <v>8273</v>
      </c>
      <c r="O759" s="1">
        <f t="shared" si="44"/>
        <v>238</v>
      </c>
      <c r="P759" s="7">
        <f t="shared" si="45"/>
        <v>33.059999999999995</v>
      </c>
      <c r="Q759" s="5" t="s">
        <v>8324</v>
      </c>
      <c r="R759" s="5" t="s">
        <v>8325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 s="5">
        <v>758</v>
      </c>
      <c r="B760" s="3" t="s">
        <v>758</v>
      </c>
      <c r="C760" s="3" t="s">
        <v>4867</v>
      </c>
      <c r="D760">
        <v>2500</v>
      </c>
      <c r="E760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t="b">
        <v>0</v>
      </c>
      <c r="L760" s="5">
        <v>19</v>
      </c>
      <c r="M760" t="b">
        <v>1</v>
      </c>
      <c r="N760" s="5" t="s">
        <v>8273</v>
      </c>
      <c r="O760" s="1">
        <f t="shared" si="44"/>
        <v>102</v>
      </c>
      <c r="P760" s="7">
        <f t="shared" si="45"/>
        <v>134.22</v>
      </c>
      <c r="Q760" s="5" t="s">
        <v>8324</v>
      </c>
      <c r="R760" s="5" t="s">
        <v>8325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 s="5">
        <v>759</v>
      </c>
      <c r="B761" s="3" t="s">
        <v>759</v>
      </c>
      <c r="C761" s="3" t="s">
        <v>4868</v>
      </c>
      <c r="D761">
        <v>5000</v>
      </c>
      <c r="E761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t="b">
        <v>0</v>
      </c>
      <c r="L761" s="5">
        <v>99</v>
      </c>
      <c r="M761" t="b">
        <v>1</v>
      </c>
      <c r="N761" s="5" t="s">
        <v>8273</v>
      </c>
      <c r="O761" s="1">
        <f t="shared" si="44"/>
        <v>102</v>
      </c>
      <c r="P761" s="7">
        <f t="shared" si="45"/>
        <v>51.48</v>
      </c>
      <c r="Q761" s="5" t="s">
        <v>8324</v>
      </c>
      <c r="R761" s="5" t="s">
        <v>8325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 s="5">
        <v>760</v>
      </c>
      <c r="B762" s="3" t="s">
        <v>760</v>
      </c>
      <c r="C762" s="3" t="s">
        <v>4869</v>
      </c>
      <c r="D762">
        <v>2200</v>
      </c>
      <c r="E762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t="b">
        <v>0</v>
      </c>
      <c r="L762" s="5">
        <v>0</v>
      </c>
      <c r="M762" t="b">
        <v>0</v>
      </c>
      <c r="N762" s="5" t="s">
        <v>8274</v>
      </c>
      <c r="O762" s="1">
        <f t="shared" si="44"/>
        <v>0</v>
      </c>
      <c r="P762" s="7" t="e">
        <f t="shared" si="45"/>
        <v>#DIV/0!</v>
      </c>
      <c r="Q762" s="5" t="s">
        <v>8324</v>
      </c>
      <c r="R762" s="5" t="s">
        <v>8326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 s="5">
        <v>761</v>
      </c>
      <c r="B763" s="3" t="s">
        <v>761</v>
      </c>
      <c r="C763" s="3" t="s">
        <v>4870</v>
      </c>
      <c r="D763">
        <v>5000</v>
      </c>
      <c r="E763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t="b">
        <v>0</v>
      </c>
      <c r="L763" s="5">
        <v>6</v>
      </c>
      <c r="M763" t="b">
        <v>0</v>
      </c>
      <c r="N763" s="5" t="s">
        <v>8274</v>
      </c>
      <c r="O763" s="1">
        <f t="shared" si="44"/>
        <v>5</v>
      </c>
      <c r="P763" s="7">
        <f t="shared" si="45"/>
        <v>39.169999999999995</v>
      </c>
      <c r="Q763" s="5" t="s">
        <v>8324</v>
      </c>
      <c r="R763" s="5" t="s">
        <v>8326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 s="5">
        <v>762</v>
      </c>
      <c r="B764" s="3" t="s">
        <v>762</v>
      </c>
      <c r="C764" s="3" t="s">
        <v>4871</v>
      </c>
      <c r="D764">
        <v>3500</v>
      </c>
      <c r="E764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t="b">
        <v>0</v>
      </c>
      <c r="L764" s="5">
        <v>0</v>
      </c>
      <c r="M764" t="b">
        <v>0</v>
      </c>
      <c r="N764" s="5" t="s">
        <v>8274</v>
      </c>
      <c r="O764" s="1">
        <f t="shared" si="44"/>
        <v>0</v>
      </c>
      <c r="P764" s="7" t="e">
        <f t="shared" si="45"/>
        <v>#DIV/0!</v>
      </c>
      <c r="Q764" s="5" t="s">
        <v>8324</v>
      </c>
      <c r="R764" s="5" t="s">
        <v>8326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 s="5">
        <v>763</v>
      </c>
      <c r="B765" s="3" t="s">
        <v>763</v>
      </c>
      <c r="C765" s="3" t="s">
        <v>4872</v>
      </c>
      <c r="D765">
        <v>4290</v>
      </c>
      <c r="E765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t="b">
        <v>0</v>
      </c>
      <c r="L765" s="5">
        <v>1</v>
      </c>
      <c r="M765" t="b">
        <v>0</v>
      </c>
      <c r="N765" s="5" t="s">
        <v>8274</v>
      </c>
      <c r="O765" s="1">
        <f t="shared" si="44"/>
        <v>1</v>
      </c>
      <c r="P765" s="7">
        <f t="shared" si="45"/>
        <v>5</v>
      </c>
      <c r="Q765" s="5" t="s">
        <v>8324</v>
      </c>
      <c r="R765" s="5" t="s">
        <v>8326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 s="5">
        <v>764</v>
      </c>
      <c r="B766" s="3" t="s">
        <v>764</v>
      </c>
      <c r="C766" s="3" t="s">
        <v>4873</v>
      </c>
      <c r="D766">
        <v>5000</v>
      </c>
      <c r="E766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t="b">
        <v>0</v>
      </c>
      <c r="L766" s="5">
        <v>0</v>
      </c>
      <c r="M766" t="b">
        <v>0</v>
      </c>
      <c r="N766" s="5" t="s">
        <v>8274</v>
      </c>
      <c r="O766" s="1">
        <f t="shared" si="44"/>
        <v>0</v>
      </c>
      <c r="P766" s="7" t="e">
        <f t="shared" si="45"/>
        <v>#DIV/0!</v>
      </c>
      <c r="Q766" s="5" t="s">
        <v>8324</v>
      </c>
      <c r="R766" s="5" t="s">
        <v>8326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 s="5">
        <v>765</v>
      </c>
      <c r="B767" s="3" t="s">
        <v>765</v>
      </c>
      <c r="C767" s="3" t="s">
        <v>4874</v>
      </c>
      <c r="D767">
        <v>7000</v>
      </c>
      <c r="E767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t="b">
        <v>0</v>
      </c>
      <c r="L767" s="5">
        <v>44</v>
      </c>
      <c r="M767" t="b">
        <v>0</v>
      </c>
      <c r="N767" s="5" t="s">
        <v>8274</v>
      </c>
      <c r="O767" s="1">
        <f t="shared" si="44"/>
        <v>37</v>
      </c>
      <c r="P767" s="7">
        <f t="shared" si="45"/>
        <v>57.3</v>
      </c>
      <c r="Q767" s="5" t="s">
        <v>8324</v>
      </c>
      <c r="R767" s="5" t="s">
        <v>8326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 s="5">
        <v>766</v>
      </c>
      <c r="B768" s="3" t="s">
        <v>766</v>
      </c>
      <c r="C768" s="3" t="s">
        <v>4875</v>
      </c>
      <c r="D768">
        <v>4000</v>
      </c>
      <c r="E76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t="b">
        <v>0</v>
      </c>
      <c r="L768" s="5">
        <v>0</v>
      </c>
      <c r="M768" t="b">
        <v>0</v>
      </c>
      <c r="N768" s="5" t="s">
        <v>8274</v>
      </c>
      <c r="O768" s="1">
        <f t="shared" si="44"/>
        <v>0</v>
      </c>
      <c r="P768" s="7" t="e">
        <f t="shared" si="45"/>
        <v>#DIV/0!</v>
      </c>
      <c r="Q768" s="5" t="s">
        <v>8324</v>
      </c>
      <c r="R768" s="5" t="s">
        <v>8326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 s="5">
        <v>767</v>
      </c>
      <c r="B769" s="3" t="s">
        <v>767</v>
      </c>
      <c r="C769" s="3" t="s">
        <v>4876</v>
      </c>
      <c r="D769">
        <v>5000</v>
      </c>
      <c r="E769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t="b">
        <v>0</v>
      </c>
      <c r="L769" s="5">
        <v>3</v>
      </c>
      <c r="M769" t="b">
        <v>0</v>
      </c>
      <c r="N769" s="5" t="s">
        <v>8274</v>
      </c>
      <c r="O769" s="1">
        <f t="shared" si="44"/>
        <v>4</v>
      </c>
      <c r="P769" s="7">
        <f t="shared" si="45"/>
        <v>59</v>
      </c>
      <c r="Q769" s="5" t="s">
        <v>8324</v>
      </c>
      <c r="R769" s="5" t="s">
        <v>8326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 s="5">
        <v>768</v>
      </c>
      <c r="B770" s="3" t="s">
        <v>768</v>
      </c>
      <c r="C770" s="3" t="s">
        <v>4877</v>
      </c>
      <c r="D770">
        <v>2500</v>
      </c>
      <c r="E770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t="b">
        <v>0</v>
      </c>
      <c r="L770" s="5">
        <v>0</v>
      </c>
      <c r="M770" t="b">
        <v>0</v>
      </c>
      <c r="N770" s="5" t="s">
        <v>8274</v>
      </c>
      <c r="O770" s="1">
        <f t="shared" si="44"/>
        <v>0</v>
      </c>
      <c r="P770" s="7" t="e">
        <f t="shared" si="45"/>
        <v>#DIV/0!</v>
      </c>
      <c r="Q770" s="5" t="s">
        <v>8324</v>
      </c>
      <c r="R770" s="5" t="s">
        <v>8326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 s="5">
        <v>769</v>
      </c>
      <c r="B771" s="3" t="s">
        <v>769</v>
      </c>
      <c r="C771" s="3" t="s">
        <v>4878</v>
      </c>
      <c r="D771">
        <v>4000</v>
      </c>
      <c r="E771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t="b">
        <v>0</v>
      </c>
      <c r="L771" s="5">
        <v>52</v>
      </c>
      <c r="M771" t="b">
        <v>0</v>
      </c>
      <c r="N771" s="5" t="s">
        <v>8274</v>
      </c>
      <c r="O771" s="1">
        <f t="shared" ref="O771:O834" si="48">ROUNDUP(E771/D771*100, 0)</f>
        <v>42</v>
      </c>
      <c r="P771" s="7">
        <f t="shared" ref="P771:P834" si="49">ROUNDUP(E771/L771,2)</f>
        <v>31.85</v>
      </c>
      <c r="Q771" s="5" t="s">
        <v>8324</v>
      </c>
      <c r="R771" s="5" t="s">
        <v>8326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 s="5">
        <v>770</v>
      </c>
      <c r="B772" s="3" t="s">
        <v>770</v>
      </c>
      <c r="C772" s="3" t="s">
        <v>4879</v>
      </c>
      <c r="D772">
        <v>17500</v>
      </c>
      <c r="E772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t="b">
        <v>0</v>
      </c>
      <c r="L772" s="5">
        <v>0</v>
      </c>
      <c r="M772" t="b">
        <v>0</v>
      </c>
      <c r="N772" s="5" t="s">
        <v>8274</v>
      </c>
      <c r="O772" s="1">
        <f t="shared" si="48"/>
        <v>0</v>
      </c>
      <c r="P772" s="7" t="e">
        <f t="shared" si="49"/>
        <v>#DIV/0!</v>
      </c>
      <c r="Q772" s="5" t="s">
        <v>8324</v>
      </c>
      <c r="R772" s="5" t="s">
        <v>8326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 s="5">
        <v>771</v>
      </c>
      <c r="B773" s="3" t="s">
        <v>771</v>
      </c>
      <c r="C773" s="3" t="s">
        <v>4880</v>
      </c>
      <c r="D773">
        <v>38000</v>
      </c>
      <c r="E773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t="b">
        <v>0</v>
      </c>
      <c r="L773" s="5">
        <v>1</v>
      </c>
      <c r="M773" t="b">
        <v>0</v>
      </c>
      <c r="N773" s="5" t="s">
        <v>8274</v>
      </c>
      <c r="O773" s="1">
        <f t="shared" si="48"/>
        <v>1</v>
      </c>
      <c r="P773" s="7">
        <f t="shared" si="49"/>
        <v>10</v>
      </c>
      <c r="Q773" s="5" t="s">
        <v>8324</v>
      </c>
      <c r="R773" s="5" t="s">
        <v>8326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 s="5">
        <v>772</v>
      </c>
      <c r="B774" s="3" t="s">
        <v>772</v>
      </c>
      <c r="C774" s="3" t="s">
        <v>4881</v>
      </c>
      <c r="D774">
        <v>1500</v>
      </c>
      <c r="E774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t="b">
        <v>0</v>
      </c>
      <c r="L774" s="5">
        <v>1</v>
      </c>
      <c r="M774" t="b">
        <v>0</v>
      </c>
      <c r="N774" s="5" t="s">
        <v>8274</v>
      </c>
      <c r="O774" s="1">
        <f t="shared" si="48"/>
        <v>4</v>
      </c>
      <c r="P774" s="7">
        <f t="shared" si="49"/>
        <v>50</v>
      </c>
      <c r="Q774" s="5" t="s">
        <v>8324</v>
      </c>
      <c r="R774" s="5" t="s">
        <v>8326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 s="5">
        <v>773</v>
      </c>
      <c r="B775" s="3" t="s">
        <v>773</v>
      </c>
      <c r="C775" s="3" t="s">
        <v>4882</v>
      </c>
      <c r="D775">
        <v>3759</v>
      </c>
      <c r="E775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t="b">
        <v>0</v>
      </c>
      <c r="L775" s="5">
        <v>2</v>
      </c>
      <c r="M775" t="b">
        <v>0</v>
      </c>
      <c r="N775" s="5" t="s">
        <v>8274</v>
      </c>
      <c r="O775" s="1">
        <f t="shared" si="48"/>
        <v>1</v>
      </c>
      <c r="P775" s="7">
        <f t="shared" si="49"/>
        <v>16</v>
      </c>
      <c r="Q775" s="5" t="s">
        <v>8324</v>
      </c>
      <c r="R775" s="5" t="s">
        <v>8326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 s="5">
        <v>774</v>
      </c>
      <c r="B776" s="3" t="s">
        <v>774</v>
      </c>
      <c r="C776" s="3" t="s">
        <v>4883</v>
      </c>
      <c r="D776">
        <v>500</v>
      </c>
      <c r="E776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t="b">
        <v>0</v>
      </c>
      <c r="L776" s="5">
        <v>9</v>
      </c>
      <c r="M776" t="b">
        <v>0</v>
      </c>
      <c r="N776" s="5" t="s">
        <v>8274</v>
      </c>
      <c r="O776" s="1">
        <f t="shared" si="48"/>
        <v>71</v>
      </c>
      <c r="P776" s="7">
        <f t="shared" si="49"/>
        <v>39</v>
      </c>
      <c r="Q776" s="5" t="s">
        <v>8324</v>
      </c>
      <c r="R776" s="5" t="s">
        <v>8326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 s="5">
        <v>775</v>
      </c>
      <c r="B777" s="3" t="s">
        <v>775</v>
      </c>
      <c r="C777" s="3" t="s">
        <v>4884</v>
      </c>
      <c r="D777">
        <v>10000</v>
      </c>
      <c r="E777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t="b">
        <v>0</v>
      </c>
      <c r="L777" s="5">
        <v>5</v>
      </c>
      <c r="M777" t="b">
        <v>0</v>
      </c>
      <c r="N777" s="5" t="s">
        <v>8274</v>
      </c>
      <c r="O777" s="1">
        <f t="shared" si="48"/>
        <v>2</v>
      </c>
      <c r="P777" s="7">
        <f t="shared" si="49"/>
        <v>34</v>
      </c>
      <c r="Q777" s="5" t="s">
        <v>8324</v>
      </c>
      <c r="R777" s="5" t="s">
        <v>8326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 s="5">
        <v>776</v>
      </c>
      <c r="B778" s="3" t="s">
        <v>776</v>
      </c>
      <c r="C778" s="3" t="s">
        <v>4885</v>
      </c>
      <c r="D778">
        <v>7000</v>
      </c>
      <c r="E77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t="b">
        <v>0</v>
      </c>
      <c r="L778" s="5">
        <v>57</v>
      </c>
      <c r="M778" t="b">
        <v>0</v>
      </c>
      <c r="N778" s="5" t="s">
        <v>8274</v>
      </c>
      <c r="O778" s="1">
        <f t="shared" si="48"/>
        <v>52</v>
      </c>
      <c r="P778" s="7">
        <f t="shared" si="49"/>
        <v>63.129999999999995</v>
      </c>
      <c r="Q778" s="5" t="s">
        <v>8324</v>
      </c>
      <c r="R778" s="5" t="s">
        <v>8326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 s="5">
        <v>777</v>
      </c>
      <c r="B779" s="3" t="s">
        <v>777</v>
      </c>
      <c r="C779" s="3" t="s">
        <v>4886</v>
      </c>
      <c r="D779">
        <v>3000</v>
      </c>
      <c r="E779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t="b">
        <v>0</v>
      </c>
      <c r="L779" s="5">
        <v>3</v>
      </c>
      <c r="M779" t="b">
        <v>0</v>
      </c>
      <c r="N779" s="5" t="s">
        <v>8274</v>
      </c>
      <c r="O779" s="1">
        <f t="shared" si="48"/>
        <v>1</v>
      </c>
      <c r="P779" s="7">
        <f t="shared" si="49"/>
        <v>7</v>
      </c>
      <c r="Q779" s="5" t="s">
        <v>8324</v>
      </c>
      <c r="R779" s="5" t="s">
        <v>8326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 s="5">
        <v>778</v>
      </c>
      <c r="B780" s="3" t="s">
        <v>778</v>
      </c>
      <c r="C780" s="3" t="s">
        <v>4887</v>
      </c>
      <c r="D780">
        <v>500</v>
      </c>
      <c r="E780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t="b">
        <v>0</v>
      </c>
      <c r="L780" s="5">
        <v>1</v>
      </c>
      <c r="M780" t="b">
        <v>0</v>
      </c>
      <c r="N780" s="5" t="s">
        <v>8274</v>
      </c>
      <c r="O780" s="1">
        <f t="shared" si="48"/>
        <v>1</v>
      </c>
      <c r="P780" s="7">
        <f t="shared" si="49"/>
        <v>2</v>
      </c>
      <c r="Q780" s="5" t="s">
        <v>8324</v>
      </c>
      <c r="R780" s="5" t="s">
        <v>8326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 s="5">
        <v>779</v>
      </c>
      <c r="B781" s="3" t="s">
        <v>779</v>
      </c>
      <c r="C781" s="3" t="s">
        <v>4888</v>
      </c>
      <c r="D781">
        <v>15000</v>
      </c>
      <c r="E781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t="b">
        <v>0</v>
      </c>
      <c r="L781" s="5">
        <v>6</v>
      </c>
      <c r="M781" t="b">
        <v>0</v>
      </c>
      <c r="N781" s="5" t="s">
        <v>8274</v>
      </c>
      <c r="O781" s="1">
        <f t="shared" si="48"/>
        <v>3</v>
      </c>
      <c r="P781" s="7">
        <f t="shared" si="49"/>
        <v>66.67</v>
      </c>
      <c r="Q781" s="5" t="s">
        <v>8324</v>
      </c>
      <c r="R781" s="5" t="s">
        <v>8326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 s="5">
        <v>780</v>
      </c>
      <c r="B782" s="3" t="s">
        <v>780</v>
      </c>
      <c r="C782" s="3" t="s">
        <v>4889</v>
      </c>
      <c r="D782">
        <v>1000</v>
      </c>
      <c r="E782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t="b">
        <v>0</v>
      </c>
      <c r="L782" s="5">
        <v>27</v>
      </c>
      <c r="M782" t="b">
        <v>1</v>
      </c>
      <c r="N782" s="5" t="s">
        <v>8275</v>
      </c>
      <c r="O782" s="1">
        <f t="shared" si="48"/>
        <v>104</v>
      </c>
      <c r="P782" s="7">
        <f t="shared" si="49"/>
        <v>38.519999999999996</v>
      </c>
      <c r="Q782" s="5" t="s">
        <v>8327</v>
      </c>
      <c r="R782" s="5" t="s">
        <v>8328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 s="5">
        <v>781</v>
      </c>
      <c r="B783" s="3" t="s">
        <v>781</v>
      </c>
      <c r="C783" s="3" t="s">
        <v>4890</v>
      </c>
      <c r="D783">
        <v>800</v>
      </c>
      <c r="E783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t="b">
        <v>0</v>
      </c>
      <c r="L783" s="5">
        <v>25</v>
      </c>
      <c r="M783" t="b">
        <v>1</v>
      </c>
      <c r="N783" s="5" t="s">
        <v>8275</v>
      </c>
      <c r="O783" s="1">
        <f t="shared" si="48"/>
        <v>134</v>
      </c>
      <c r="P783" s="7">
        <f t="shared" si="49"/>
        <v>42.61</v>
      </c>
      <c r="Q783" s="5" t="s">
        <v>8327</v>
      </c>
      <c r="R783" s="5" t="s">
        <v>8328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 s="5">
        <v>782</v>
      </c>
      <c r="B784" s="3" t="s">
        <v>782</v>
      </c>
      <c r="C784" s="3" t="s">
        <v>4891</v>
      </c>
      <c r="D784">
        <v>700</v>
      </c>
      <c r="E784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t="b">
        <v>0</v>
      </c>
      <c r="L784" s="5">
        <v>14</v>
      </c>
      <c r="M784" t="b">
        <v>1</v>
      </c>
      <c r="N784" s="5" t="s">
        <v>8275</v>
      </c>
      <c r="O784" s="1">
        <f t="shared" si="48"/>
        <v>100</v>
      </c>
      <c r="P784" s="7">
        <f t="shared" si="49"/>
        <v>50</v>
      </c>
      <c r="Q784" s="5" t="s">
        <v>8327</v>
      </c>
      <c r="R784" s="5" t="s">
        <v>8328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 s="5">
        <v>783</v>
      </c>
      <c r="B785" s="3" t="s">
        <v>783</v>
      </c>
      <c r="C785" s="3" t="s">
        <v>4892</v>
      </c>
      <c r="D785">
        <v>1500</v>
      </c>
      <c r="E785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t="b">
        <v>0</v>
      </c>
      <c r="L785" s="5">
        <v>35</v>
      </c>
      <c r="M785" t="b">
        <v>1</v>
      </c>
      <c r="N785" s="5" t="s">
        <v>8275</v>
      </c>
      <c r="O785" s="1">
        <f t="shared" si="48"/>
        <v>149</v>
      </c>
      <c r="P785" s="7">
        <f t="shared" si="49"/>
        <v>63.489999999999995</v>
      </c>
      <c r="Q785" s="5" t="s">
        <v>8327</v>
      </c>
      <c r="R785" s="5" t="s">
        <v>8328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 s="5">
        <v>784</v>
      </c>
      <c r="B786" s="3" t="s">
        <v>784</v>
      </c>
      <c r="C786" s="3" t="s">
        <v>4893</v>
      </c>
      <c r="D786">
        <v>1000</v>
      </c>
      <c r="E786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t="b">
        <v>0</v>
      </c>
      <c r="L786" s="5">
        <v>10</v>
      </c>
      <c r="M786" t="b">
        <v>1</v>
      </c>
      <c r="N786" s="5" t="s">
        <v>8275</v>
      </c>
      <c r="O786" s="1">
        <f t="shared" si="48"/>
        <v>103</v>
      </c>
      <c r="P786" s="7">
        <f t="shared" si="49"/>
        <v>102.5</v>
      </c>
      <c r="Q786" s="5" t="s">
        <v>8327</v>
      </c>
      <c r="R786" s="5" t="s">
        <v>8328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 s="5">
        <v>785</v>
      </c>
      <c r="B787" s="3" t="s">
        <v>785</v>
      </c>
      <c r="C787" s="3" t="s">
        <v>4894</v>
      </c>
      <c r="D787">
        <v>500</v>
      </c>
      <c r="E787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t="b">
        <v>0</v>
      </c>
      <c r="L787" s="5">
        <v>29</v>
      </c>
      <c r="M787" t="b">
        <v>1</v>
      </c>
      <c r="N787" s="5" t="s">
        <v>8275</v>
      </c>
      <c r="O787" s="1">
        <f t="shared" si="48"/>
        <v>181</v>
      </c>
      <c r="P787" s="7">
        <f t="shared" si="49"/>
        <v>31.150000000000002</v>
      </c>
      <c r="Q787" s="5" t="s">
        <v>8327</v>
      </c>
      <c r="R787" s="5" t="s">
        <v>8328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 s="5">
        <v>786</v>
      </c>
      <c r="B788" s="3" t="s">
        <v>786</v>
      </c>
      <c r="C788" s="3" t="s">
        <v>4895</v>
      </c>
      <c r="D788">
        <v>5000</v>
      </c>
      <c r="E78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t="b">
        <v>0</v>
      </c>
      <c r="L788" s="5">
        <v>44</v>
      </c>
      <c r="M788" t="b">
        <v>1</v>
      </c>
      <c r="N788" s="5" t="s">
        <v>8275</v>
      </c>
      <c r="O788" s="1">
        <f t="shared" si="48"/>
        <v>143</v>
      </c>
      <c r="P788" s="7">
        <f t="shared" si="49"/>
        <v>162.28</v>
      </c>
      <c r="Q788" s="5" t="s">
        <v>8327</v>
      </c>
      <c r="R788" s="5" t="s">
        <v>8328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 s="5">
        <v>787</v>
      </c>
      <c r="B789" s="3" t="s">
        <v>787</v>
      </c>
      <c r="C789" s="3" t="s">
        <v>4896</v>
      </c>
      <c r="D789">
        <v>1200</v>
      </c>
      <c r="E789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t="b">
        <v>0</v>
      </c>
      <c r="L789" s="5">
        <v>17</v>
      </c>
      <c r="M789" t="b">
        <v>1</v>
      </c>
      <c r="N789" s="5" t="s">
        <v>8275</v>
      </c>
      <c r="O789" s="1">
        <f t="shared" si="48"/>
        <v>115</v>
      </c>
      <c r="P789" s="7">
        <f t="shared" si="49"/>
        <v>80.59</v>
      </c>
      <c r="Q789" s="5" t="s">
        <v>8327</v>
      </c>
      <c r="R789" s="5" t="s">
        <v>8328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 s="5">
        <v>788</v>
      </c>
      <c r="B790" s="3" t="s">
        <v>788</v>
      </c>
      <c r="C790" s="3" t="s">
        <v>4897</v>
      </c>
      <c r="D790">
        <v>1000</v>
      </c>
      <c r="E790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t="b">
        <v>0</v>
      </c>
      <c r="L790" s="5">
        <v>34</v>
      </c>
      <c r="M790" t="b">
        <v>1</v>
      </c>
      <c r="N790" s="5" t="s">
        <v>8275</v>
      </c>
      <c r="O790" s="1">
        <f t="shared" si="48"/>
        <v>204</v>
      </c>
      <c r="P790" s="7">
        <f t="shared" si="49"/>
        <v>59.86</v>
      </c>
      <c r="Q790" s="5" t="s">
        <v>8327</v>
      </c>
      <c r="R790" s="5" t="s">
        <v>8328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 s="5">
        <v>789</v>
      </c>
      <c r="B791" s="3" t="s">
        <v>789</v>
      </c>
      <c r="C791" s="3" t="s">
        <v>4898</v>
      </c>
      <c r="D791">
        <v>1700</v>
      </c>
      <c r="E791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t="b">
        <v>0</v>
      </c>
      <c r="L791" s="5">
        <v>14</v>
      </c>
      <c r="M791" t="b">
        <v>1</v>
      </c>
      <c r="N791" s="5" t="s">
        <v>8275</v>
      </c>
      <c r="O791" s="1">
        <f t="shared" si="48"/>
        <v>110</v>
      </c>
      <c r="P791" s="7">
        <f t="shared" si="49"/>
        <v>132.85999999999999</v>
      </c>
      <c r="Q791" s="5" t="s">
        <v>8327</v>
      </c>
      <c r="R791" s="5" t="s">
        <v>8328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 s="5">
        <v>790</v>
      </c>
      <c r="B792" s="3" t="s">
        <v>790</v>
      </c>
      <c r="C792" s="3" t="s">
        <v>4899</v>
      </c>
      <c r="D792">
        <v>10000</v>
      </c>
      <c r="E792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t="b">
        <v>0</v>
      </c>
      <c r="L792" s="5">
        <v>156</v>
      </c>
      <c r="M792" t="b">
        <v>1</v>
      </c>
      <c r="N792" s="5" t="s">
        <v>8275</v>
      </c>
      <c r="O792" s="1">
        <f t="shared" si="48"/>
        <v>145</v>
      </c>
      <c r="P792" s="7">
        <f t="shared" si="49"/>
        <v>92.550000000000011</v>
      </c>
      <c r="Q792" s="5" t="s">
        <v>8327</v>
      </c>
      <c r="R792" s="5" t="s">
        <v>8328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 s="5">
        <v>791</v>
      </c>
      <c r="B793" s="3" t="s">
        <v>791</v>
      </c>
      <c r="C793" s="3" t="s">
        <v>4900</v>
      </c>
      <c r="D793">
        <v>7500</v>
      </c>
      <c r="E793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t="b">
        <v>0</v>
      </c>
      <c r="L793" s="5">
        <v>128</v>
      </c>
      <c r="M793" t="b">
        <v>1</v>
      </c>
      <c r="N793" s="5" t="s">
        <v>8275</v>
      </c>
      <c r="O793" s="1">
        <f t="shared" si="48"/>
        <v>104</v>
      </c>
      <c r="P793" s="7">
        <f t="shared" si="49"/>
        <v>60.86</v>
      </c>
      <c r="Q793" s="5" t="s">
        <v>8327</v>
      </c>
      <c r="R793" s="5" t="s">
        <v>8328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 s="5">
        <v>792</v>
      </c>
      <c r="B794" s="3" t="s">
        <v>792</v>
      </c>
      <c r="C794" s="3" t="s">
        <v>4901</v>
      </c>
      <c r="D794">
        <v>2500</v>
      </c>
      <c r="E794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t="b">
        <v>0</v>
      </c>
      <c r="L794" s="5">
        <v>60</v>
      </c>
      <c r="M794" t="b">
        <v>1</v>
      </c>
      <c r="N794" s="5" t="s">
        <v>8275</v>
      </c>
      <c r="O794" s="1">
        <f t="shared" si="48"/>
        <v>101</v>
      </c>
      <c r="P794" s="7">
        <f t="shared" si="49"/>
        <v>41.86</v>
      </c>
      <c r="Q794" s="5" t="s">
        <v>8327</v>
      </c>
      <c r="R794" s="5" t="s">
        <v>8328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 s="5">
        <v>793</v>
      </c>
      <c r="B795" s="3" t="s">
        <v>793</v>
      </c>
      <c r="C795" s="3" t="s">
        <v>4902</v>
      </c>
      <c r="D795">
        <v>2750</v>
      </c>
      <c r="E795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t="b">
        <v>0</v>
      </c>
      <c r="L795" s="5">
        <v>32</v>
      </c>
      <c r="M795" t="b">
        <v>1</v>
      </c>
      <c r="N795" s="5" t="s">
        <v>8275</v>
      </c>
      <c r="O795" s="1">
        <f t="shared" si="48"/>
        <v>103</v>
      </c>
      <c r="P795" s="7">
        <f t="shared" si="49"/>
        <v>88.33</v>
      </c>
      <c r="Q795" s="5" t="s">
        <v>8327</v>
      </c>
      <c r="R795" s="5" t="s">
        <v>8328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 s="5">
        <v>794</v>
      </c>
      <c r="B796" s="3" t="s">
        <v>794</v>
      </c>
      <c r="C796" s="3" t="s">
        <v>4903</v>
      </c>
      <c r="D796">
        <v>8000</v>
      </c>
      <c r="E796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t="b">
        <v>0</v>
      </c>
      <c r="L796" s="5">
        <v>53</v>
      </c>
      <c r="M796" t="b">
        <v>1</v>
      </c>
      <c r="N796" s="5" t="s">
        <v>8275</v>
      </c>
      <c r="O796" s="1">
        <f t="shared" si="48"/>
        <v>106</v>
      </c>
      <c r="P796" s="7">
        <f t="shared" si="49"/>
        <v>158.97</v>
      </c>
      <c r="Q796" s="5" t="s">
        <v>8327</v>
      </c>
      <c r="R796" s="5" t="s">
        <v>8328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 s="5">
        <v>795</v>
      </c>
      <c r="B797" s="3" t="s">
        <v>795</v>
      </c>
      <c r="C797" s="3" t="s">
        <v>4904</v>
      </c>
      <c r="D797">
        <v>14000</v>
      </c>
      <c r="E797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t="b">
        <v>0</v>
      </c>
      <c r="L797" s="5">
        <v>184</v>
      </c>
      <c r="M797" t="b">
        <v>1</v>
      </c>
      <c r="N797" s="5" t="s">
        <v>8275</v>
      </c>
      <c r="O797" s="1">
        <f t="shared" si="48"/>
        <v>112</v>
      </c>
      <c r="P797" s="7">
        <f t="shared" si="49"/>
        <v>85.06</v>
      </c>
      <c r="Q797" s="5" t="s">
        <v>8327</v>
      </c>
      <c r="R797" s="5" t="s">
        <v>8328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 s="5">
        <v>796</v>
      </c>
      <c r="B798" s="3" t="s">
        <v>796</v>
      </c>
      <c r="C798" s="3" t="s">
        <v>4905</v>
      </c>
      <c r="D798">
        <v>10000</v>
      </c>
      <c r="E79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t="b">
        <v>0</v>
      </c>
      <c r="L798" s="5">
        <v>90</v>
      </c>
      <c r="M798" t="b">
        <v>1</v>
      </c>
      <c r="N798" s="5" t="s">
        <v>8275</v>
      </c>
      <c r="O798" s="1">
        <f t="shared" si="48"/>
        <v>102</v>
      </c>
      <c r="P798" s="7">
        <f t="shared" si="49"/>
        <v>112.62</v>
      </c>
      <c r="Q798" s="5" t="s">
        <v>8327</v>
      </c>
      <c r="R798" s="5" t="s">
        <v>8328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 s="5">
        <v>797</v>
      </c>
      <c r="B799" s="3" t="s">
        <v>797</v>
      </c>
      <c r="C799" s="3" t="s">
        <v>4906</v>
      </c>
      <c r="D799">
        <v>3000</v>
      </c>
      <c r="E799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t="b">
        <v>0</v>
      </c>
      <c r="L799" s="5">
        <v>71</v>
      </c>
      <c r="M799" t="b">
        <v>1</v>
      </c>
      <c r="N799" s="5" t="s">
        <v>8275</v>
      </c>
      <c r="O799" s="1">
        <f t="shared" si="48"/>
        <v>108</v>
      </c>
      <c r="P799" s="7">
        <f t="shared" si="49"/>
        <v>45.44</v>
      </c>
      <c r="Q799" s="5" t="s">
        <v>8327</v>
      </c>
      <c r="R799" s="5" t="s">
        <v>8328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 s="5">
        <v>798</v>
      </c>
      <c r="B800" s="3" t="s">
        <v>798</v>
      </c>
      <c r="C800" s="3" t="s">
        <v>4907</v>
      </c>
      <c r="D800">
        <v>3500</v>
      </c>
      <c r="E800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t="b">
        <v>0</v>
      </c>
      <c r="L800" s="5">
        <v>87</v>
      </c>
      <c r="M800" t="b">
        <v>1</v>
      </c>
      <c r="N800" s="5" t="s">
        <v>8275</v>
      </c>
      <c r="O800" s="1">
        <f t="shared" si="48"/>
        <v>115</v>
      </c>
      <c r="P800" s="7">
        <f t="shared" si="49"/>
        <v>46.22</v>
      </c>
      <c r="Q800" s="5" t="s">
        <v>8327</v>
      </c>
      <c r="R800" s="5" t="s">
        <v>8328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 s="5">
        <v>799</v>
      </c>
      <c r="B801" s="3" t="s">
        <v>799</v>
      </c>
      <c r="C801" s="3" t="s">
        <v>4908</v>
      </c>
      <c r="D801">
        <v>5000</v>
      </c>
      <c r="E801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t="b">
        <v>0</v>
      </c>
      <c r="L801" s="5">
        <v>28</v>
      </c>
      <c r="M801" t="b">
        <v>1</v>
      </c>
      <c r="N801" s="5" t="s">
        <v>8275</v>
      </c>
      <c r="O801" s="1">
        <f t="shared" si="48"/>
        <v>101</v>
      </c>
      <c r="P801" s="7">
        <f t="shared" si="49"/>
        <v>178.60999999999999</v>
      </c>
      <c r="Q801" s="5" t="s">
        <v>8327</v>
      </c>
      <c r="R801" s="5" t="s">
        <v>8328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 s="5">
        <v>800</v>
      </c>
      <c r="B802" s="3" t="s">
        <v>800</v>
      </c>
      <c r="C802" s="3" t="s">
        <v>4909</v>
      </c>
      <c r="D802">
        <v>1500</v>
      </c>
      <c r="E802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t="b">
        <v>0</v>
      </c>
      <c r="L802" s="5">
        <v>56</v>
      </c>
      <c r="M802" t="b">
        <v>1</v>
      </c>
      <c r="N802" s="5" t="s">
        <v>8275</v>
      </c>
      <c r="O802" s="1">
        <f t="shared" si="48"/>
        <v>153</v>
      </c>
      <c r="P802" s="7">
        <f t="shared" si="49"/>
        <v>40.75</v>
      </c>
      <c r="Q802" s="5" t="s">
        <v>8327</v>
      </c>
      <c r="R802" s="5" t="s">
        <v>8328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 s="5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t="b">
        <v>0</v>
      </c>
      <c r="L803" s="5">
        <v>51</v>
      </c>
      <c r="M803" t="b">
        <v>1</v>
      </c>
      <c r="N803" s="5" t="s">
        <v>8275</v>
      </c>
      <c r="O803" s="1">
        <f t="shared" si="48"/>
        <v>112</v>
      </c>
      <c r="P803" s="7">
        <f t="shared" si="49"/>
        <v>43.739999999999995</v>
      </c>
      <c r="Q803" s="5" t="s">
        <v>8327</v>
      </c>
      <c r="R803" s="5" t="s">
        <v>8328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 s="5">
        <v>802</v>
      </c>
      <c r="B804" s="3" t="s">
        <v>802</v>
      </c>
      <c r="C804" s="3" t="s">
        <v>4911</v>
      </c>
      <c r="D804">
        <v>6000</v>
      </c>
      <c r="E804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t="b">
        <v>0</v>
      </c>
      <c r="L804" s="5">
        <v>75</v>
      </c>
      <c r="M804" t="b">
        <v>1</v>
      </c>
      <c r="N804" s="5" t="s">
        <v>8275</v>
      </c>
      <c r="O804" s="1">
        <f t="shared" si="48"/>
        <v>102</v>
      </c>
      <c r="P804" s="7">
        <f t="shared" si="49"/>
        <v>81.070000000000007</v>
      </c>
      <c r="Q804" s="5" t="s">
        <v>8327</v>
      </c>
      <c r="R804" s="5" t="s">
        <v>8328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 s="5">
        <v>803</v>
      </c>
      <c r="B805" s="3" t="s">
        <v>803</v>
      </c>
      <c r="C805" s="3" t="s">
        <v>4912</v>
      </c>
      <c r="D805">
        <v>2300</v>
      </c>
      <c r="E805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t="b">
        <v>0</v>
      </c>
      <c r="L805" s="5">
        <v>38</v>
      </c>
      <c r="M805" t="b">
        <v>1</v>
      </c>
      <c r="N805" s="5" t="s">
        <v>8275</v>
      </c>
      <c r="O805" s="1">
        <f t="shared" si="48"/>
        <v>124</v>
      </c>
      <c r="P805" s="7">
        <f t="shared" si="49"/>
        <v>74.61</v>
      </c>
      <c r="Q805" s="5" t="s">
        <v>8327</v>
      </c>
      <c r="R805" s="5" t="s">
        <v>8328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 s="5">
        <v>804</v>
      </c>
      <c r="B806" s="3" t="s">
        <v>804</v>
      </c>
      <c r="C806" s="3" t="s">
        <v>4913</v>
      </c>
      <c r="D806">
        <v>5500</v>
      </c>
      <c r="E806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t="b">
        <v>0</v>
      </c>
      <c r="L806" s="5">
        <v>18</v>
      </c>
      <c r="M806" t="b">
        <v>1</v>
      </c>
      <c r="N806" s="5" t="s">
        <v>8275</v>
      </c>
      <c r="O806" s="1">
        <f t="shared" si="48"/>
        <v>100</v>
      </c>
      <c r="P806" s="7">
        <f t="shared" si="49"/>
        <v>305.56</v>
      </c>
      <c r="Q806" s="5" t="s">
        <v>8327</v>
      </c>
      <c r="R806" s="5" t="s">
        <v>8328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 s="5">
        <v>805</v>
      </c>
      <c r="B807" s="3" t="s">
        <v>805</v>
      </c>
      <c r="C807" s="3" t="s">
        <v>4914</v>
      </c>
      <c r="D807">
        <v>3000</v>
      </c>
      <c r="E807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t="b">
        <v>0</v>
      </c>
      <c r="L807" s="5">
        <v>54</v>
      </c>
      <c r="M807" t="b">
        <v>1</v>
      </c>
      <c r="N807" s="5" t="s">
        <v>8275</v>
      </c>
      <c r="O807" s="1">
        <f t="shared" si="48"/>
        <v>105</v>
      </c>
      <c r="P807" s="7">
        <f t="shared" si="49"/>
        <v>58.339999999999996</v>
      </c>
      <c r="Q807" s="5" t="s">
        <v>8327</v>
      </c>
      <c r="R807" s="5" t="s">
        <v>8328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 s="5">
        <v>806</v>
      </c>
      <c r="B808" s="3" t="s">
        <v>806</v>
      </c>
      <c r="C808" s="3" t="s">
        <v>4915</v>
      </c>
      <c r="D808">
        <v>8000</v>
      </c>
      <c r="E80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t="b">
        <v>0</v>
      </c>
      <c r="L808" s="5">
        <v>71</v>
      </c>
      <c r="M808" t="b">
        <v>1</v>
      </c>
      <c r="N808" s="5" t="s">
        <v>8275</v>
      </c>
      <c r="O808" s="1">
        <f t="shared" si="48"/>
        <v>105</v>
      </c>
      <c r="P808" s="7">
        <f t="shared" si="49"/>
        <v>117.68</v>
      </c>
      <c r="Q808" s="5" t="s">
        <v>8327</v>
      </c>
      <c r="R808" s="5" t="s">
        <v>8328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 s="5">
        <v>807</v>
      </c>
      <c r="B809" s="3" t="s">
        <v>807</v>
      </c>
      <c r="C809" s="3" t="s">
        <v>4916</v>
      </c>
      <c r="D809">
        <v>4000</v>
      </c>
      <c r="E809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t="b">
        <v>0</v>
      </c>
      <c r="L809" s="5">
        <v>57</v>
      </c>
      <c r="M809" t="b">
        <v>1</v>
      </c>
      <c r="N809" s="5" t="s">
        <v>8275</v>
      </c>
      <c r="O809" s="1">
        <f t="shared" si="48"/>
        <v>106</v>
      </c>
      <c r="P809" s="7">
        <f t="shared" si="49"/>
        <v>73.78</v>
      </c>
      <c r="Q809" s="5" t="s">
        <v>8327</v>
      </c>
      <c r="R809" s="5" t="s">
        <v>8328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 s="5">
        <v>808</v>
      </c>
      <c r="B810" s="3" t="s">
        <v>808</v>
      </c>
      <c r="C810" s="3" t="s">
        <v>4917</v>
      </c>
      <c r="D810">
        <v>4500</v>
      </c>
      <c r="E810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t="b">
        <v>0</v>
      </c>
      <c r="L810" s="5">
        <v>43</v>
      </c>
      <c r="M810" t="b">
        <v>1</v>
      </c>
      <c r="N810" s="5" t="s">
        <v>8275</v>
      </c>
      <c r="O810" s="1">
        <f t="shared" si="48"/>
        <v>100</v>
      </c>
      <c r="P810" s="7">
        <f t="shared" si="49"/>
        <v>104.66000000000001</v>
      </c>
      <c r="Q810" s="5" t="s">
        <v>8327</v>
      </c>
      <c r="R810" s="5" t="s">
        <v>8328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 s="5">
        <v>809</v>
      </c>
      <c r="B811" s="3" t="s">
        <v>809</v>
      </c>
      <c r="C811" s="3" t="s">
        <v>4918</v>
      </c>
      <c r="D811">
        <v>4000</v>
      </c>
      <c r="E811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t="b">
        <v>0</v>
      </c>
      <c r="L811" s="5">
        <v>52</v>
      </c>
      <c r="M811" t="b">
        <v>1</v>
      </c>
      <c r="N811" s="5" t="s">
        <v>8275</v>
      </c>
      <c r="O811" s="1">
        <f t="shared" si="48"/>
        <v>104</v>
      </c>
      <c r="P811" s="7">
        <f t="shared" si="49"/>
        <v>79.83</v>
      </c>
      <c r="Q811" s="5" t="s">
        <v>8327</v>
      </c>
      <c r="R811" s="5" t="s">
        <v>8328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 s="5">
        <v>810</v>
      </c>
      <c r="B812" s="3" t="s">
        <v>810</v>
      </c>
      <c r="C812" s="3" t="s">
        <v>4919</v>
      </c>
      <c r="D812">
        <v>1500</v>
      </c>
      <c r="E812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t="b">
        <v>0</v>
      </c>
      <c r="L812" s="5">
        <v>27</v>
      </c>
      <c r="M812" t="b">
        <v>1</v>
      </c>
      <c r="N812" s="5" t="s">
        <v>8275</v>
      </c>
      <c r="O812" s="1">
        <f t="shared" si="48"/>
        <v>105</v>
      </c>
      <c r="P812" s="7">
        <f t="shared" si="49"/>
        <v>58.339999999999996</v>
      </c>
      <c r="Q812" s="5" t="s">
        <v>8327</v>
      </c>
      <c r="R812" s="5" t="s">
        <v>8328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 s="5">
        <v>811</v>
      </c>
      <c r="B813" s="3" t="s">
        <v>811</v>
      </c>
      <c r="C813" s="3" t="s">
        <v>4920</v>
      </c>
      <c r="D813">
        <v>1000</v>
      </c>
      <c r="E813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t="b">
        <v>0</v>
      </c>
      <c r="L813" s="5">
        <v>12</v>
      </c>
      <c r="M813" t="b">
        <v>1</v>
      </c>
      <c r="N813" s="5" t="s">
        <v>8275</v>
      </c>
      <c r="O813" s="1">
        <f t="shared" si="48"/>
        <v>104</v>
      </c>
      <c r="P813" s="7">
        <f t="shared" si="49"/>
        <v>86.67</v>
      </c>
      <c r="Q813" s="5" t="s">
        <v>8327</v>
      </c>
      <c r="R813" s="5" t="s">
        <v>8328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 s="5">
        <v>812</v>
      </c>
      <c r="B814" s="3" t="s">
        <v>812</v>
      </c>
      <c r="C814" s="3" t="s">
        <v>4921</v>
      </c>
      <c r="D814">
        <v>600</v>
      </c>
      <c r="E814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t="b">
        <v>0</v>
      </c>
      <c r="L814" s="5">
        <v>33</v>
      </c>
      <c r="M814" t="b">
        <v>1</v>
      </c>
      <c r="N814" s="5" t="s">
        <v>8275</v>
      </c>
      <c r="O814" s="1">
        <f t="shared" si="48"/>
        <v>152</v>
      </c>
      <c r="P814" s="7">
        <f t="shared" si="49"/>
        <v>27.610000000000003</v>
      </c>
      <c r="Q814" s="5" t="s">
        <v>8327</v>
      </c>
      <c r="R814" s="5" t="s">
        <v>8328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 s="5">
        <v>813</v>
      </c>
      <c r="B815" s="3" t="s">
        <v>813</v>
      </c>
      <c r="C815" s="3" t="s">
        <v>4922</v>
      </c>
      <c r="D815">
        <v>1500</v>
      </c>
      <c r="E815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t="b">
        <v>0</v>
      </c>
      <c r="L815" s="5">
        <v>96</v>
      </c>
      <c r="M815" t="b">
        <v>1</v>
      </c>
      <c r="N815" s="5" t="s">
        <v>8275</v>
      </c>
      <c r="O815" s="1">
        <f t="shared" si="48"/>
        <v>160</v>
      </c>
      <c r="P815" s="7">
        <f t="shared" si="49"/>
        <v>25</v>
      </c>
      <c r="Q815" s="5" t="s">
        <v>8327</v>
      </c>
      <c r="R815" s="5" t="s">
        <v>8328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 s="5">
        <v>814</v>
      </c>
      <c r="B816" s="3" t="s">
        <v>814</v>
      </c>
      <c r="C816" s="3" t="s">
        <v>4923</v>
      </c>
      <c r="D816">
        <v>1000</v>
      </c>
      <c r="E816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t="b">
        <v>0</v>
      </c>
      <c r="L816" s="5">
        <v>28</v>
      </c>
      <c r="M816" t="b">
        <v>1</v>
      </c>
      <c r="N816" s="5" t="s">
        <v>8275</v>
      </c>
      <c r="O816" s="1">
        <f t="shared" si="48"/>
        <v>128</v>
      </c>
      <c r="P816" s="7">
        <f t="shared" si="49"/>
        <v>45.47</v>
      </c>
      <c r="Q816" s="5" t="s">
        <v>8327</v>
      </c>
      <c r="R816" s="5" t="s">
        <v>8328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 s="5">
        <v>815</v>
      </c>
      <c r="B817" s="3" t="s">
        <v>815</v>
      </c>
      <c r="C817" s="3" t="s">
        <v>4924</v>
      </c>
      <c r="D817">
        <v>4000</v>
      </c>
      <c r="E817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t="b">
        <v>0</v>
      </c>
      <c r="L817" s="5">
        <v>43</v>
      </c>
      <c r="M817" t="b">
        <v>1</v>
      </c>
      <c r="N817" s="5" t="s">
        <v>8275</v>
      </c>
      <c r="O817" s="1">
        <f t="shared" si="48"/>
        <v>107</v>
      </c>
      <c r="P817" s="7">
        <f t="shared" si="49"/>
        <v>99.54</v>
      </c>
      <c r="Q817" s="5" t="s">
        <v>8327</v>
      </c>
      <c r="R817" s="5" t="s">
        <v>8328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 s="5">
        <v>816</v>
      </c>
      <c r="B818" s="3" t="s">
        <v>816</v>
      </c>
      <c r="C818" s="3" t="s">
        <v>4925</v>
      </c>
      <c r="D818">
        <v>7000</v>
      </c>
      <c r="E81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t="b">
        <v>0</v>
      </c>
      <c r="L818" s="5">
        <v>205</v>
      </c>
      <c r="M818" t="b">
        <v>1</v>
      </c>
      <c r="N818" s="5" t="s">
        <v>8275</v>
      </c>
      <c r="O818" s="1">
        <f t="shared" si="48"/>
        <v>116</v>
      </c>
      <c r="P818" s="7">
        <f t="shared" si="49"/>
        <v>39.31</v>
      </c>
      <c r="Q818" s="5" t="s">
        <v>8327</v>
      </c>
      <c r="R818" s="5" t="s">
        <v>8328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 s="5">
        <v>817</v>
      </c>
      <c r="B819" s="3" t="s">
        <v>817</v>
      </c>
      <c r="C819" s="3" t="s">
        <v>4926</v>
      </c>
      <c r="D819">
        <v>1500</v>
      </c>
      <c r="E819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t="b">
        <v>0</v>
      </c>
      <c r="L819" s="5">
        <v>23</v>
      </c>
      <c r="M819" t="b">
        <v>1</v>
      </c>
      <c r="N819" s="5" t="s">
        <v>8275</v>
      </c>
      <c r="O819" s="1">
        <f t="shared" si="48"/>
        <v>138</v>
      </c>
      <c r="P819" s="7">
        <f t="shared" si="49"/>
        <v>89.42</v>
      </c>
      <c r="Q819" s="5" t="s">
        <v>8327</v>
      </c>
      <c r="R819" s="5" t="s">
        <v>8328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 s="5">
        <v>818</v>
      </c>
      <c r="B820" s="3" t="s">
        <v>818</v>
      </c>
      <c r="C820" s="3" t="s">
        <v>4927</v>
      </c>
      <c r="D820">
        <v>350</v>
      </c>
      <c r="E820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t="b">
        <v>0</v>
      </c>
      <c r="L820" s="5">
        <v>19</v>
      </c>
      <c r="M820" t="b">
        <v>1</v>
      </c>
      <c r="N820" s="5" t="s">
        <v>8275</v>
      </c>
      <c r="O820" s="1">
        <f t="shared" si="48"/>
        <v>156</v>
      </c>
      <c r="P820" s="7">
        <f t="shared" si="49"/>
        <v>28.69</v>
      </c>
      <c r="Q820" s="5" t="s">
        <v>8327</v>
      </c>
      <c r="R820" s="5" t="s">
        <v>8328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 s="5">
        <v>819</v>
      </c>
      <c r="B821" s="3" t="s">
        <v>819</v>
      </c>
      <c r="C821" s="3" t="s">
        <v>4928</v>
      </c>
      <c r="D821">
        <v>400</v>
      </c>
      <c r="E821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t="b">
        <v>0</v>
      </c>
      <c r="L821" s="5">
        <v>14</v>
      </c>
      <c r="M821" t="b">
        <v>1</v>
      </c>
      <c r="N821" s="5" t="s">
        <v>8275</v>
      </c>
      <c r="O821" s="1">
        <f t="shared" si="48"/>
        <v>109</v>
      </c>
      <c r="P821" s="7">
        <f t="shared" si="49"/>
        <v>31.080000000000002</v>
      </c>
      <c r="Q821" s="5" t="s">
        <v>8327</v>
      </c>
      <c r="R821" s="5" t="s">
        <v>8328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 s="5">
        <v>820</v>
      </c>
      <c r="B822" s="3" t="s">
        <v>820</v>
      </c>
      <c r="C822" s="3" t="s">
        <v>4929</v>
      </c>
      <c r="D822">
        <v>2000</v>
      </c>
      <c r="E822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t="b">
        <v>0</v>
      </c>
      <c r="L822" s="5">
        <v>38</v>
      </c>
      <c r="M822" t="b">
        <v>1</v>
      </c>
      <c r="N822" s="5" t="s">
        <v>8275</v>
      </c>
      <c r="O822" s="1">
        <f t="shared" si="48"/>
        <v>135</v>
      </c>
      <c r="P822" s="7">
        <f t="shared" si="49"/>
        <v>70.56</v>
      </c>
      <c r="Q822" s="5" t="s">
        <v>8327</v>
      </c>
      <c r="R822" s="5" t="s">
        <v>8328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 s="5">
        <v>821</v>
      </c>
      <c r="B823" s="3" t="s">
        <v>821</v>
      </c>
      <c r="C823" s="3" t="s">
        <v>4930</v>
      </c>
      <c r="D823">
        <v>17482</v>
      </c>
      <c r="E823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t="b">
        <v>0</v>
      </c>
      <c r="L823" s="5">
        <v>78</v>
      </c>
      <c r="M823" t="b">
        <v>1</v>
      </c>
      <c r="N823" s="5" t="s">
        <v>8275</v>
      </c>
      <c r="O823" s="1">
        <f t="shared" si="48"/>
        <v>100</v>
      </c>
      <c r="P823" s="7">
        <f t="shared" si="49"/>
        <v>224.13</v>
      </c>
      <c r="Q823" s="5" t="s">
        <v>8327</v>
      </c>
      <c r="R823" s="5" t="s">
        <v>8328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 s="5">
        <v>822</v>
      </c>
      <c r="B824" s="3" t="s">
        <v>822</v>
      </c>
      <c r="C824" s="3" t="s">
        <v>4931</v>
      </c>
      <c r="D824">
        <v>3000</v>
      </c>
      <c r="E824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t="b">
        <v>0</v>
      </c>
      <c r="L824" s="5">
        <v>69</v>
      </c>
      <c r="M824" t="b">
        <v>1</v>
      </c>
      <c r="N824" s="5" t="s">
        <v>8275</v>
      </c>
      <c r="O824" s="1">
        <f t="shared" si="48"/>
        <v>120</v>
      </c>
      <c r="P824" s="7">
        <f t="shared" si="49"/>
        <v>51.82</v>
      </c>
      <c r="Q824" s="5" t="s">
        <v>8327</v>
      </c>
      <c r="R824" s="5" t="s">
        <v>8328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 s="5">
        <v>823</v>
      </c>
      <c r="B825" s="3" t="s">
        <v>823</v>
      </c>
      <c r="C825" s="3" t="s">
        <v>4932</v>
      </c>
      <c r="D825">
        <v>800</v>
      </c>
      <c r="E825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t="b">
        <v>0</v>
      </c>
      <c r="L825" s="5">
        <v>33</v>
      </c>
      <c r="M825" t="b">
        <v>1</v>
      </c>
      <c r="N825" s="5" t="s">
        <v>8275</v>
      </c>
      <c r="O825" s="1">
        <f t="shared" si="48"/>
        <v>180</v>
      </c>
      <c r="P825" s="7">
        <f t="shared" si="49"/>
        <v>43.519999999999996</v>
      </c>
      <c r="Q825" s="5" t="s">
        <v>8327</v>
      </c>
      <c r="R825" s="5" t="s">
        <v>8328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 s="5">
        <v>824</v>
      </c>
      <c r="B826" s="3" t="s">
        <v>824</v>
      </c>
      <c r="C826" s="3" t="s">
        <v>4933</v>
      </c>
      <c r="D826">
        <v>1600</v>
      </c>
      <c r="E826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t="b">
        <v>0</v>
      </c>
      <c r="L826" s="5">
        <v>54</v>
      </c>
      <c r="M826" t="b">
        <v>1</v>
      </c>
      <c r="N826" s="5" t="s">
        <v>8275</v>
      </c>
      <c r="O826" s="1">
        <f t="shared" si="48"/>
        <v>135</v>
      </c>
      <c r="P826" s="7">
        <f t="shared" si="49"/>
        <v>39.82</v>
      </c>
      <c r="Q826" s="5" t="s">
        <v>8327</v>
      </c>
      <c r="R826" s="5" t="s">
        <v>8328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 s="5">
        <v>825</v>
      </c>
      <c r="B827" s="3" t="s">
        <v>825</v>
      </c>
      <c r="C827" s="3" t="s">
        <v>4934</v>
      </c>
      <c r="D827">
        <v>12500</v>
      </c>
      <c r="E827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t="b">
        <v>0</v>
      </c>
      <c r="L827" s="5">
        <v>99</v>
      </c>
      <c r="M827" t="b">
        <v>1</v>
      </c>
      <c r="N827" s="5" t="s">
        <v>8275</v>
      </c>
      <c r="O827" s="1">
        <f t="shared" si="48"/>
        <v>101</v>
      </c>
      <c r="P827" s="7">
        <f t="shared" si="49"/>
        <v>126.81</v>
      </c>
      <c r="Q827" s="5" t="s">
        <v>8327</v>
      </c>
      <c r="R827" s="5" t="s">
        <v>8328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 s="5">
        <v>826</v>
      </c>
      <c r="B828" s="3" t="s">
        <v>826</v>
      </c>
      <c r="C828" s="3" t="s">
        <v>4935</v>
      </c>
      <c r="D828">
        <v>5500</v>
      </c>
      <c r="E82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t="b">
        <v>0</v>
      </c>
      <c r="L828" s="5">
        <v>49</v>
      </c>
      <c r="M828" t="b">
        <v>1</v>
      </c>
      <c r="N828" s="5" t="s">
        <v>8275</v>
      </c>
      <c r="O828" s="1">
        <f t="shared" si="48"/>
        <v>102</v>
      </c>
      <c r="P828" s="7">
        <f t="shared" si="49"/>
        <v>113.88000000000001</v>
      </c>
      <c r="Q828" s="5" t="s">
        <v>8327</v>
      </c>
      <c r="R828" s="5" t="s">
        <v>8328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 s="5">
        <v>827</v>
      </c>
      <c r="B829" s="3" t="s">
        <v>827</v>
      </c>
      <c r="C829" s="3" t="s">
        <v>4936</v>
      </c>
      <c r="D829">
        <v>300</v>
      </c>
      <c r="E829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t="b">
        <v>0</v>
      </c>
      <c r="L829" s="5">
        <v>11</v>
      </c>
      <c r="M829" t="b">
        <v>1</v>
      </c>
      <c r="N829" s="5" t="s">
        <v>8275</v>
      </c>
      <c r="O829" s="1">
        <f t="shared" si="48"/>
        <v>104</v>
      </c>
      <c r="P829" s="7">
        <f t="shared" si="49"/>
        <v>28.19</v>
      </c>
      <c r="Q829" s="5" t="s">
        <v>8327</v>
      </c>
      <c r="R829" s="5" t="s">
        <v>8328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 s="5">
        <v>828</v>
      </c>
      <c r="B830" s="3" t="s">
        <v>828</v>
      </c>
      <c r="C830" s="3" t="s">
        <v>4937</v>
      </c>
      <c r="D830">
        <v>1300</v>
      </c>
      <c r="E830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t="b">
        <v>0</v>
      </c>
      <c r="L830" s="5">
        <v>38</v>
      </c>
      <c r="M830" t="b">
        <v>1</v>
      </c>
      <c r="N830" s="5" t="s">
        <v>8275</v>
      </c>
      <c r="O830" s="1">
        <f t="shared" si="48"/>
        <v>107</v>
      </c>
      <c r="P830" s="7">
        <f t="shared" si="49"/>
        <v>36.61</v>
      </c>
      <c r="Q830" s="5" t="s">
        <v>8327</v>
      </c>
      <c r="R830" s="5" t="s">
        <v>8328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 s="5">
        <v>829</v>
      </c>
      <c r="B831" s="3" t="s">
        <v>829</v>
      </c>
      <c r="C831" s="3" t="s">
        <v>4938</v>
      </c>
      <c r="D831">
        <v>500</v>
      </c>
      <c r="E831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t="b">
        <v>0</v>
      </c>
      <c r="L831" s="5">
        <v>16</v>
      </c>
      <c r="M831" t="b">
        <v>1</v>
      </c>
      <c r="N831" s="5" t="s">
        <v>8275</v>
      </c>
      <c r="O831" s="1">
        <f t="shared" si="48"/>
        <v>104</v>
      </c>
      <c r="P831" s="7">
        <f t="shared" si="49"/>
        <v>32.5</v>
      </c>
      <c r="Q831" s="5" t="s">
        <v>8327</v>
      </c>
      <c r="R831" s="5" t="s">
        <v>8328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 s="5">
        <v>830</v>
      </c>
      <c r="B832" s="3" t="s">
        <v>830</v>
      </c>
      <c r="C832" s="3" t="s">
        <v>4939</v>
      </c>
      <c r="D832">
        <v>1800</v>
      </c>
      <c r="E832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t="b">
        <v>0</v>
      </c>
      <c r="L832" s="5">
        <v>32</v>
      </c>
      <c r="M832" t="b">
        <v>1</v>
      </c>
      <c r="N832" s="5" t="s">
        <v>8275</v>
      </c>
      <c r="O832" s="1">
        <f t="shared" si="48"/>
        <v>108</v>
      </c>
      <c r="P832" s="7">
        <f t="shared" si="49"/>
        <v>60.66</v>
      </c>
      <c r="Q832" s="5" t="s">
        <v>8327</v>
      </c>
      <c r="R832" s="5" t="s">
        <v>8328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 s="5">
        <v>831</v>
      </c>
      <c r="B833" s="3" t="s">
        <v>831</v>
      </c>
      <c r="C833" s="3" t="s">
        <v>4940</v>
      </c>
      <c r="D833">
        <v>1500</v>
      </c>
      <c r="E833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t="b">
        <v>0</v>
      </c>
      <c r="L833" s="5">
        <v>20</v>
      </c>
      <c r="M833" t="b">
        <v>1</v>
      </c>
      <c r="N833" s="5" t="s">
        <v>8275</v>
      </c>
      <c r="O833" s="1">
        <f t="shared" si="48"/>
        <v>234</v>
      </c>
      <c r="P833" s="7">
        <f t="shared" si="49"/>
        <v>175</v>
      </c>
      <c r="Q833" s="5" t="s">
        <v>8327</v>
      </c>
      <c r="R833" s="5" t="s">
        <v>8328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 s="5">
        <v>832</v>
      </c>
      <c r="B834" s="3" t="s">
        <v>832</v>
      </c>
      <c r="C834" s="3" t="s">
        <v>4941</v>
      </c>
      <c r="D834">
        <v>15000</v>
      </c>
      <c r="E834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t="b">
        <v>0</v>
      </c>
      <c r="L834" s="5">
        <v>154</v>
      </c>
      <c r="M834" t="b">
        <v>1</v>
      </c>
      <c r="N834" s="5" t="s">
        <v>8275</v>
      </c>
      <c r="O834" s="1">
        <f t="shared" si="48"/>
        <v>101</v>
      </c>
      <c r="P834" s="7">
        <f t="shared" si="49"/>
        <v>98</v>
      </c>
      <c r="Q834" s="5" t="s">
        <v>8327</v>
      </c>
      <c r="R834" s="5" t="s">
        <v>8328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 s="5">
        <v>833</v>
      </c>
      <c r="B835" s="3" t="s">
        <v>833</v>
      </c>
      <c r="C835" s="3" t="s">
        <v>4942</v>
      </c>
      <c r="D835">
        <v>6000</v>
      </c>
      <c r="E835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t="b">
        <v>0</v>
      </c>
      <c r="L835" s="5">
        <v>41</v>
      </c>
      <c r="M835" t="b">
        <v>1</v>
      </c>
      <c r="N835" s="5" t="s">
        <v>8275</v>
      </c>
      <c r="O835" s="1">
        <f t="shared" ref="O835:O898" si="52">ROUNDUP(E835/D835*100, 0)</f>
        <v>102</v>
      </c>
      <c r="P835" s="7">
        <f t="shared" ref="P835:P898" si="53">ROUNDUP(E835/L835,2)</f>
        <v>148.79</v>
      </c>
      <c r="Q835" s="5" t="s">
        <v>8327</v>
      </c>
      <c r="R835" s="5" t="s">
        <v>8328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 s="5">
        <v>834</v>
      </c>
      <c r="B836" s="3" t="s">
        <v>834</v>
      </c>
      <c r="C836" s="3" t="s">
        <v>4943</v>
      </c>
      <c r="D836">
        <v>5500</v>
      </c>
      <c r="E836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t="b">
        <v>0</v>
      </c>
      <c r="L836" s="5">
        <v>75</v>
      </c>
      <c r="M836" t="b">
        <v>1</v>
      </c>
      <c r="N836" s="5" t="s">
        <v>8275</v>
      </c>
      <c r="O836" s="1">
        <f t="shared" si="52"/>
        <v>132</v>
      </c>
      <c r="P836" s="7">
        <f t="shared" si="53"/>
        <v>96.08</v>
      </c>
      <c r="Q836" s="5" t="s">
        <v>8327</v>
      </c>
      <c r="R836" s="5" t="s">
        <v>8328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 s="5">
        <v>835</v>
      </c>
      <c r="B837" s="3" t="s">
        <v>835</v>
      </c>
      <c r="C837" s="3" t="s">
        <v>4944</v>
      </c>
      <c r="D837">
        <v>2000</v>
      </c>
      <c r="E837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t="b">
        <v>0</v>
      </c>
      <c r="L837" s="5">
        <v>40</v>
      </c>
      <c r="M837" t="b">
        <v>1</v>
      </c>
      <c r="N837" s="5" t="s">
        <v>8275</v>
      </c>
      <c r="O837" s="1">
        <f t="shared" si="52"/>
        <v>118</v>
      </c>
      <c r="P837" s="7">
        <f t="shared" si="53"/>
        <v>58.629999999999995</v>
      </c>
      <c r="Q837" s="5" t="s">
        <v>8327</v>
      </c>
      <c r="R837" s="5" t="s">
        <v>8328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 s="5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t="b">
        <v>0</v>
      </c>
      <c r="L838" s="5">
        <v>46</v>
      </c>
      <c r="M838" t="b">
        <v>1</v>
      </c>
      <c r="N838" s="5" t="s">
        <v>8275</v>
      </c>
      <c r="O838" s="1">
        <f t="shared" si="52"/>
        <v>101</v>
      </c>
      <c r="P838" s="7">
        <f t="shared" si="53"/>
        <v>109.71000000000001</v>
      </c>
      <c r="Q838" s="5" t="s">
        <v>8327</v>
      </c>
      <c r="R838" s="5" t="s">
        <v>8328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 s="5">
        <v>837</v>
      </c>
      <c r="B839" s="3" t="s">
        <v>837</v>
      </c>
      <c r="C839" s="3" t="s">
        <v>4946</v>
      </c>
      <c r="D839">
        <v>2500</v>
      </c>
      <c r="E839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t="b">
        <v>0</v>
      </c>
      <c r="L839" s="5">
        <v>62</v>
      </c>
      <c r="M839" t="b">
        <v>1</v>
      </c>
      <c r="N839" s="5" t="s">
        <v>8275</v>
      </c>
      <c r="O839" s="1">
        <f t="shared" si="52"/>
        <v>122</v>
      </c>
      <c r="P839" s="7">
        <f t="shared" si="53"/>
        <v>49.12</v>
      </c>
      <c r="Q839" s="5" t="s">
        <v>8327</v>
      </c>
      <c r="R839" s="5" t="s">
        <v>8328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 s="5">
        <v>838</v>
      </c>
      <c r="B840" s="3" t="s">
        <v>838</v>
      </c>
      <c r="C840" s="3" t="s">
        <v>4947</v>
      </c>
      <c r="D840">
        <v>2000</v>
      </c>
      <c r="E840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t="b">
        <v>0</v>
      </c>
      <c r="L840" s="5">
        <v>61</v>
      </c>
      <c r="M840" t="b">
        <v>1</v>
      </c>
      <c r="N840" s="5" t="s">
        <v>8275</v>
      </c>
      <c r="O840" s="1">
        <f t="shared" si="52"/>
        <v>146</v>
      </c>
      <c r="P840" s="7">
        <f t="shared" si="53"/>
        <v>47.68</v>
      </c>
      <c r="Q840" s="5" t="s">
        <v>8327</v>
      </c>
      <c r="R840" s="5" t="s">
        <v>8328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 s="5">
        <v>839</v>
      </c>
      <c r="B841" s="3" t="s">
        <v>839</v>
      </c>
      <c r="C841" s="3" t="s">
        <v>4948</v>
      </c>
      <c r="D841">
        <v>5000</v>
      </c>
      <c r="E841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t="b">
        <v>0</v>
      </c>
      <c r="L841" s="5">
        <v>96</v>
      </c>
      <c r="M841" t="b">
        <v>1</v>
      </c>
      <c r="N841" s="5" t="s">
        <v>8275</v>
      </c>
      <c r="O841" s="1">
        <f t="shared" si="52"/>
        <v>117</v>
      </c>
      <c r="P841" s="7">
        <f t="shared" si="53"/>
        <v>60.739999999999995</v>
      </c>
      <c r="Q841" s="5" t="s">
        <v>8327</v>
      </c>
      <c r="R841" s="5" t="s">
        <v>8328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 s="5">
        <v>840</v>
      </c>
      <c r="B842" s="3" t="s">
        <v>840</v>
      </c>
      <c r="C842" s="3" t="s">
        <v>4949</v>
      </c>
      <c r="D842">
        <v>10000</v>
      </c>
      <c r="E842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t="b">
        <v>0</v>
      </c>
      <c r="L842" s="5">
        <v>190</v>
      </c>
      <c r="M842" t="b">
        <v>1</v>
      </c>
      <c r="N842" s="5" t="s">
        <v>8276</v>
      </c>
      <c r="O842" s="1">
        <f t="shared" si="52"/>
        <v>121</v>
      </c>
      <c r="P842" s="7">
        <f t="shared" si="53"/>
        <v>63.379999999999995</v>
      </c>
      <c r="Q842" s="5" t="s">
        <v>8327</v>
      </c>
      <c r="R842" s="5" t="s">
        <v>8329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 s="5">
        <v>841</v>
      </c>
      <c r="B843" s="3" t="s">
        <v>841</v>
      </c>
      <c r="C843" s="3" t="s">
        <v>4950</v>
      </c>
      <c r="D843">
        <v>5000</v>
      </c>
      <c r="E843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t="b">
        <v>1</v>
      </c>
      <c r="L843" s="5">
        <v>94</v>
      </c>
      <c r="M843" t="b">
        <v>1</v>
      </c>
      <c r="N843" s="5" t="s">
        <v>8276</v>
      </c>
      <c r="O843" s="1">
        <f t="shared" si="52"/>
        <v>102</v>
      </c>
      <c r="P843" s="7">
        <f t="shared" si="53"/>
        <v>53.9</v>
      </c>
      <c r="Q843" s="5" t="s">
        <v>8327</v>
      </c>
      <c r="R843" s="5" t="s">
        <v>8329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 s="5">
        <v>842</v>
      </c>
      <c r="B844" s="3" t="s">
        <v>842</v>
      </c>
      <c r="C844" s="3" t="s">
        <v>4951</v>
      </c>
      <c r="D844">
        <v>2500</v>
      </c>
      <c r="E844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t="b">
        <v>1</v>
      </c>
      <c r="L844" s="5">
        <v>39</v>
      </c>
      <c r="M844" t="b">
        <v>1</v>
      </c>
      <c r="N844" s="5" t="s">
        <v>8276</v>
      </c>
      <c r="O844" s="1">
        <f t="shared" si="52"/>
        <v>105</v>
      </c>
      <c r="P844" s="7">
        <f t="shared" si="53"/>
        <v>66.88000000000001</v>
      </c>
      <c r="Q844" s="5" t="s">
        <v>8327</v>
      </c>
      <c r="R844" s="5" t="s">
        <v>8329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 s="5">
        <v>843</v>
      </c>
      <c r="B845" s="3" t="s">
        <v>843</v>
      </c>
      <c r="C845" s="3" t="s">
        <v>4952</v>
      </c>
      <c r="D845">
        <v>3000</v>
      </c>
      <c r="E845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t="b">
        <v>0</v>
      </c>
      <c r="L845" s="5">
        <v>127</v>
      </c>
      <c r="M845" t="b">
        <v>1</v>
      </c>
      <c r="N845" s="5" t="s">
        <v>8276</v>
      </c>
      <c r="O845" s="1">
        <f t="shared" si="52"/>
        <v>268</v>
      </c>
      <c r="P845" s="7">
        <f t="shared" si="53"/>
        <v>63.11</v>
      </c>
      <c r="Q845" s="5" t="s">
        <v>8327</v>
      </c>
      <c r="R845" s="5" t="s">
        <v>8329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 s="5">
        <v>844</v>
      </c>
      <c r="B846" s="3" t="s">
        <v>844</v>
      </c>
      <c r="C846" s="3" t="s">
        <v>4953</v>
      </c>
      <c r="D846">
        <v>3000</v>
      </c>
      <c r="E846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t="b">
        <v>1</v>
      </c>
      <c r="L846" s="5">
        <v>159</v>
      </c>
      <c r="M846" t="b">
        <v>1</v>
      </c>
      <c r="N846" s="5" t="s">
        <v>8276</v>
      </c>
      <c r="O846" s="1">
        <f t="shared" si="52"/>
        <v>195</v>
      </c>
      <c r="P846" s="7">
        <f t="shared" si="53"/>
        <v>36.629999999999995</v>
      </c>
      <c r="Q846" s="5" t="s">
        <v>8327</v>
      </c>
      <c r="R846" s="5" t="s">
        <v>8329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 s="5">
        <v>845</v>
      </c>
      <c r="B847" s="3" t="s">
        <v>845</v>
      </c>
      <c r="C847" s="3" t="s">
        <v>4954</v>
      </c>
      <c r="D847">
        <v>5000</v>
      </c>
      <c r="E847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t="b">
        <v>0</v>
      </c>
      <c r="L847" s="5">
        <v>177</v>
      </c>
      <c r="M847" t="b">
        <v>1</v>
      </c>
      <c r="N847" s="5" t="s">
        <v>8276</v>
      </c>
      <c r="O847" s="1">
        <f t="shared" si="52"/>
        <v>121</v>
      </c>
      <c r="P847" s="7">
        <f t="shared" si="53"/>
        <v>34.01</v>
      </c>
      <c r="Q847" s="5" t="s">
        <v>8327</v>
      </c>
      <c r="R847" s="5" t="s">
        <v>8329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 s="5">
        <v>846</v>
      </c>
      <c r="B848" s="3" t="s">
        <v>846</v>
      </c>
      <c r="C848" s="3" t="s">
        <v>4955</v>
      </c>
      <c r="D848">
        <v>1100</v>
      </c>
      <c r="E84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t="b">
        <v>0</v>
      </c>
      <c r="L848" s="5">
        <v>47</v>
      </c>
      <c r="M848" t="b">
        <v>1</v>
      </c>
      <c r="N848" s="5" t="s">
        <v>8276</v>
      </c>
      <c r="O848" s="1">
        <f t="shared" si="52"/>
        <v>123</v>
      </c>
      <c r="P848" s="7">
        <f t="shared" si="53"/>
        <v>28.560000000000002</v>
      </c>
      <c r="Q848" s="5" t="s">
        <v>8327</v>
      </c>
      <c r="R848" s="5" t="s">
        <v>8329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 s="5">
        <v>847</v>
      </c>
      <c r="B849" s="3" t="s">
        <v>847</v>
      </c>
      <c r="C849" s="3" t="s">
        <v>4956</v>
      </c>
      <c r="D849">
        <v>10</v>
      </c>
      <c r="E849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t="b">
        <v>0</v>
      </c>
      <c r="L849" s="5">
        <v>1</v>
      </c>
      <c r="M849" t="b">
        <v>1</v>
      </c>
      <c r="N849" s="5" t="s">
        <v>8276</v>
      </c>
      <c r="O849" s="1">
        <f t="shared" si="52"/>
        <v>100</v>
      </c>
      <c r="P849" s="7">
        <f t="shared" si="53"/>
        <v>10</v>
      </c>
      <c r="Q849" s="5" t="s">
        <v>8327</v>
      </c>
      <c r="R849" s="5" t="s">
        <v>8329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 s="5">
        <v>848</v>
      </c>
      <c r="B850" s="3" t="s">
        <v>848</v>
      </c>
      <c r="C850" s="3" t="s">
        <v>4957</v>
      </c>
      <c r="D850">
        <v>300</v>
      </c>
      <c r="E850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t="b">
        <v>0</v>
      </c>
      <c r="L850" s="5">
        <v>16</v>
      </c>
      <c r="M850" t="b">
        <v>1</v>
      </c>
      <c r="N850" s="5" t="s">
        <v>8276</v>
      </c>
      <c r="O850" s="1">
        <f t="shared" si="52"/>
        <v>100</v>
      </c>
      <c r="P850" s="7">
        <f t="shared" si="53"/>
        <v>18.75</v>
      </c>
      <c r="Q850" s="5" t="s">
        <v>8327</v>
      </c>
      <c r="R850" s="5" t="s">
        <v>8329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 s="5">
        <v>849</v>
      </c>
      <c r="B851" s="3" t="s">
        <v>849</v>
      </c>
      <c r="C851" s="3" t="s">
        <v>4958</v>
      </c>
      <c r="D851">
        <v>4000</v>
      </c>
      <c r="E851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t="b">
        <v>0</v>
      </c>
      <c r="L851" s="5">
        <v>115</v>
      </c>
      <c r="M851" t="b">
        <v>1</v>
      </c>
      <c r="N851" s="5" t="s">
        <v>8276</v>
      </c>
      <c r="O851" s="1">
        <f t="shared" si="52"/>
        <v>120</v>
      </c>
      <c r="P851" s="7">
        <f t="shared" si="53"/>
        <v>41.71</v>
      </c>
      <c r="Q851" s="5" t="s">
        <v>8327</v>
      </c>
      <c r="R851" s="5" t="s">
        <v>8329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 s="5">
        <v>850</v>
      </c>
      <c r="B852" s="3" t="s">
        <v>850</v>
      </c>
      <c r="C852" s="3" t="s">
        <v>4959</v>
      </c>
      <c r="D852">
        <v>4000</v>
      </c>
      <c r="E852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t="b">
        <v>0</v>
      </c>
      <c r="L852" s="5">
        <v>133</v>
      </c>
      <c r="M852" t="b">
        <v>1</v>
      </c>
      <c r="N852" s="5" t="s">
        <v>8276</v>
      </c>
      <c r="O852" s="1">
        <f t="shared" si="52"/>
        <v>156</v>
      </c>
      <c r="P852" s="7">
        <f t="shared" si="53"/>
        <v>46.669999999999995</v>
      </c>
      <c r="Q852" s="5" t="s">
        <v>8327</v>
      </c>
      <c r="R852" s="5" t="s">
        <v>8329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 s="5">
        <v>851</v>
      </c>
      <c r="B853" s="3" t="s">
        <v>851</v>
      </c>
      <c r="C853" s="3" t="s">
        <v>4960</v>
      </c>
      <c r="D853">
        <v>2000</v>
      </c>
      <c r="E853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t="b">
        <v>0</v>
      </c>
      <c r="L853" s="5">
        <v>70</v>
      </c>
      <c r="M853" t="b">
        <v>1</v>
      </c>
      <c r="N853" s="5" t="s">
        <v>8276</v>
      </c>
      <c r="O853" s="1">
        <f t="shared" si="52"/>
        <v>131</v>
      </c>
      <c r="P853" s="7">
        <f t="shared" si="53"/>
        <v>37.28</v>
      </c>
      <c r="Q853" s="5" t="s">
        <v>8327</v>
      </c>
      <c r="R853" s="5" t="s">
        <v>8329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 s="5">
        <v>852</v>
      </c>
      <c r="B854" s="3" t="s">
        <v>852</v>
      </c>
      <c r="C854" s="3" t="s">
        <v>4961</v>
      </c>
      <c r="D854">
        <v>3500</v>
      </c>
      <c r="E854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t="b">
        <v>0</v>
      </c>
      <c r="L854" s="5">
        <v>62</v>
      </c>
      <c r="M854" t="b">
        <v>1</v>
      </c>
      <c r="N854" s="5" t="s">
        <v>8276</v>
      </c>
      <c r="O854" s="1">
        <f t="shared" si="52"/>
        <v>105</v>
      </c>
      <c r="P854" s="7">
        <f t="shared" si="53"/>
        <v>59.26</v>
      </c>
      <c r="Q854" s="5" t="s">
        <v>8327</v>
      </c>
      <c r="R854" s="5" t="s">
        <v>8329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 s="5">
        <v>853</v>
      </c>
      <c r="B855" s="3" t="s">
        <v>853</v>
      </c>
      <c r="C855" s="3" t="s">
        <v>4962</v>
      </c>
      <c r="D855">
        <v>300</v>
      </c>
      <c r="E855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t="b">
        <v>0</v>
      </c>
      <c r="L855" s="5">
        <v>10</v>
      </c>
      <c r="M855" t="b">
        <v>1</v>
      </c>
      <c r="N855" s="5" t="s">
        <v>8276</v>
      </c>
      <c r="O855" s="1">
        <f t="shared" si="52"/>
        <v>100</v>
      </c>
      <c r="P855" s="7">
        <f t="shared" si="53"/>
        <v>30</v>
      </c>
      <c r="Q855" s="5" t="s">
        <v>8327</v>
      </c>
      <c r="R855" s="5" t="s">
        <v>8329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 s="5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t="b">
        <v>0</v>
      </c>
      <c r="L856" s="5">
        <v>499</v>
      </c>
      <c r="M856" t="b">
        <v>1</v>
      </c>
      <c r="N856" s="5" t="s">
        <v>8276</v>
      </c>
      <c r="O856" s="1">
        <f t="shared" si="52"/>
        <v>119</v>
      </c>
      <c r="P856" s="7">
        <f t="shared" si="53"/>
        <v>65.87</v>
      </c>
      <c r="Q856" s="5" t="s">
        <v>8327</v>
      </c>
      <c r="R856" s="5" t="s">
        <v>8329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 s="5">
        <v>855</v>
      </c>
      <c r="B857" s="3" t="s">
        <v>855</v>
      </c>
      <c r="C857" s="3" t="s">
        <v>4964</v>
      </c>
      <c r="D857">
        <v>1450</v>
      </c>
      <c r="E857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t="b">
        <v>0</v>
      </c>
      <c r="L857" s="5">
        <v>47</v>
      </c>
      <c r="M857" t="b">
        <v>1</v>
      </c>
      <c r="N857" s="5" t="s">
        <v>8276</v>
      </c>
      <c r="O857" s="1">
        <f t="shared" si="52"/>
        <v>104</v>
      </c>
      <c r="P857" s="7">
        <f t="shared" si="53"/>
        <v>31.92</v>
      </c>
      <c r="Q857" s="5" t="s">
        <v>8327</v>
      </c>
      <c r="R857" s="5" t="s">
        <v>8329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 s="5">
        <v>856</v>
      </c>
      <c r="B858" s="3" t="s">
        <v>856</v>
      </c>
      <c r="C858" s="3" t="s">
        <v>4965</v>
      </c>
      <c r="D858">
        <v>250</v>
      </c>
      <c r="E85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t="b">
        <v>0</v>
      </c>
      <c r="L858" s="5">
        <v>28</v>
      </c>
      <c r="M858" t="b">
        <v>1</v>
      </c>
      <c r="N858" s="5" t="s">
        <v>8276</v>
      </c>
      <c r="O858" s="1">
        <f t="shared" si="52"/>
        <v>218</v>
      </c>
      <c r="P858" s="7">
        <f t="shared" si="53"/>
        <v>19.470000000000002</v>
      </c>
      <c r="Q858" s="5" t="s">
        <v>8327</v>
      </c>
      <c r="R858" s="5" t="s">
        <v>8329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 s="5">
        <v>857</v>
      </c>
      <c r="B859" s="3" t="s">
        <v>857</v>
      </c>
      <c r="C859" s="3" t="s">
        <v>4966</v>
      </c>
      <c r="D859">
        <v>1200</v>
      </c>
      <c r="E859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t="b">
        <v>0</v>
      </c>
      <c r="L859" s="5">
        <v>24</v>
      </c>
      <c r="M859" t="b">
        <v>1</v>
      </c>
      <c r="N859" s="5" t="s">
        <v>8276</v>
      </c>
      <c r="O859" s="1">
        <f t="shared" si="52"/>
        <v>100</v>
      </c>
      <c r="P859" s="7">
        <f t="shared" si="53"/>
        <v>50</v>
      </c>
      <c r="Q859" s="5" t="s">
        <v>8327</v>
      </c>
      <c r="R859" s="5" t="s">
        <v>8329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 s="5">
        <v>858</v>
      </c>
      <c r="B860" s="3" t="s">
        <v>858</v>
      </c>
      <c r="C860" s="3" t="s">
        <v>4967</v>
      </c>
      <c r="D860">
        <v>1200</v>
      </c>
      <c r="E860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t="b">
        <v>0</v>
      </c>
      <c r="L860" s="5">
        <v>76</v>
      </c>
      <c r="M860" t="b">
        <v>1</v>
      </c>
      <c r="N860" s="5" t="s">
        <v>8276</v>
      </c>
      <c r="O860" s="1">
        <f t="shared" si="52"/>
        <v>145</v>
      </c>
      <c r="P860" s="7">
        <f t="shared" si="53"/>
        <v>22.740000000000002</v>
      </c>
      <c r="Q860" s="5" t="s">
        <v>8327</v>
      </c>
      <c r="R860" s="5" t="s">
        <v>8329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 s="5">
        <v>859</v>
      </c>
      <c r="B861" s="3" t="s">
        <v>859</v>
      </c>
      <c r="C861" s="3" t="s">
        <v>4968</v>
      </c>
      <c r="D861">
        <v>4000</v>
      </c>
      <c r="E861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t="b">
        <v>0</v>
      </c>
      <c r="L861" s="5">
        <v>98</v>
      </c>
      <c r="M861" t="b">
        <v>1</v>
      </c>
      <c r="N861" s="5" t="s">
        <v>8276</v>
      </c>
      <c r="O861" s="1">
        <f t="shared" si="52"/>
        <v>105</v>
      </c>
      <c r="P861" s="7">
        <f t="shared" si="53"/>
        <v>42.73</v>
      </c>
      <c r="Q861" s="5" t="s">
        <v>8327</v>
      </c>
      <c r="R861" s="5" t="s">
        <v>8329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 s="5">
        <v>860</v>
      </c>
      <c r="B862" s="3" t="s">
        <v>860</v>
      </c>
      <c r="C862" s="3" t="s">
        <v>4969</v>
      </c>
      <c r="D862">
        <v>14000</v>
      </c>
      <c r="E862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t="b">
        <v>0</v>
      </c>
      <c r="L862" s="5">
        <v>48</v>
      </c>
      <c r="M862" t="b">
        <v>0</v>
      </c>
      <c r="N862" s="5" t="s">
        <v>8277</v>
      </c>
      <c r="O862" s="1">
        <f t="shared" si="52"/>
        <v>19</v>
      </c>
      <c r="P862" s="7">
        <f t="shared" si="53"/>
        <v>52.919999999999995</v>
      </c>
      <c r="Q862" s="5" t="s">
        <v>8327</v>
      </c>
      <c r="R862" s="5" t="s">
        <v>8330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 s="5">
        <v>861</v>
      </c>
      <c r="B863" s="3" t="s">
        <v>861</v>
      </c>
      <c r="C863" s="3" t="s">
        <v>4970</v>
      </c>
      <c r="D863">
        <v>4500</v>
      </c>
      <c r="E863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t="b">
        <v>0</v>
      </c>
      <c r="L863" s="5">
        <v>2</v>
      </c>
      <c r="M863" t="b">
        <v>0</v>
      </c>
      <c r="N863" s="5" t="s">
        <v>8277</v>
      </c>
      <c r="O863" s="1">
        <f t="shared" si="52"/>
        <v>3</v>
      </c>
      <c r="P863" s="7">
        <f t="shared" si="53"/>
        <v>50.5</v>
      </c>
      <c r="Q863" s="5" t="s">
        <v>8327</v>
      </c>
      <c r="R863" s="5" t="s">
        <v>8330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 s="5">
        <v>862</v>
      </c>
      <c r="B864" s="3" t="s">
        <v>862</v>
      </c>
      <c r="C864" s="3" t="s">
        <v>4971</v>
      </c>
      <c r="D864">
        <v>50000</v>
      </c>
      <c r="E864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t="b">
        <v>0</v>
      </c>
      <c r="L864" s="5">
        <v>4</v>
      </c>
      <c r="M864" t="b">
        <v>0</v>
      </c>
      <c r="N864" s="5" t="s">
        <v>8277</v>
      </c>
      <c r="O864" s="1">
        <f t="shared" si="52"/>
        <v>1</v>
      </c>
      <c r="P864" s="7">
        <f t="shared" si="53"/>
        <v>42.5</v>
      </c>
      <c r="Q864" s="5" t="s">
        <v>8327</v>
      </c>
      <c r="R864" s="5" t="s">
        <v>8330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 s="5">
        <v>863</v>
      </c>
      <c r="B865" s="3" t="s">
        <v>863</v>
      </c>
      <c r="C865" s="3" t="s">
        <v>4972</v>
      </c>
      <c r="D865">
        <v>2000</v>
      </c>
      <c r="E865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t="b">
        <v>0</v>
      </c>
      <c r="L865" s="5">
        <v>5</v>
      </c>
      <c r="M865" t="b">
        <v>0</v>
      </c>
      <c r="N865" s="5" t="s">
        <v>8277</v>
      </c>
      <c r="O865" s="1">
        <f t="shared" si="52"/>
        <v>5</v>
      </c>
      <c r="P865" s="7">
        <f t="shared" si="53"/>
        <v>18</v>
      </c>
      <c r="Q865" s="5" t="s">
        <v>8327</v>
      </c>
      <c r="R865" s="5" t="s">
        <v>8330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 s="5">
        <v>864</v>
      </c>
      <c r="B866" s="3" t="s">
        <v>864</v>
      </c>
      <c r="C866" s="3" t="s">
        <v>4973</v>
      </c>
      <c r="D866">
        <v>6500</v>
      </c>
      <c r="E866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t="b">
        <v>0</v>
      </c>
      <c r="L866" s="5">
        <v>79</v>
      </c>
      <c r="M866" t="b">
        <v>0</v>
      </c>
      <c r="N866" s="5" t="s">
        <v>8277</v>
      </c>
      <c r="O866" s="1">
        <f t="shared" si="52"/>
        <v>42</v>
      </c>
      <c r="P866" s="7">
        <f t="shared" si="53"/>
        <v>34.18</v>
      </c>
      <c r="Q866" s="5" t="s">
        <v>8327</v>
      </c>
      <c r="R866" s="5" t="s">
        <v>8330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 s="5">
        <v>865</v>
      </c>
      <c r="B867" s="3" t="s">
        <v>865</v>
      </c>
      <c r="C867" s="3" t="s">
        <v>4974</v>
      </c>
      <c r="D867">
        <v>2200</v>
      </c>
      <c r="E867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t="b">
        <v>0</v>
      </c>
      <c r="L867" s="5">
        <v>2</v>
      </c>
      <c r="M867" t="b">
        <v>0</v>
      </c>
      <c r="N867" s="5" t="s">
        <v>8277</v>
      </c>
      <c r="O867" s="1">
        <f t="shared" si="52"/>
        <v>3</v>
      </c>
      <c r="P867" s="7">
        <f t="shared" si="53"/>
        <v>22.5</v>
      </c>
      <c r="Q867" s="5" t="s">
        <v>8327</v>
      </c>
      <c r="R867" s="5" t="s">
        <v>8330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 s="5">
        <v>866</v>
      </c>
      <c r="B868" s="3" t="s">
        <v>866</v>
      </c>
      <c r="C868" s="3" t="s">
        <v>4975</v>
      </c>
      <c r="D868">
        <v>3500</v>
      </c>
      <c r="E86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t="b">
        <v>0</v>
      </c>
      <c r="L868" s="5">
        <v>11</v>
      </c>
      <c r="M868" t="b">
        <v>0</v>
      </c>
      <c r="N868" s="5" t="s">
        <v>8277</v>
      </c>
      <c r="O868" s="1">
        <f t="shared" si="52"/>
        <v>19</v>
      </c>
      <c r="P868" s="7">
        <f t="shared" si="53"/>
        <v>58.19</v>
      </c>
      <c r="Q868" s="5" t="s">
        <v>8327</v>
      </c>
      <c r="R868" s="5" t="s">
        <v>8330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 s="5">
        <v>867</v>
      </c>
      <c r="B869" s="3" t="s">
        <v>867</v>
      </c>
      <c r="C869" s="3" t="s">
        <v>4976</v>
      </c>
      <c r="D869">
        <v>5000</v>
      </c>
      <c r="E869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t="b">
        <v>0</v>
      </c>
      <c r="L869" s="5">
        <v>11</v>
      </c>
      <c r="M869" t="b">
        <v>0</v>
      </c>
      <c r="N869" s="5" t="s">
        <v>8277</v>
      </c>
      <c r="O869" s="1">
        <f t="shared" si="52"/>
        <v>25</v>
      </c>
      <c r="P869" s="7">
        <f t="shared" si="53"/>
        <v>109.19000000000001</v>
      </c>
      <c r="Q869" s="5" t="s">
        <v>8327</v>
      </c>
      <c r="R869" s="5" t="s">
        <v>8330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 s="5">
        <v>868</v>
      </c>
      <c r="B870" s="3" t="s">
        <v>868</v>
      </c>
      <c r="C870" s="3" t="s">
        <v>4977</v>
      </c>
      <c r="D870">
        <v>45000</v>
      </c>
      <c r="E870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t="b">
        <v>0</v>
      </c>
      <c r="L870" s="5">
        <v>1</v>
      </c>
      <c r="M870" t="b">
        <v>0</v>
      </c>
      <c r="N870" s="5" t="s">
        <v>8277</v>
      </c>
      <c r="O870" s="1">
        <f t="shared" si="52"/>
        <v>1</v>
      </c>
      <c r="P870" s="7">
        <f t="shared" si="53"/>
        <v>50</v>
      </c>
      <c r="Q870" s="5" t="s">
        <v>8327</v>
      </c>
      <c r="R870" s="5" t="s">
        <v>8330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 s="5">
        <v>869</v>
      </c>
      <c r="B871" s="3" t="s">
        <v>869</v>
      </c>
      <c r="C871" s="3" t="s">
        <v>4978</v>
      </c>
      <c r="D871">
        <v>8800</v>
      </c>
      <c r="E871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t="b">
        <v>0</v>
      </c>
      <c r="L871" s="5">
        <v>3</v>
      </c>
      <c r="M871" t="b">
        <v>0</v>
      </c>
      <c r="N871" s="5" t="s">
        <v>8277</v>
      </c>
      <c r="O871" s="1">
        <f t="shared" si="52"/>
        <v>12</v>
      </c>
      <c r="P871" s="7">
        <f t="shared" si="53"/>
        <v>346.67</v>
      </c>
      <c r="Q871" s="5" t="s">
        <v>8327</v>
      </c>
      <c r="R871" s="5" t="s">
        <v>8330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 s="5">
        <v>870</v>
      </c>
      <c r="B872" s="3" t="s">
        <v>870</v>
      </c>
      <c r="C872" s="3" t="s">
        <v>4979</v>
      </c>
      <c r="D872">
        <v>20000</v>
      </c>
      <c r="E872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t="b">
        <v>0</v>
      </c>
      <c r="L872" s="5">
        <v>5</v>
      </c>
      <c r="M872" t="b">
        <v>0</v>
      </c>
      <c r="N872" s="5" t="s">
        <v>8277</v>
      </c>
      <c r="O872" s="1">
        <f t="shared" si="52"/>
        <v>1</v>
      </c>
      <c r="P872" s="7">
        <f t="shared" si="53"/>
        <v>12.4</v>
      </c>
      <c r="Q872" s="5" t="s">
        <v>8327</v>
      </c>
      <c r="R872" s="5" t="s">
        <v>8330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 s="5">
        <v>871</v>
      </c>
      <c r="B873" s="3" t="s">
        <v>871</v>
      </c>
      <c r="C873" s="3" t="s">
        <v>4980</v>
      </c>
      <c r="D873">
        <v>6000</v>
      </c>
      <c r="E873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t="b">
        <v>0</v>
      </c>
      <c r="L873" s="5">
        <v>12</v>
      </c>
      <c r="M873" t="b">
        <v>0</v>
      </c>
      <c r="N873" s="5" t="s">
        <v>8277</v>
      </c>
      <c r="O873" s="1">
        <f t="shared" si="52"/>
        <v>6</v>
      </c>
      <c r="P873" s="7">
        <f t="shared" si="53"/>
        <v>27.09</v>
      </c>
      <c r="Q873" s="5" t="s">
        <v>8327</v>
      </c>
      <c r="R873" s="5" t="s">
        <v>8330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 s="5">
        <v>872</v>
      </c>
      <c r="B874" s="3" t="s">
        <v>872</v>
      </c>
      <c r="C874" s="3" t="s">
        <v>4981</v>
      </c>
      <c r="D874">
        <v>8000</v>
      </c>
      <c r="E874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t="b">
        <v>0</v>
      </c>
      <c r="L874" s="5">
        <v>2</v>
      </c>
      <c r="M874" t="b">
        <v>0</v>
      </c>
      <c r="N874" s="5" t="s">
        <v>8277</v>
      </c>
      <c r="O874" s="1">
        <f t="shared" si="52"/>
        <v>1</v>
      </c>
      <c r="P874" s="7">
        <f t="shared" si="53"/>
        <v>32.5</v>
      </c>
      <c r="Q874" s="5" t="s">
        <v>8327</v>
      </c>
      <c r="R874" s="5" t="s">
        <v>8330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 s="5">
        <v>873</v>
      </c>
      <c r="B875" s="3" t="s">
        <v>873</v>
      </c>
      <c r="C875" s="3" t="s">
        <v>4982</v>
      </c>
      <c r="D875">
        <v>3500</v>
      </c>
      <c r="E875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t="b">
        <v>0</v>
      </c>
      <c r="L875" s="5">
        <v>5</v>
      </c>
      <c r="M875" t="b">
        <v>0</v>
      </c>
      <c r="N875" s="5" t="s">
        <v>8277</v>
      </c>
      <c r="O875" s="1">
        <f t="shared" si="52"/>
        <v>2</v>
      </c>
      <c r="P875" s="7">
        <f t="shared" si="53"/>
        <v>9</v>
      </c>
      <c r="Q875" s="5" t="s">
        <v>8327</v>
      </c>
      <c r="R875" s="5" t="s">
        <v>8330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 s="5">
        <v>874</v>
      </c>
      <c r="B876" s="3" t="s">
        <v>874</v>
      </c>
      <c r="C876" s="3" t="s">
        <v>4983</v>
      </c>
      <c r="D876">
        <v>3000</v>
      </c>
      <c r="E876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t="b">
        <v>0</v>
      </c>
      <c r="L876" s="5">
        <v>21</v>
      </c>
      <c r="M876" t="b">
        <v>0</v>
      </c>
      <c r="N876" s="5" t="s">
        <v>8277</v>
      </c>
      <c r="O876" s="1">
        <f t="shared" si="52"/>
        <v>25</v>
      </c>
      <c r="P876" s="7">
        <f t="shared" si="53"/>
        <v>34.769999999999996</v>
      </c>
      <c r="Q876" s="5" t="s">
        <v>8327</v>
      </c>
      <c r="R876" s="5" t="s">
        <v>8330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 s="5">
        <v>875</v>
      </c>
      <c r="B877" s="3" t="s">
        <v>875</v>
      </c>
      <c r="C877" s="3" t="s">
        <v>4984</v>
      </c>
      <c r="D877">
        <v>5000</v>
      </c>
      <c r="E877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t="b">
        <v>0</v>
      </c>
      <c r="L877" s="5">
        <v>0</v>
      </c>
      <c r="M877" t="b">
        <v>0</v>
      </c>
      <c r="N877" s="5" t="s">
        <v>8277</v>
      </c>
      <c r="O877" s="1">
        <f t="shared" si="52"/>
        <v>0</v>
      </c>
      <c r="P877" s="7" t="e">
        <f t="shared" si="53"/>
        <v>#DIV/0!</v>
      </c>
      <c r="Q877" s="5" t="s">
        <v>8327</v>
      </c>
      <c r="R877" s="5" t="s">
        <v>8330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 s="5">
        <v>876</v>
      </c>
      <c r="B878" s="3" t="s">
        <v>876</v>
      </c>
      <c r="C878" s="3" t="s">
        <v>4985</v>
      </c>
      <c r="D878">
        <v>3152</v>
      </c>
      <c r="E87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t="b">
        <v>0</v>
      </c>
      <c r="L878" s="5">
        <v>45</v>
      </c>
      <c r="M878" t="b">
        <v>0</v>
      </c>
      <c r="N878" s="5" t="s">
        <v>8277</v>
      </c>
      <c r="O878" s="1">
        <f t="shared" si="52"/>
        <v>41</v>
      </c>
      <c r="P878" s="7">
        <f t="shared" si="53"/>
        <v>28.580000000000002</v>
      </c>
      <c r="Q878" s="5" t="s">
        <v>8327</v>
      </c>
      <c r="R878" s="5" t="s">
        <v>8330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 s="5">
        <v>877</v>
      </c>
      <c r="B879" s="3" t="s">
        <v>877</v>
      </c>
      <c r="C879" s="3" t="s">
        <v>4986</v>
      </c>
      <c r="D879">
        <v>2000</v>
      </c>
      <c r="E879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t="b">
        <v>0</v>
      </c>
      <c r="L879" s="5">
        <v>29</v>
      </c>
      <c r="M879" t="b">
        <v>0</v>
      </c>
      <c r="N879" s="5" t="s">
        <v>8277</v>
      </c>
      <c r="O879" s="1">
        <f t="shared" si="52"/>
        <v>68</v>
      </c>
      <c r="P879" s="7">
        <f t="shared" si="53"/>
        <v>46.589999999999996</v>
      </c>
      <c r="Q879" s="5" t="s">
        <v>8327</v>
      </c>
      <c r="R879" s="5" t="s">
        <v>8330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 s="5">
        <v>878</v>
      </c>
      <c r="B880" s="3" t="s">
        <v>878</v>
      </c>
      <c r="C880" s="3" t="s">
        <v>4987</v>
      </c>
      <c r="D880">
        <v>5000</v>
      </c>
      <c r="E880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t="b">
        <v>0</v>
      </c>
      <c r="L880" s="5">
        <v>2</v>
      </c>
      <c r="M880" t="b">
        <v>0</v>
      </c>
      <c r="N880" s="5" t="s">
        <v>8277</v>
      </c>
      <c r="O880" s="1">
        <f t="shared" si="52"/>
        <v>2</v>
      </c>
      <c r="P880" s="7">
        <f t="shared" si="53"/>
        <v>32.5</v>
      </c>
      <c r="Q880" s="5" t="s">
        <v>8327</v>
      </c>
      <c r="R880" s="5" t="s">
        <v>8330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 s="5">
        <v>879</v>
      </c>
      <c r="B881" s="3" t="s">
        <v>879</v>
      </c>
      <c r="C881" s="3" t="s">
        <v>4988</v>
      </c>
      <c r="D881">
        <v>2100</v>
      </c>
      <c r="E881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t="b">
        <v>0</v>
      </c>
      <c r="L881" s="5">
        <v>30</v>
      </c>
      <c r="M881" t="b">
        <v>0</v>
      </c>
      <c r="N881" s="5" t="s">
        <v>8277</v>
      </c>
      <c r="O881" s="1">
        <f t="shared" si="52"/>
        <v>31</v>
      </c>
      <c r="P881" s="7">
        <f t="shared" si="53"/>
        <v>21.470000000000002</v>
      </c>
      <c r="Q881" s="5" t="s">
        <v>8327</v>
      </c>
      <c r="R881" s="5" t="s">
        <v>8330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 s="5">
        <v>880</v>
      </c>
      <c r="B882" s="3" t="s">
        <v>880</v>
      </c>
      <c r="C882" s="3" t="s">
        <v>4989</v>
      </c>
      <c r="D882">
        <v>3780</v>
      </c>
      <c r="E882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t="b">
        <v>0</v>
      </c>
      <c r="L882" s="5">
        <v>8</v>
      </c>
      <c r="M882" t="b">
        <v>0</v>
      </c>
      <c r="N882" s="5" t="s">
        <v>8278</v>
      </c>
      <c r="O882" s="1">
        <f t="shared" si="52"/>
        <v>3</v>
      </c>
      <c r="P882" s="7">
        <f t="shared" si="53"/>
        <v>14.129999999999999</v>
      </c>
      <c r="Q882" s="5" t="s">
        <v>8327</v>
      </c>
      <c r="R882" s="5" t="s">
        <v>8331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 s="5">
        <v>881</v>
      </c>
      <c r="B883" s="3" t="s">
        <v>881</v>
      </c>
      <c r="C883" s="3" t="s">
        <v>4990</v>
      </c>
      <c r="D883">
        <v>3750</v>
      </c>
      <c r="E883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t="b">
        <v>0</v>
      </c>
      <c r="L883" s="5">
        <v>1</v>
      </c>
      <c r="M883" t="b">
        <v>0</v>
      </c>
      <c r="N883" s="5" t="s">
        <v>8278</v>
      </c>
      <c r="O883" s="1">
        <f t="shared" si="52"/>
        <v>1</v>
      </c>
      <c r="P883" s="7">
        <f t="shared" si="53"/>
        <v>30</v>
      </c>
      <c r="Q883" s="5" t="s">
        <v>8327</v>
      </c>
      <c r="R883" s="5" t="s">
        <v>8331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 s="5">
        <v>882</v>
      </c>
      <c r="B884" s="3" t="s">
        <v>882</v>
      </c>
      <c r="C884" s="3" t="s">
        <v>4991</v>
      </c>
      <c r="D884">
        <v>1500</v>
      </c>
      <c r="E884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t="b">
        <v>0</v>
      </c>
      <c r="L884" s="5">
        <v>14</v>
      </c>
      <c r="M884" t="b">
        <v>0</v>
      </c>
      <c r="N884" s="5" t="s">
        <v>8278</v>
      </c>
      <c r="O884" s="1">
        <f t="shared" si="52"/>
        <v>21</v>
      </c>
      <c r="P884" s="7">
        <f t="shared" si="53"/>
        <v>21.580000000000002</v>
      </c>
      <c r="Q884" s="5" t="s">
        <v>8327</v>
      </c>
      <c r="R884" s="5" t="s">
        <v>8331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 s="5">
        <v>883</v>
      </c>
      <c r="B885" s="3" t="s">
        <v>883</v>
      </c>
      <c r="C885" s="3" t="s">
        <v>4992</v>
      </c>
      <c r="D885">
        <v>5000</v>
      </c>
      <c r="E885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t="b">
        <v>0</v>
      </c>
      <c r="L885" s="5">
        <v>24</v>
      </c>
      <c r="M885" t="b">
        <v>0</v>
      </c>
      <c r="N885" s="5" t="s">
        <v>8278</v>
      </c>
      <c r="O885" s="1">
        <f t="shared" si="52"/>
        <v>41</v>
      </c>
      <c r="P885" s="7">
        <f t="shared" si="53"/>
        <v>83.38000000000001</v>
      </c>
      <c r="Q885" s="5" t="s">
        <v>8327</v>
      </c>
      <c r="R885" s="5" t="s">
        <v>8331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 s="5">
        <v>884</v>
      </c>
      <c r="B886" s="3" t="s">
        <v>884</v>
      </c>
      <c r="C886" s="3" t="s">
        <v>4993</v>
      </c>
      <c r="D886">
        <v>2000</v>
      </c>
      <c r="E886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t="b">
        <v>0</v>
      </c>
      <c r="L886" s="5">
        <v>2</v>
      </c>
      <c r="M886" t="b">
        <v>0</v>
      </c>
      <c r="N886" s="5" t="s">
        <v>8278</v>
      </c>
      <c r="O886" s="1">
        <f t="shared" si="52"/>
        <v>1</v>
      </c>
      <c r="P886" s="7">
        <f t="shared" si="53"/>
        <v>10</v>
      </c>
      <c r="Q886" s="5" t="s">
        <v>8327</v>
      </c>
      <c r="R886" s="5" t="s">
        <v>8331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 s="5">
        <v>885</v>
      </c>
      <c r="B887" s="3" t="s">
        <v>885</v>
      </c>
      <c r="C887" s="3" t="s">
        <v>4994</v>
      </c>
      <c r="D887">
        <v>1000</v>
      </c>
      <c r="E887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t="b">
        <v>0</v>
      </c>
      <c r="L887" s="5">
        <v>21</v>
      </c>
      <c r="M887" t="b">
        <v>0</v>
      </c>
      <c r="N887" s="5" t="s">
        <v>8278</v>
      </c>
      <c r="O887" s="1">
        <f t="shared" si="52"/>
        <v>75</v>
      </c>
      <c r="P887" s="7">
        <f t="shared" si="53"/>
        <v>35.72</v>
      </c>
      <c r="Q887" s="5" t="s">
        <v>8327</v>
      </c>
      <c r="R887" s="5" t="s">
        <v>8331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 s="5">
        <v>886</v>
      </c>
      <c r="B888" s="3" t="s">
        <v>886</v>
      </c>
      <c r="C888" s="3" t="s">
        <v>4995</v>
      </c>
      <c r="D888">
        <v>500</v>
      </c>
      <c r="E88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t="b">
        <v>0</v>
      </c>
      <c r="L888" s="5">
        <v>7</v>
      </c>
      <c r="M888" t="b">
        <v>0</v>
      </c>
      <c r="N888" s="5" t="s">
        <v>8278</v>
      </c>
      <c r="O888" s="1">
        <f t="shared" si="52"/>
        <v>41</v>
      </c>
      <c r="P888" s="7">
        <f t="shared" si="53"/>
        <v>29.290000000000003</v>
      </c>
      <c r="Q888" s="5" t="s">
        <v>8327</v>
      </c>
      <c r="R888" s="5" t="s">
        <v>8331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 s="5">
        <v>887</v>
      </c>
      <c r="B889" s="3" t="s">
        <v>887</v>
      </c>
      <c r="C889" s="3" t="s">
        <v>4996</v>
      </c>
      <c r="D889">
        <v>1000</v>
      </c>
      <c r="E889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t="b">
        <v>0</v>
      </c>
      <c r="L889" s="5">
        <v>0</v>
      </c>
      <c r="M889" t="b">
        <v>0</v>
      </c>
      <c r="N889" s="5" t="s">
        <v>8278</v>
      </c>
      <c r="O889" s="1">
        <f t="shared" si="52"/>
        <v>0</v>
      </c>
      <c r="P889" s="7" t="e">
        <f t="shared" si="53"/>
        <v>#DIV/0!</v>
      </c>
      <c r="Q889" s="5" t="s">
        <v>8327</v>
      </c>
      <c r="R889" s="5" t="s">
        <v>8331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 s="5">
        <v>888</v>
      </c>
      <c r="B890" s="3" t="s">
        <v>888</v>
      </c>
      <c r="C890" s="3" t="s">
        <v>4997</v>
      </c>
      <c r="D890">
        <v>1000</v>
      </c>
      <c r="E890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t="b">
        <v>0</v>
      </c>
      <c r="L890" s="5">
        <v>4</v>
      </c>
      <c r="M890" t="b">
        <v>0</v>
      </c>
      <c r="N890" s="5" t="s">
        <v>8278</v>
      </c>
      <c r="O890" s="1">
        <f t="shared" si="52"/>
        <v>8</v>
      </c>
      <c r="P890" s="7">
        <f t="shared" si="53"/>
        <v>18</v>
      </c>
      <c r="Q890" s="5" t="s">
        <v>8327</v>
      </c>
      <c r="R890" s="5" t="s">
        <v>8331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 s="5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t="b">
        <v>0</v>
      </c>
      <c r="L891" s="5">
        <v>32</v>
      </c>
      <c r="M891" t="b">
        <v>0</v>
      </c>
      <c r="N891" s="5" t="s">
        <v>8278</v>
      </c>
      <c r="O891" s="1">
        <f t="shared" si="52"/>
        <v>10</v>
      </c>
      <c r="P891" s="7">
        <f t="shared" si="53"/>
        <v>73.760000000000005</v>
      </c>
      <c r="Q891" s="5" t="s">
        <v>8327</v>
      </c>
      <c r="R891" s="5" t="s">
        <v>8331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 s="5">
        <v>890</v>
      </c>
      <c r="B892" s="3" t="s">
        <v>890</v>
      </c>
      <c r="C892" s="3" t="s">
        <v>4999</v>
      </c>
      <c r="D892">
        <v>3000</v>
      </c>
      <c r="E892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t="b">
        <v>0</v>
      </c>
      <c r="L892" s="5">
        <v>4</v>
      </c>
      <c r="M892" t="b">
        <v>0</v>
      </c>
      <c r="N892" s="5" t="s">
        <v>8278</v>
      </c>
      <c r="O892" s="1">
        <f t="shared" si="52"/>
        <v>5</v>
      </c>
      <c r="P892" s="7">
        <f t="shared" si="53"/>
        <v>31.25</v>
      </c>
      <c r="Q892" s="5" t="s">
        <v>8327</v>
      </c>
      <c r="R892" s="5" t="s">
        <v>8331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 s="5">
        <v>891</v>
      </c>
      <c r="B893" s="3" t="s">
        <v>891</v>
      </c>
      <c r="C893" s="3" t="s">
        <v>5000</v>
      </c>
      <c r="D893">
        <v>8000</v>
      </c>
      <c r="E893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t="b">
        <v>0</v>
      </c>
      <c r="L893" s="5">
        <v>9</v>
      </c>
      <c r="M893" t="b">
        <v>0</v>
      </c>
      <c r="N893" s="5" t="s">
        <v>8278</v>
      </c>
      <c r="O893" s="1">
        <f t="shared" si="52"/>
        <v>4</v>
      </c>
      <c r="P893" s="7">
        <f t="shared" si="53"/>
        <v>28.89</v>
      </c>
      <c r="Q893" s="5" t="s">
        <v>8327</v>
      </c>
      <c r="R893" s="5" t="s">
        <v>8331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 s="5">
        <v>892</v>
      </c>
      <c r="B894" s="3" t="s">
        <v>892</v>
      </c>
      <c r="C894" s="3" t="s">
        <v>5001</v>
      </c>
      <c r="D894">
        <v>6000</v>
      </c>
      <c r="E894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t="b">
        <v>0</v>
      </c>
      <c r="L894" s="5">
        <v>17</v>
      </c>
      <c r="M894" t="b">
        <v>0</v>
      </c>
      <c r="N894" s="5" t="s">
        <v>8278</v>
      </c>
      <c r="O894" s="1">
        <f t="shared" si="52"/>
        <v>41</v>
      </c>
      <c r="P894" s="7">
        <f t="shared" si="53"/>
        <v>143.82999999999998</v>
      </c>
      <c r="Q894" s="5" t="s">
        <v>8327</v>
      </c>
      <c r="R894" s="5" t="s">
        <v>8331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 s="5">
        <v>893</v>
      </c>
      <c r="B895" s="3" t="s">
        <v>893</v>
      </c>
      <c r="C895" s="3" t="s">
        <v>5002</v>
      </c>
      <c r="D895">
        <v>2000</v>
      </c>
      <c r="E895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t="b">
        <v>0</v>
      </c>
      <c r="L895" s="5">
        <v>5</v>
      </c>
      <c r="M895" t="b">
        <v>0</v>
      </c>
      <c r="N895" s="5" t="s">
        <v>8278</v>
      </c>
      <c r="O895" s="1">
        <f t="shared" si="52"/>
        <v>10</v>
      </c>
      <c r="P895" s="7">
        <f t="shared" si="53"/>
        <v>40</v>
      </c>
      <c r="Q895" s="5" t="s">
        <v>8327</v>
      </c>
      <c r="R895" s="5" t="s">
        <v>8331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 s="5">
        <v>894</v>
      </c>
      <c r="B896" s="3" t="s">
        <v>894</v>
      </c>
      <c r="C896" s="3" t="s">
        <v>5003</v>
      </c>
      <c r="D896">
        <v>20000</v>
      </c>
      <c r="E896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t="b">
        <v>0</v>
      </c>
      <c r="L896" s="5">
        <v>53</v>
      </c>
      <c r="M896" t="b">
        <v>0</v>
      </c>
      <c r="N896" s="5" t="s">
        <v>8278</v>
      </c>
      <c r="O896" s="1">
        <f t="shared" si="52"/>
        <v>40</v>
      </c>
      <c r="P896" s="7">
        <f t="shared" si="53"/>
        <v>147.82</v>
      </c>
      <c r="Q896" s="5" t="s">
        <v>8327</v>
      </c>
      <c r="R896" s="5" t="s">
        <v>8331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 s="5">
        <v>895</v>
      </c>
      <c r="B897" s="3" t="s">
        <v>895</v>
      </c>
      <c r="C897" s="3" t="s">
        <v>5004</v>
      </c>
      <c r="D897">
        <v>8000</v>
      </c>
      <c r="E897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t="b">
        <v>0</v>
      </c>
      <c r="L897" s="5">
        <v>7</v>
      </c>
      <c r="M897" t="b">
        <v>0</v>
      </c>
      <c r="N897" s="5" t="s">
        <v>8278</v>
      </c>
      <c r="O897" s="1">
        <f t="shared" si="52"/>
        <v>3</v>
      </c>
      <c r="P897" s="7">
        <f t="shared" si="53"/>
        <v>27.860000000000003</v>
      </c>
      <c r="Q897" s="5" t="s">
        <v>8327</v>
      </c>
      <c r="R897" s="5" t="s">
        <v>8331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 s="5">
        <v>896</v>
      </c>
      <c r="B898" s="3" t="s">
        <v>896</v>
      </c>
      <c r="C898" s="3" t="s">
        <v>5005</v>
      </c>
      <c r="D898">
        <v>8000</v>
      </c>
      <c r="E89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t="b">
        <v>0</v>
      </c>
      <c r="L898" s="5">
        <v>72</v>
      </c>
      <c r="M898" t="b">
        <v>0</v>
      </c>
      <c r="N898" s="5" t="s">
        <v>8278</v>
      </c>
      <c r="O898" s="1">
        <f t="shared" si="52"/>
        <v>40</v>
      </c>
      <c r="P898" s="7">
        <f t="shared" si="53"/>
        <v>44.449999999999996</v>
      </c>
      <c r="Q898" s="5" t="s">
        <v>8327</v>
      </c>
      <c r="R898" s="5" t="s">
        <v>8331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 s="5">
        <v>897</v>
      </c>
      <c r="B899" s="3" t="s">
        <v>897</v>
      </c>
      <c r="C899" s="3" t="s">
        <v>5006</v>
      </c>
      <c r="D899">
        <v>3000</v>
      </c>
      <c r="E899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t="b">
        <v>0</v>
      </c>
      <c r="L899" s="5">
        <v>0</v>
      </c>
      <c r="M899" t="b">
        <v>0</v>
      </c>
      <c r="N899" s="5" t="s">
        <v>8278</v>
      </c>
      <c r="O899" s="1">
        <f t="shared" ref="O899:O962" si="56">ROUNDUP(E899/D899*100, 0)</f>
        <v>0</v>
      </c>
      <c r="P899" s="7" t="e">
        <f t="shared" ref="P899:P962" si="57">ROUNDUP(E899/L899,2)</f>
        <v>#DIV/0!</v>
      </c>
      <c r="Q899" s="5" t="s">
        <v>8327</v>
      </c>
      <c r="R899" s="5" t="s">
        <v>8331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 s="5">
        <v>898</v>
      </c>
      <c r="B900" s="3" t="s">
        <v>898</v>
      </c>
      <c r="C900" s="3" t="s">
        <v>5007</v>
      </c>
      <c r="D900">
        <v>2500</v>
      </c>
      <c r="E900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t="b">
        <v>0</v>
      </c>
      <c r="L900" s="5">
        <v>2</v>
      </c>
      <c r="M900" t="b">
        <v>0</v>
      </c>
      <c r="N900" s="5" t="s">
        <v>8278</v>
      </c>
      <c r="O900" s="1">
        <f t="shared" si="56"/>
        <v>3</v>
      </c>
      <c r="P900" s="7">
        <f t="shared" si="57"/>
        <v>35</v>
      </c>
      <c r="Q900" s="5" t="s">
        <v>8327</v>
      </c>
      <c r="R900" s="5" t="s">
        <v>8331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 s="5">
        <v>899</v>
      </c>
      <c r="B901" s="3" t="s">
        <v>899</v>
      </c>
      <c r="C901" s="3" t="s">
        <v>5008</v>
      </c>
      <c r="D901">
        <v>750</v>
      </c>
      <c r="E901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t="b">
        <v>0</v>
      </c>
      <c r="L901" s="5">
        <v>8</v>
      </c>
      <c r="M901" t="b">
        <v>0</v>
      </c>
      <c r="N901" s="5" t="s">
        <v>8278</v>
      </c>
      <c r="O901" s="1">
        <f t="shared" si="56"/>
        <v>38</v>
      </c>
      <c r="P901" s="7">
        <f t="shared" si="57"/>
        <v>35</v>
      </c>
      <c r="Q901" s="5" t="s">
        <v>8327</v>
      </c>
      <c r="R901" s="5" t="s">
        <v>8331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 s="5">
        <v>900</v>
      </c>
      <c r="B902" s="3" t="s">
        <v>900</v>
      </c>
      <c r="C902" s="3" t="s">
        <v>5009</v>
      </c>
      <c r="D902">
        <v>5000</v>
      </c>
      <c r="E902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t="b">
        <v>0</v>
      </c>
      <c r="L902" s="5">
        <v>2</v>
      </c>
      <c r="M902" t="b">
        <v>0</v>
      </c>
      <c r="N902" s="5" t="s">
        <v>8277</v>
      </c>
      <c r="O902" s="1">
        <f t="shared" si="56"/>
        <v>1</v>
      </c>
      <c r="P902" s="7">
        <f t="shared" si="57"/>
        <v>10.5</v>
      </c>
      <c r="Q902" s="5" t="s">
        <v>8327</v>
      </c>
      <c r="R902" s="5" t="s">
        <v>8330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 s="5">
        <v>901</v>
      </c>
      <c r="B903" s="3" t="s">
        <v>901</v>
      </c>
      <c r="C903" s="3" t="s">
        <v>5010</v>
      </c>
      <c r="D903">
        <v>6500</v>
      </c>
      <c r="E903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t="b">
        <v>0</v>
      </c>
      <c r="L903" s="5">
        <v>0</v>
      </c>
      <c r="M903" t="b">
        <v>0</v>
      </c>
      <c r="N903" s="5" t="s">
        <v>8277</v>
      </c>
      <c r="O903" s="1">
        <f t="shared" si="56"/>
        <v>0</v>
      </c>
      <c r="P903" s="7" t="e">
        <f t="shared" si="57"/>
        <v>#DIV/0!</v>
      </c>
      <c r="Q903" s="5" t="s">
        <v>8327</v>
      </c>
      <c r="R903" s="5" t="s">
        <v>8330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 s="5">
        <v>902</v>
      </c>
      <c r="B904" s="3" t="s">
        <v>902</v>
      </c>
      <c r="C904" s="3" t="s">
        <v>5011</v>
      </c>
      <c r="D904">
        <v>30000</v>
      </c>
      <c r="E904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t="b">
        <v>0</v>
      </c>
      <c r="L904" s="5">
        <v>3</v>
      </c>
      <c r="M904" t="b">
        <v>0</v>
      </c>
      <c r="N904" s="5" t="s">
        <v>8277</v>
      </c>
      <c r="O904" s="1">
        <f t="shared" si="56"/>
        <v>1</v>
      </c>
      <c r="P904" s="7">
        <f t="shared" si="57"/>
        <v>30</v>
      </c>
      <c r="Q904" s="5" t="s">
        <v>8327</v>
      </c>
      <c r="R904" s="5" t="s">
        <v>8330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 s="5">
        <v>903</v>
      </c>
      <c r="B905" s="3" t="s">
        <v>903</v>
      </c>
      <c r="C905" s="3" t="s">
        <v>5012</v>
      </c>
      <c r="D905">
        <v>5000</v>
      </c>
      <c r="E905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t="b">
        <v>0</v>
      </c>
      <c r="L905" s="5">
        <v>4</v>
      </c>
      <c r="M905" t="b">
        <v>0</v>
      </c>
      <c r="N905" s="5" t="s">
        <v>8277</v>
      </c>
      <c r="O905" s="1">
        <f t="shared" si="56"/>
        <v>4</v>
      </c>
      <c r="P905" s="7">
        <f t="shared" si="57"/>
        <v>40</v>
      </c>
      <c r="Q905" s="5" t="s">
        <v>8327</v>
      </c>
      <c r="R905" s="5" t="s">
        <v>8330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 s="5">
        <v>904</v>
      </c>
      <c r="B906" s="3" t="s">
        <v>904</v>
      </c>
      <c r="C906" s="3" t="s">
        <v>5013</v>
      </c>
      <c r="D906">
        <v>50000</v>
      </c>
      <c r="E906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t="b">
        <v>0</v>
      </c>
      <c r="L906" s="5">
        <v>3</v>
      </c>
      <c r="M906" t="b">
        <v>0</v>
      </c>
      <c r="N906" s="5" t="s">
        <v>8277</v>
      </c>
      <c r="O906" s="1">
        <f t="shared" si="56"/>
        <v>1</v>
      </c>
      <c r="P906" s="7">
        <f t="shared" si="57"/>
        <v>50.339999999999996</v>
      </c>
      <c r="Q906" s="5" t="s">
        <v>8327</v>
      </c>
      <c r="R906" s="5" t="s">
        <v>8330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 s="5">
        <v>905</v>
      </c>
      <c r="B907" s="3" t="s">
        <v>905</v>
      </c>
      <c r="C907" s="3" t="s">
        <v>5014</v>
      </c>
      <c r="D907">
        <v>6500</v>
      </c>
      <c r="E907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t="b">
        <v>0</v>
      </c>
      <c r="L907" s="5">
        <v>6</v>
      </c>
      <c r="M907" t="b">
        <v>0</v>
      </c>
      <c r="N907" s="5" t="s">
        <v>8277</v>
      </c>
      <c r="O907" s="1">
        <f t="shared" si="56"/>
        <v>4</v>
      </c>
      <c r="P907" s="7">
        <f t="shared" si="57"/>
        <v>32.669999999999995</v>
      </c>
      <c r="Q907" s="5" t="s">
        <v>8327</v>
      </c>
      <c r="R907" s="5" t="s">
        <v>8330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 s="5">
        <v>906</v>
      </c>
      <c r="B908" s="3" t="s">
        <v>906</v>
      </c>
      <c r="C908" s="3" t="s">
        <v>5015</v>
      </c>
      <c r="D908">
        <v>15000</v>
      </c>
      <c r="E90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t="b">
        <v>0</v>
      </c>
      <c r="L908" s="5">
        <v>0</v>
      </c>
      <c r="M908" t="b">
        <v>0</v>
      </c>
      <c r="N908" s="5" t="s">
        <v>8277</v>
      </c>
      <c r="O908" s="1">
        <f t="shared" si="56"/>
        <v>0</v>
      </c>
      <c r="P908" s="7" t="e">
        <f t="shared" si="57"/>
        <v>#DIV/0!</v>
      </c>
      <c r="Q908" s="5" t="s">
        <v>8327</v>
      </c>
      <c r="R908" s="5" t="s">
        <v>8330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 s="5">
        <v>907</v>
      </c>
      <c r="B909" s="3" t="s">
        <v>907</v>
      </c>
      <c r="C909" s="3" t="s">
        <v>5016</v>
      </c>
      <c r="D909">
        <v>2900</v>
      </c>
      <c r="E909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t="b">
        <v>0</v>
      </c>
      <c r="L909" s="5">
        <v>0</v>
      </c>
      <c r="M909" t="b">
        <v>0</v>
      </c>
      <c r="N909" s="5" t="s">
        <v>8277</v>
      </c>
      <c r="O909" s="1">
        <f t="shared" si="56"/>
        <v>0</v>
      </c>
      <c r="P909" s="7" t="e">
        <f t="shared" si="57"/>
        <v>#DIV/0!</v>
      </c>
      <c r="Q909" s="5" t="s">
        <v>8327</v>
      </c>
      <c r="R909" s="5" t="s">
        <v>8330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 s="5">
        <v>908</v>
      </c>
      <c r="B910" s="3" t="s">
        <v>908</v>
      </c>
      <c r="C910" s="3" t="s">
        <v>5017</v>
      </c>
      <c r="D910">
        <v>2500</v>
      </c>
      <c r="E910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t="b">
        <v>0</v>
      </c>
      <c r="L910" s="5">
        <v>0</v>
      </c>
      <c r="M910" t="b">
        <v>0</v>
      </c>
      <c r="N910" s="5" t="s">
        <v>8277</v>
      </c>
      <c r="O910" s="1">
        <f t="shared" si="56"/>
        <v>0</v>
      </c>
      <c r="P910" s="7" t="e">
        <f t="shared" si="57"/>
        <v>#DIV/0!</v>
      </c>
      <c r="Q910" s="5" t="s">
        <v>8327</v>
      </c>
      <c r="R910" s="5" t="s">
        <v>8330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 s="5">
        <v>909</v>
      </c>
      <c r="B911" s="3" t="s">
        <v>909</v>
      </c>
      <c r="C911" s="3" t="s">
        <v>5018</v>
      </c>
      <c r="D911">
        <v>16000</v>
      </c>
      <c r="E911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t="b">
        <v>0</v>
      </c>
      <c r="L911" s="5">
        <v>8</v>
      </c>
      <c r="M911" t="b">
        <v>0</v>
      </c>
      <c r="N911" s="5" t="s">
        <v>8277</v>
      </c>
      <c r="O911" s="1">
        <f t="shared" si="56"/>
        <v>4</v>
      </c>
      <c r="P911" s="7">
        <f t="shared" si="57"/>
        <v>65</v>
      </c>
      <c r="Q911" s="5" t="s">
        <v>8327</v>
      </c>
      <c r="R911" s="5" t="s">
        <v>8330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 s="5">
        <v>910</v>
      </c>
      <c r="B912" s="3" t="s">
        <v>910</v>
      </c>
      <c r="C912" s="3" t="s">
        <v>5019</v>
      </c>
      <c r="D912">
        <v>550</v>
      </c>
      <c r="E912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t="b">
        <v>0</v>
      </c>
      <c r="L912" s="5">
        <v>5</v>
      </c>
      <c r="M912" t="b">
        <v>0</v>
      </c>
      <c r="N912" s="5" t="s">
        <v>8277</v>
      </c>
      <c r="O912" s="1">
        <f t="shared" si="56"/>
        <v>23</v>
      </c>
      <c r="P912" s="7">
        <f t="shared" si="57"/>
        <v>24.6</v>
      </c>
      <c r="Q912" s="5" t="s">
        <v>8327</v>
      </c>
      <c r="R912" s="5" t="s">
        <v>8330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 s="5">
        <v>911</v>
      </c>
      <c r="B913" s="3" t="s">
        <v>911</v>
      </c>
      <c r="C913" s="3" t="s">
        <v>5020</v>
      </c>
      <c r="D913">
        <v>100000</v>
      </c>
      <c r="E913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t="b">
        <v>0</v>
      </c>
      <c r="L913" s="5">
        <v>0</v>
      </c>
      <c r="M913" t="b">
        <v>0</v>
      </c>
      <c r="N913" s="5" t="s">
        <v>8277</v>
      </c>
      <c r="O913" s="1">
        <f t="shared" si="56"/>
        <v>0</v>
      </c>
      <c r="P913" s="7" t="e">
        <f t="shared" si="57"/>
        <v>#DIV/0!</v>
      </c>
      <c r="Q913" s="5" t="s">
        <v>8327</v>
      </c>
      <c r="R913" s="5" t="s">
        <v>8330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 s="5">
        <v>912</v>
      </c>
      <c r="B914" s="3" t="s">
        <v>912</v>
      </c>
      <c r="C914" s="3" t="s">
        <v>5021</v>
      </c>
      <c r="D914">
        <v>3500</v>
      </c>
      <c r="E914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t="b">
        <v>0</v>
      </c>
      <c r="L914" s="5">
        <v>2</v>
      </c>
      <c r="M914" t="b">
        <v>0</v>
      </c>
      <c r="N914" s="5" t="s">
        <v>8277</v>
      </c>
      <c r="O914" s="1">
        <f t="shared" si="56"/>
        <v>1</v>
      </c>
      <c r="P914" s="7">
        <f t="shared" si="57"/>
        <v>15</v>
      </c>
      <c r="Q914" s="5" t="s">
        <v>8327</v>
      </c>
      <c r="R914" s="5" t="s">
        <v>8330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 s="5">
        <v>913</v>
      </c>
      <c r="B915" s="3" t="s">
        <v>913</v>
      </c>
      <c r="C915" s="3" t="s">
        <v>5022</v>
      </c>
      <c r="D915">
        <v>30000</v>
      </c>
      <c r="E915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t="b">
        <v>0</v>
      </c>
      <c r="L915" s="5">
        <v>24</v>
      </c>
      <c r="M915" t="b">
        <v>0</v>
      </c>
      <c r="N915" s="5" t="s">
        <v>8277</v>
      </c>
      <c r="O915" s="1">
        <f t="shared" si="56"/>
        <v>7</v>
      </c>
      <c r="P915" s="7">
        <f t="shared" si="57"/>
        <v>82.59</v>
      </c>
      <c r="Q915" s="5" t="s">
        <v>8327</v>
      </c>
      <c r="R915" s="5" t="s">
        <v>8330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 s="5">
        <v>914</v>
      </c>
      <c r="B916" s="3" t="s">
        <v>914</v>
      </c>
      <c r="C916" s="3" t="s">
        <v>5023</v>
      </c>
      <c r="D916">
        <v>1500</v>
      </c>
      <c r="E916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t="b">
        <v>0</v>
      </c>
      <c r="L916" s="5">
        <v>0</v>
      </c>
      <c r="M916" t="b">
        <v>0</v>
      </c>
      <c r="N916" s="5" t="s">
        <v>8277</v>
      </c>
      <c r="O916" s="1">
        <f t="shared" si="56"/>
        <v>0</v>
      </c>
      <c r="P916" s="7" t="e">
        <f t="shared" si="57"/>
        <v>#DIV/0!</v>
      </c>
      <c r="Q916" s="5" t="s">
        <v>8327</v>
      </c>
      <c r="R916" s="5" t="s">
        <v>8330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 s="5">
        <v>915</v>
      </c>
      <c r="B917" s="3" t="s">
        <v>915</v>
      </c>
      <c r="C917" s="3" t="s">
        <v>5024</v>
      </c>
      <c r="D917">
        <v>6500</v>
      </c>
      <c r="E917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t="b">
        <v>0</v>
      </c>
      <c r="L917" s="5">
        <v>9</v>
      </c>
      <c r="M917" t="b">
        <v>0</v>
      </c>
      <c r="N917" s="5" t="s">
        <v>8277</v>
      </c>
      <c r="O917" s="1">
        <f t="shared" si="56"/>
        <v>6</v>
      </c>
      <c r="P917" s="7">
        <f t="shared" si="57"/>
        <v>41.669999999999995</v>
      </c>
      <c r="Q917" s="5" t="s">
        <v>8327</v>
      </c>
      <c r="R917" s="5" t="s">
        <v>8330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 s="5">
        <v>916</v>
      </c>
      <c r="B918" s="3" t="s">
        <v>916</v>
      </c>
      <c r="C918" s="3" t="s">
        <v>5025</v>
      </c>
      <c r="D918">
        <v>3300</v>
      </c>
      <c r="E91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t="b">
        <v>0</v>
      </c>
      <c r="L918" s="5">
        <v>0</v>
      </c>
      <c r="M918" t="b">
        <v>0</v>
      </c>
      <c r="N918" s="5" t="s">
        <v>8277</v>
      </c>
      <c r="O918" s="1">
        <f t="shared" si="56"/>
        <v>0</v>
      </c>
      <c r="P918" s="7" t="e">
        <f t="shared" si="57"/>
        <v>#DIV/0!</v>
      </c>
      <c r="Q918" s="5" t="s">
        <v>8327</v>
      </c>
      <c r="R918" s="5" t="s">
        <v>8330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 s="5">
        <v>917</v>
      </c>
      <c r="B919" s="3" t="s">
        <v>917</v>
      </c>
      <c r="C919" s="3" t="s">
        <v>5026</v>
      </c>
      <c r="D919">
        <v>5000</v>
      </c>
      <c r="E919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t="b">
        <v>0</v>
      </c>
      <c r="L919" s="5">
        <v>1</v>
      </c>
      <c r="M919" t="b">
        <v>0</v>
      </c>
      <c r="N919" s="5" t="s">
        <v>8277</v>
      </c>
      <c r="O919" s="1">
        <f t="shared" si="56"/>
        <v>1</v>
      </c>
      <c r="P919" s="7">
        <f t="shared" si="57"/>
        <v>30</v>
      </c>
      <c r="Q919" s="5" t="s">
        <v>8327</v>
      </c>
      <c r="R919" s="5" t="s">
        <v>8330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 s="5">
        <v>918</v>
      </c>
      <c r="B920" s="3" t="s">
        <v>918</v>
      </c>
      <c r="C920" s="3" t="s">
        <v>5027</v>
      </c>
      <c r="D920">
        <v>3900</v>
      </c>
      <c r="E920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t="b">
        <v>0</v>
      </c>
      <c r="L920" s="5">
        <v>10</v>
      </c>
      <c r="M920" t="b">
        <v>0</v>
      </c>
      <c r="N920" s="5" t="s">
        <v>8277</v>
      </c>
      <c r="O920" s="1">
        <f t="shared" si="56"/>
        <v>6</v>
      </c>
      <c r="P920" s="7">
        <f t="shared" si="57"/>
        <v>19.600000000000001</v>
      </c>
      <c r="Q920" s="5" t="s">
        <v>8327</v>
      </c>
      <c r="R920" s="5" t="s">
        <v>8330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 s="5">
        <v>919</v>
      </c>
      <c r="B921" s="3" t="s">
        <v>919</v>
      </c>
      <c r="C921" s="3" t="s">
        <v>5028</v>
      </c>
      <c r="D921">
        <v>20000</v>
      </c>
      <c r="E921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t="b">
        <v>0</v>
      </c>
      <c r="L921" s="5">
        <v>1</v>
      </c>
      <c r="M921" t="b">
        <v>0</v>
      </c>
      <c r="N921" s="5" t="s">
        <v>8277</v>
      </c>
      <c r="O921" s="1">
        <f t="shared" si="56"/>
        <v>1</v>
      </c>
      <c r="P921" s="7">
        <f t="shared" si="57"/>
        <v>100</v>
      </c>
      <c r="Q921" s="5" t="s">
        <v>8327</v>
      </c>
      <c r="R921" s="5" t="s">
        <v>8330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 s="5">
        <v>920</v>
      </c>
      <c r="B922" s="3" t="s">
        <v>920</v>
      </c>
      <c r="C922" s="3" t="s">
        <v>5029</v>
      </c>
      <c r="D922">
        <v>5500</v>
      </c>
      <c r="E922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t="b">
        <v>0</v>
      </c>
      <c r="L922" s="5">
        <v>0</v>
      </c>
      <c r="M922" t="b">
        <v>0</v>
      </c>
      <c r="N922" s="5" t="s">
        <v>8277</v>
      </c>
      <c r="O922" s="1">
        <f t="shared" si="56"/>
        <v>0</v>
      </c>
      <c r="P922" s="7" t="e">
        <f t="shared" si="57"/>
        <v>#DIV/0!</v>
      </c>
      <c r="Q922" s="5" t="s">
        <v>8327</v>
      </c>
      <c r="R922" s="5" t="s">
        <v>8330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 s="5">
        <v>921</v>
      </c>
      <c r="B923" s="3" t="s">
        <v>921</v>
      </c>
      <c r="C923" s="3" t="s">
        <v>5030</v>
      </c>
      <c r="D923">
        <v>15000</v>
      </c>
      <c r="E923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t="b">
        <v>0</v>
      </c>
      <c r="L923" s="5">
        <v>20</v>
      </c>
      <c r="M923" t="b">
        <v>0</v>
      </c>
      <c r="N923" s="5" t="s">
        <v>8277</v>
      </c>
      <c r="O923" s="1">
        <f t="shared" si="56"/>
        <v>31</v>
      </c>
      <c r="P923" s="7">
        <f t="shared" si="57"/>
        <v>231.75</v>
      </c>
      <c r="Q923" s="5" t="s">
        <v>8327</v>
      </c>
      <c r="R923" s="5" t="s">
        <v>8330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 s="5">
        <v>922</v>
      </c>
      <c r="B924" s="3" t="s">
        <v>922</v>
      </c>
      <c r="C924" s="3" t="s">
        <v>5031</v>
      </c>
      <c r="D924">
        <v>27000</v>
      </c>
      <c r="E924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t="b">
        <v>0</v>
      </c>
      <c r="L924" s="5">
        <v>30</v>
      </c>
      <c r="M924" t="b">
        <v>0</v>
      </c>
      <c r="N924" s="5" t="s">
        <v>8277</v>
      </c>
      <c r="O924" s="1">
        <f t="shared" si="56"/>
        <v>22</v>
      </c>
      <c r="P924" s="7">
        <f t="shared" si="57"/>
        <v>189.34</v>
      </c>
      <c r="Q924" s="5" t="s">
        <v>8327</v>
      </c>
      <c r="R924" s="5" t="s">
        <v>8330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 s="5">
        <v>923</v>
      </c>
      <c r="B925" s="3" t="s">
        <v>923</v>
      </c>
      <c r="C925" s="3" t="s">
        <v>5032</v>
      </c>
      <c r="D925">
        <v>15000</v>
      </c>
      <c r="E925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t="b">
        <v>0</v>
      </c>
      <c r="L925" s="5">
        <v>6</v>
      </c>
      <c r="M925" t="b">
        <v>0</v>
      </c>
      <c r="N925" s="5" t="s">
        <v>8277</v>
      </c>
      <c r="O925" s="1">
        <f t="shared" si="56"/>
        <v>3</v>
      </c>
      <c r="P925" s="7">
        <f t="shared" si="57"/>
        <v>55</v>
      </c>
      <c r="Q925" s="5" t="s">
        <v>8327</v>
      </c>
      <c r="R925" s="5" t="s">
        <v>8330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 s="5">
        <v>924</v>
      </c>
      <c r="B926" s="3" t="s">
        <v>924</v>
      </c>
      <c r="C926" s="3" t="s">
        <v>5033</v>
      </c>
      <c r="D926">
        <v>3000</v>
      </c>
      <c r="E926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t="b">
        <v>0</v>
      </c>
      <c r="L926" s="5">
        <v>15</v>
      </c>
      <c r="M926" t="b">
        <v>0</v>
      </c>
      <c r="N926" s="5" t="s">
        <v>8277</v>
      </c>
      <c r="O926" s="1">
        <f t="shared" si="56"/>
        <v>11</v>
      </c>
      <c r="P926" s="7">
        <f t="shared" si="57"/>
        <v>21.8</v>
      </c>
      <c r="Q926" s="5" t="s">
        <v>8327</v>
      </c>
      <c r="R926" s="5" t="s">
        <v>8330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 s="5">
        <v>925</v>
      </c>
      <c r="B927" s="3" t="s">
        <v>925</v>
      </c>
      <c r="C927" s="3" t="s">
        <v>5034</v>
      </c>
      <c r="D927">
        <v>6000</v>
      </c>
      <c r="E927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t="b">
        <v>0</v>
      </c>
      <c r="L927" s="5">
        <v>5</v>
      </c>
      <c r="M927" t="b">
        <v>0</v>
      </c>
      <c r="N927" s="5" t="s">
        <v>8277</v>
      </c>
      <c r="O927" s="1">
        <f t="shared" si="56"/>
        <v>3</v>
      </c>
      <c r="P927" s="7">
        <f t="shared" si="57"/>
        <v>32</v>
      </c>
      <c r="Q927" s="5" t="s">
        <v>8327</v>
      </c>
      <c r="R927" s="5" t="s">
        <v>8330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 s="5">
        <v>926</v>
      </c>
      <c r="B928" s="3" t="s">
        <v>926</v>
      </c>
      <c r="C928" s="3" t="s">
        <v>5035</v>
      </c>
      <c r="D928">
        <v>7000</v>
      </c>
      <c r="E92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t="b">
        <v>0</v>
      </c>
      <c r="L928" s="5">
        <v>0</v>
      </c>
      <c r="M928" t="b">
        <v>0</v>
      </c>
      <c r="N928" s="5" t="s">
        <v>8277</v>
      </c>
      <c r="O928" s="1">
        <f t="shared" si="56"/>
        <v>0</v>
      </c>
      <c r="P928" s="7" t="e">
        <f t="shared" si="57"/>
        <v>#DIV/0!</v>
      </c>
      <c r="Q928" s="5" t="s">
        <v>8327</v>
      </c>
      <c r="R928" s="5" t="s">
        <v>8330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 s="5">
        <v>927</v>
      </c>
      <c r="B929" s="3" t="s">
        <v>927</v>
      </c>
      <c r="C929" s="3" t="s">
        <v>5036</v>
      </c>
      <c r="D929">
        <v>20000</v>
      </c>
      <c r="E929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t="b">
        <v>0</v>
      </c>
      <c r="L929" s="5">
        <v>0</v>
      </c>
      <c r="M929" t="b">
        <v>0</v>
      </c>
      <c r="N929" s="5" t="s">
        <v>8277</v>
      </c>
      <c r="O929" s="1">
        <f t="shared" si="56"/>
        <v>0</v>
      </c>
      <c r="P929" s="7" t="e">
        <f t="shared" si="57"/>
        <v>#DIV/0!</v>
      </c>
      <c r="Q929" s="5" t="s">
        <v>8327</v>
      </c>
      <c r="R929" s="5" t="s">
        <v>8330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 s="5">
        <v>928</v>
      </c>
      <c r="B930" s="3" t="s">
        <v>928</v>
      </c>
      <c r="C930" s="3" t="s">
        <v>5037</v>
      </c>
      <c r="D930">
        <v>14500</v>
      </c>
      <c r="E930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t="b">
        <v>0</v>
      </c>
      <c r="L930" s="5">
        <v>28</v>
      </c>
      <c r="M930" t="b">
        <v>0</v>
      </c>
      <c r="N930" s="5" t="s">
        <v>8277</v>
      </c>
      <c r="O930" s="1">
        <f t="shared" si="56"/>
        <v>11</v>
      </c>
      <c r="P930" s="7">
        <f t="shared" si="57"/>
        <v>56.25</v>
      </c>
      <c r="Q930" s="5" t="s">
        <v>8327</v>
      </c>
      <c r="R930" s="5" t="s">
        <v>8330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 s="5">
        <v>929</v>
      </c>
      <c r="B931" s="3" t="s">
        <v>929</v>
      </c>
      <c r="C931" s="3" t="s">
        <v>5038</v>
      </c>
      <c r="D931">
        <v>500</v>
      </c>
      <c r="E931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t="b">
        <v>0</v>
      </c>
      <c r="L931" s="5">
        <v>0</v>
      </c>
      <c r="M931" t="b">
        <v>0</v>
      </c>
      <c r="N931" s="5" t="s">
        <v>8277</v>
      </c>
      <c r="O931" s="1">
        <f t="shared" si="56"/>
        <v>0</v>
      </c>
      <c r="P931" s="7" t="e">
        <f t="shared" si="57"/>
        <v>#DIV/0!</v>
      </c>
      <c r="Q931" s="5" t="s">
        <v>8327</v>
      </c>
      <c r="R931" s="5" t="s">
        <v>8330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 s="5">
        <v>930</v>
      </c>
      <c r="B932" s="3" t="s">
        <v>930</v>
      </c>
      <c r="C932" s="3" t="s">
        <v>5039</v>
      </c>
      <c r="D932">
        <v>900</v>
      </c>
      <c r="E932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t="b">
        <v>0</v>
      </c>
      <c r="L932" s="5">
        <v>5</v>
      </c>
      <c r="M932" t="b">
        <v>0</v>
      </c>
      <c r="N932" s="5" t="s">
        <v>8277</v>
      </c>
      <c r="O932" s="1">
        <f t="shared" si="56"/>
        <v>39</v>
      </c>
      <c r="P932" s="7">
        <f t="shared" si="57"/>
        <v>69</v>
      </c>
      <c r="Q932" s="5" t="s">
        <v>8327</v>
      </c>
      <c r="R932" s="5" t="s">
        <v>8330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 s="5">
        <v>931</v>
      </c>
      <c r="B933" s="3" t="s">
        <v>931</v>
      </c>
      <c r="C933" s="3" t="s">
        <v>5040</v>
      </c>
      <c r="D933">
        <v>2000</v>
      </c>
      <c r="E933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t="b">
        <v>0</v>
      </c>
      <c r="L933" s="5">
        <v>7</v>
      </c>
      <c r="M933" t="b">
        <v>0</v>
      </c>
      <c r="N933" s="5" t="s">
        <v>8277</v>
      </c>
      <c r="O933" s="1">
        <f t="shared" si="56"/>
        <v>7</v>
      </c>
      <c r="P933" s="7">
        <f t="shared" si="57"/>
        <v>18.720000000000002</v>
      </c>
      <c r="Q933" s="5" t="s">
        <v>8327</v>
      </c>
      <c r="R933" s="5" t="s">
        <v>8330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 s="5">
        <v>932</v>
      </c>
      <c r="B934" s="3" t="s">
        <v>932</v>
      </c>
      <c r="C934" s="3" t="s">
        <v>5041</v>
      </c>
      <c r="D934">
        <v>9500</v>
      </c>
      <c r="E934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t="b">
        <v>0</v>
      </c>
      <c r="L934" s="5">
        <v>30</v>
      </c>
      <c r="M934" t="b">
        <v>0</v>
      </c>
      <c r="N934" s="5" t="s">
        <v>8277</v>
      </c>
      <c r="O934" s="1">
        <f t="shared" si="56"/>
        <v>15</v>
      </c>
      <c r="P934" s="7">
        <f t="shared" si="57"/>
        <v>46.04</v>
      </c>
      <c r="Q934" s="5" t="s">
        <v>8327</v>
      </c>
      <c r="R934" s="5" t="s">
        <v>8330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 s="5">
        <v>933</v>
      </c>
      <c r="B935" s="3" t="s">
        <v>933</v>
      </c>
      <c r="C935" s="3" t="s">
        <v>5042</v>
      </c>
      <c r="D935">
        <v>2000</v>
      </c>
      <c r="E935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t="b">
        <v>0</v>
      </c>
      <c r="L935" s="5">
        <v>2</v>
      </c>
      <c r="M935" t="b">
        <v>0</v>
      </c>
      <c r="N935" s="5" t="s">
        <v>8277</v>
      </c>
      <c r="O935" s="1">
        <f t="shared" si="56"/>
        <v>6</v>
      </c>
      <c r="P935" s="7">
        <f t="shared" si="57"/>
        <v>60</v>
      </c>
      <c r="Q935" s="5" t="s">
        <v>8327</v>
      </c>
      <c r="R935" s="5" t="s">
        <v>8330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 s="5">
        <v>934</v>
      </c>
      <c r="B936" s="3" t="s">
        <v>934</v>
      </c>
      <c r="C936" s="3" t="s">
        <v>5043</v>
      </c>
      <c r="D936">
        <v>5000</v>
      </c>
      <c r="E936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t="b">
        <v>0</v>
      </c>
      <c r="L936" s="5">
        <v>30</v>
      </c>
      <c r="M936" t="b">
        <v>0</v>
      </c>
      <c r="N936" s="5" t="s">
        <v>8277</v>
      </c>
      <c r="O936" s="1">
        <f t="shared" si="56"/>
        <v>31</v>
      </c>
      <c r="P936" s="7">
        <f t="shared" si="57"/>
        <v>50.669999999999995</v>
      </c>
      <c r="Q936" s="5" t="s">
        <v>8327</v>
      </c>
      <c r="R936" s="5" t="s">
        <v>8330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 s="5">
        <v>935</v>
      </c>
      <c r="B937" s="3" t="s">
        <v>935</v>
      </c>
      <c r="C937" s="3" t="s">
        <v>5044</v>
      </c>
      <c r="D937">
        <v>3500</v>
      </c>
      <c r="E937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t="b">
        <v>0</v>
      </c>
      <c r="L937" s="5">
        <v>2</v>
      </c>
      <c r="M937" t="b">
        <v>0</v>
      </c>
      <c r="N937" s="5" t="s">
        <v>8277</v>
      </c>
      <c r="O937" s="1">
        <f t="shared" si="56"/>
        <v>2</v>
      </c>
      <c r="P937" s="7">
        <f t="shared" si="57"/>
        <v>25</v>
      </c>
      <c r="Q937" s="5" t="s">
        <v>8327</v>
      </c>
      <c r="R937" s="5" t="s">
        <v>8330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 s="5">
        <v>936</v>
      </c>
      <c r="B938" s="3" t="s">
        <v>936</v>
      </c>
      <c r="C938" s="3" t="s">
        <v>5045</v>
      </c>
      <c r="D938">
        <v>1400</v>
      </c>
      <c r="E93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t="b">
        <v>0</v>
      </c>
      <c r="L938" s="5">
        <v>0</v>
      </c>
      <c r="M938" t="b">
        <v>0</v>
      </c>
      <c r="N938" s="5" t="s">
        <v>8277</v>
      </c>
      <c r="O938" s="1">
        <f t="shared" si="56"/>
        <v>0</v>
      </c>
      <c r="P938" s="7" t="e">
        <f t="shared" si="57"/>
        <v>#DIV/0!</v>
      </c>
      <c r="Q938" s="5" t="s">
        <v>8327</v>
      </c>
      <c r="R938" s="5" t="s">
        <v>8330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 s="5">
        <v>937</v>
      </c>
      <c r="B939" s="3" t="s">
        <v>937</v>
      </c>
      <c r="C939" s="3" t="s">
        <v>5046</v>
      </c>
      <c r="D939">
        <v>3500</v>
      </c>
      <c r="E939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t="b">
        <v>0</v>
      </c>
      <c r="L939" s="5">
        <v>2</v>
      </c>
      <c r="M939" t="b">
        <v>0</v>
      </c>
      <c r="N939" s="5" t="s">
        <v>8277</v>
      </c>
      <c r="O939" s="1">
        <f t="shared" si="56"/>
        <v>2</v>
      </c>
      <c r="P939" s="7">
        <f t="shared" si="57"/>
        <v>20</v>
      </c>
      <c r="Q939" s="5" t="s">
        <v>8327</v>
      </c>
      <c r="R939" s="5" t="s">
        <v>8330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 s="5">
        <v>938</v>
      </c>
      <c r="B940" s="3" t="s">
        <v>938</v>
      </c>
      <c r="C940" s="3" t="s">
        <v>5047</v>
      </c>
      <c r="D940">
        <v>7000</v>
      </c>
      <c r="E940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t="b">
        <v>0</v>
      </c>
      <c r="L940" s="5">
        <v>1</v>
      </c>
      <c r="M940" t="b">
        <v>0</v>
      </c>
      <c r="N940" s="5" t="s">
        <v>8277</v>
      </c>
      <c r="O940" s="1">
        <f t="shared" si="56"/>
        <v>1</v>
      </c>
      <c r="P940" s="7">
        <f t="shared" si="57"/>
        <v>25</v>
      </c>
      <c r="Q940" s="5" t="s">
        <v>8327</v>
      </c>
      <c r="R940" s="5" t="s">
        <v>8330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 s="5">
        <v>939</v>
      </c>
      <c r="B941" s="3" t="s">
        <v>939</v>
      </c>
      <c r="C941" s="3" t="s">
        <v>5048</v>
      </c>
      <c r="D941">
        <v>2750</v>
      </c>
      <c r="E941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t="b">
        <v>0</v>
      </c>
      <c r="L941" s="5">
        <v>2</v>
      </c>
      <c r="M941" t="b">
        <v>0</v>
      </c>
      <c r="N941" s="5" t="s">
        <v>8277</v>
      </c>
      <c r="O941" s="1">
        <f t="shared" si="56"/>
        <v>2</v>
      </c>
      <c r="P941" s="7">
        <f t="shared" si="57"/>
        <v>20</v>
      </c>
      <c r="Q941" s="5" t="s">
        <v>8327</v>
      </c>
      <c r="R941" s="5" t="s">
        <v>8330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 s="5">
        <v>940</v>
      </c>
      <c r="B942" s="3" t="s">
        <v>940</v>
      </c>
      <c r="C942" s="3" t="s">
        <v>5049</v>
      </c>
      <c r="D942">
        <v>9000</v>
      </c>
      <c r="E942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t="b">
        <v>0</v>
      </c>
      <c r="L942" s="5">
        <v>14</v>
      </c>
      <c r="M942" t="b">
        <v>0</v>
      </c>
      <c r="N942" s="5" t="s">
        <v>8272</v>
      </c>
      <c r="O942" s="1">
        <f t="shared" si="56"/>
        <v>18</v>
      </c>
      <c r="P942" s="7">
        <f t="shared" si="57"/>
        <v>110.29</v>
      </c>
      <c r="Q942" s="5" t="s">
        <v>8321</v>
      </c>
      <c r="R942" s="5" t="s">
        <v>8323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 s="5">
        <v>941</v>
      </c>
      <c r="B943" s="3" t="s">
        <v>941</v>
      </c>
      <c r="C943" s="3" t="s">
        <v>5050</v>
      </c>
      <c r="D943">
        <v>50000</v>
      </c>
      <c r="E943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t="b">
        <v>0</v>
      </c>
      <c r="L943" s="5">
        <v>31</v>
      </c>
      <c r="M943" t="b">
        <v>0</v>
      </c>
      <c r="N943" s="5" t="s">
        <v>8272</v>
      </c>
      <c r="O943" s="1">
        <f t="shared" si="56"/>
        <v>3</v>
      </c>
      <c r="P943" s="7">
        <f t="shared" si="57"/>
        <v>37.46</v>
      </c>
      <c r="Q943" s="5" t="s">
        <v>8321</v>
      </c>
      <c r="R943" s="5" t="s">
        <v>8323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 s="5">
        <v>942</v>
      </c>
      <c r="B944" s="3" t="s">
        <v>942</v>
      </c>
      <c r="C944" s="3" t="s">
        <v>5051</v>
      </c>
      <c r="D944">
        <v>7500</v>
      </c>
      <c r="E944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t="b">
        <v>0</v>
      </c>
      <c r="L944" s="5">
        <v>16</v>
      </c>
      <c r="M944" t="b">
        <v>0</v>
      </c>
      <c r="N944" s="5" t="s">
        <v>8272</v>
      </c>
      <c r="O944" s="1">
        <f t="shared" si="56"/>
        <v>9</v>
      </c>
      <c r="P944" s="7">
        <f t="shared" si="57"/>
        <v>41.75</v>
      </c>
      <c r="Q944" s="5" t="s">
        <v>8321</v>
      </c>
      <c r="R944" s="5" t="s">
        <v>8323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 s="5">
        <v>943</v>
      </c>
      <c r="B945" s="3" t="s">
        <v>943</v>
      </c>
      <c r="C945" s="3" t="s">
        <v>5052</v>
      </c>
      <c r="D945">
        <v>3000</v>
      </c>
      <c r="E945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t="b">
        <v>0</v>
      </c>
      <c r="L945" s="5">
        <v>12</v>
      </c>
      <c r="M945" t="b">
        <v>0</v>
      </c>
      <c r="N945" s="5" t="s">
        <v>8272</v>
      </c>
      <c r="O945" s="1">
        <f t="shared" si="56"/>
        <v>10</v>
      </c>
      <c r="P945" s="7">
        <f t="shared" si="57"/>
        <v>24.09</v>
      </c>
      <c r="Q945" s="5" t="s">
        <v>8321</v>
      </c>
      <c r="R945" s="5" t="s">
        <v>8323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 s="5">
        <v>944</v>
      </c>
      <c r="B946" s="3" t="s">
        <v>944</v>
      </c>
      <c r="C946" s="3" t="s">
        <v>5053</v>
      </c>
      <c r="D946">
        <v>50000</v>
      </c>
      <c r="E946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t="b">
        <v>0</v>
      </c>
      <c r="L946" s="5">
        <v>96</v>
      </c>
      <c r="M946" t="b">
        <v>0</v>
      </c>
      <c r="N946" s="5" t="s">
        <v>8272</v>
      </c>
      <c r="O946" s="1">
        <f t="shared" si="56"/>
        <v>14</v>
      </c>
      <c r="P946" s="7">
        <f t="shared" si="57"/>
        <v>69.410000000000011</v>
      </c>
      <c r="Q946" s="5" t="s">
        <v>8321</v>
      </c>
      <c r="R946" s="5" t="s">
        <v>8323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 s="5">
        <v>945</v>
      </c>
      <c r="B947" s="3" t="s">
        <v>945</v>
      </c>
      <c r="C947" s="3" t="s">
        <v>5054</v>
      </c>
      <c r="D947">
        <v>100000</v>
      </c>
      <c r="E947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t="b">
        <v>0</v>
      </c>
      <c r="L947" s="5">
        <v>16</v>
      </c>
      <c r="M947" t="b">
        <v>0</v>
      </c>
      <c r="N947" s="5" t="s">
        <v>8272</v>
      </c>
      <c r="O947" s="1">
        <f t="shared" si="56"/>
        <v>3</v>
      </c>
      <c r="P947" s="7">
        <f t="shared" si="57"/>
        <v>155.25</v>
      </c>
      <c r="Q947" s="5" t="s">
        <v>8321</v>
      </c>
      <c r="R947" s="5" t="s">
        <v>8323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 s="5">
        <v>946</v>
      </c>
      <c r="B948" s="3" t="s">
        <v>946</v>
      </c>
      <c r="C948" s="3" t="s">
        <v>5055</v>
      </c>
      <c r="D948">
        <v>15000</v>
      </c>
      <c r="E94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t="b">
        <v>0</v>
      </c>
      <c r="L948" s="5">
        <v>5</v>
      </c>
      <c r="M948" t="b">
        <v>0</v>
      </c>
      <c r="N948" s="5" t="s">
        <v>8272</v>
      </c>
      <c r="O948" s="1">
        <f t="shared" si="56"/>
        <v>2</v>
      </c>
      <c r="P948" s="7">
        <f t="shared" si="57"/>
        <v>57.2</v>
      </c>
      <c r="Q948" s="5" t="s">
        <v>8321</v>
      </c>
      <c r="R948" s="5" t="s">
        <v>8323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 s="5">
        <v>947</v>
      </c>
      <c r="B949" s="3" t="s">
        <v>947</v>
      </c>
      <c r="C949" s="3" t="s">
        <v>5056</v>
      </c>
      <c r="D949">
        <v>850</v>
      </c>
      <c r="E949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t="b">
        <v>0</v>
      </c>
      <c r="L949" s="5">
        <v>0</v>
      </c>
      <c r="M949" t="b">
        <v>0</v>
      </c>
      <c r="N949" s="5" t="s">
        <v>8272</v>
      </c>
      <c r="O949" s="1">
        <f t="shared" si="56"/>
        <v>0</v>
      </c>
      <c r="P949" s="7" t="e">
        <f t="shared" si="57"/>
        <v>#DIV/0!</v>
      </c>
      <c r="Q949" s="5" t="s">
        <v>8321</v>
      </c>
      <c r="R949" s="5" t="s">
        <v>8323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 s="5">
        <v>948</v>
      </c>
      <c r="B950" s="3" t="s">
        <v>948</v>
      </c>
      <c r="C950" s="3" t="s">
        <v>5057</v>
      </c>
      <c r="D950">
        <v>4000</v>
      </c>
      <c r="E950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t="b">
        <v>0</v>
      </c>
      <c r="L950" s="5">
        <v>8</v>
      </c>
      <c r="M950" t="b">
        <v>0</v>
      </c>
      <c r="N950" s="5" t="s">
        <v>8272</v>
      </c>
      <c r="O950" s="1">
        <f t="shared" si="56"/>
        <v>12</v>
      </c>
      <c r="P950" s="7">
        <f t="shared" si="57"/>
        <v>60</v>
      </c>
      <c r="Q950" s="5" t="s">
        <v>8321</v>
      </c>
      <c r="R950" s="5" t="s">
        <v>8323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 s="5">
        <v>949</v>
      </c>
      <c r="B951" s="3" t="s">
        <v>949</v>
      </c>
      <c r="C951" s="3" t="s">
        <v>5058</v>
      </c>
      <c r="D951">
        <v>20000</v>
      </c>
      <c r="E951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t="b">
        <v>0</v>
      </c>
      <c r="L951" s="5">
        <v>7</v>
      </c>
      <c r="M951" t="b">
        <v>0</v>
      </c>
      <c r="N951" s="5" t="s">
        <v>8272</v>
      </c>
      <c r="O951" s="1">
        <f t="shared" si="56"/>
        <v>2</v>
      </c>
      <c r="P951" s="7">
        <f t="shared" si="57"/>
        <v>39</v>
      </c>
      <c r="Q951" s="5" t="s">
        <v>8321</v>
      </c>
      <c r="R951" s="5" t="s">
        <v>8323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 s="5">
        <v>950</v>
      </c>
      <c r="B952" s="3" t="s">
        <v>950</v>
      </c>
      <c r="C952" s="3" t="s">
        <v>5059</v>
      </c>
      <c r="D952">
        <v>5000</v>
      </c>
      <c r="E952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t="b">
        <v>0</v>
      </c>
      <c r="L952" s="5">
        <v>24</v>
      </c>
      <c r="M952" t="b">
        <v>0</v>
      </c>
      <c r="N952" s="5" t="s">
        <v>8272</v>
      </c>
      <c r="O952" s="1">
        <f t="shared" si="56"/>
        <v>29</v>
      </c>
      <c r="P952" s="7">
        <f t="shared" si="57"/>
        <v>58.419999999999995</v>
      </c>
      <c r="Q952" s="5" t="s">
        <v>8321</v>
      </c>
      <c r="R952" s="5" t="s">
        <v>8323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 s="5">
        <v>951</v>
      </c>
      <c r="B953" s="3" t="s">
        <v>951</v>
      </c>
      <c r="C953" s="3" t="s">
        <v>5060</v>
      </c>
      <c r="D953">
        <v>50000</v>
      </c>
      <c r="E953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t="b">
        <v>0</v>
      </c>
      <c r="L953" s="5">
        <v>121</v>
      </c>
      <c r="M953" t="b">
        <v>0</v>
      </c>
      <c r="N953" s="5" t="s">
        <v>8272</v>
      </c>
      <c r="O953" s="1">
        <f t="shared" si="56"/>
        <v>39</v>
      </c>
      <c r="P953" s="7">
        <f t="shared" si="57"/>
        <v>158.63999999999999</v>
      </c>
      <c r="Q953" s="5" t="s">
        <v>8321</v>
      </c>
      <c r="R953" s="5" t="s">
        <v>8323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 s="5">
        <v>952</v>
      </c>
      <c r="B954" s="3" t="s">
        <v>952</v>
      </c>
      <c r="C954" s="3" t="s">
        <v>5061</v>
      </c>
      <c r="D954">
        <v>49000</v>
      </c>
      <c r="E954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t="b">
        <v>0</v>
      </c>
      <c r="L954" s="5">
        <v>196</v>
      </c>
      <c r="M954" t="b">
        <v>0</v>
      </c>
      <c r="N954" s="5" t="s">
        <v>8272</v>
      </c>
      <c r="O954" s="1">
        <f t="shared" si="56"/>
        <v>40</v>
      </c>
      <c r="P954" s="7">
        <f t="shared" si="57"/>
        <v>99.86</v>
      </c>
      <c r="Q954" s="5" t="s">
        <v>8321</v>
      </c>
      <c r="R954" s="5" t="s">
        <v>8323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 s="5">
        <v>953</v>
      </c>
      <c r="B955" s="3" t="s">
        <v>953</v>
      </c>
      <c r="C955" s="3" t="s">
        <v>5062</v>
      </c>
      <c r="D955">
        <v>15000</v>
      </c>
      <c r="E955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t="b">
        <v>0</v>
      </c>
      <c r="L955" s="5">
        <v>5</v>
      </c>
      <c r="M955" t="b">
        <v>0</v>
      </c>
      <c r="N955" s="5" t="s">
        <v>8272</v>
      </c>
      <c r="O955" s="1">
        <f t="shared" si="56"/>
        <v>1</v>
      </c>
      <c r="P955" s="7">
        <f t="shared" si="57"/>
        <v>25.2</v>
      </c>
      <c r="Q955" s="5" t="s">
        <v>8321</v>
      </c>
      <c r="R955" s="5" t="s">
        <v>8323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 s="5">
        <v>954</v>
      </c>
      <c r="B956" s="3" t="s">
        <v>954</v>
      </c>
      <c r="C956" s="3" t="s">
        <v>5063</v>
      </c>
      <c r="D956">
        <v>15000</v>
      </c>
      <c r="E956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t="b">
        <v>0</v>
      </c>
      <c r="L956" s="5">
        <v>73</v>
      </c>
      <c r="M956" t="b">
        <v>0</v>
      </c>
      <c r="N956" s="5" t="s">
        <v>8272</v>
      </c>
      <c r="O956" s="1">
        <f t="shared" si="56"/>
        <v>44</v>
      </c>
      <c r="P956" s="7">
        <f t="shared" si="57"/>
        <v>89.2</v>
      </c>
      <c r="Q956" s="5" t="s">
        <v>8321</v>
      </c>
      <c r="R956" s="5" t="s">
        <v>8323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 s="5">
        <v>955</v>
      </c>
      <c r="B957" s="3" t="s">
        <v>955</v>
      </c>
      <c r="C957" s="3" t="s">
        <v>5064</v>
      </c>
      <c r="D957">
        <v>300000</v>
      </c>
      <c r="E957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t="b">
        <v>0</v>
      </c>
      <c r="L957" s="5">
        <v>93</v>
      </c>
      <c r="M957" t="b">
        <v>0</v>
      </c>
      <c r="N957" s="5" t="s">
        <v>8272</v>
      </c>
      <c r="O957" s="1">
        <f t="shared" si="56"/>
        <v>6</v>
      </c>
      <c r="P957" s="7">
        <f t="shared" si="57"/>
        <v>182.63</v>
      </c>
      <c r="Q957" s="5" t="s">
        <v>8321</v>
      </c>
      <c r="R957" s="5" t="s">
        <v>8323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 s="5">
        <v>956</v>
      </c>
      <c r="B958" s="3" t="s">
        <v>956</v>
      </c>
      <c r="C958" s="3" t="s">
        <v>5065</v>
      </c>
      <c r="D958">
        <v>50000</v>
      </c>
      <c r="E95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t="b">
        <v>0</v>
      </c>
      <c r="L958" s="5">
        <v>17</v>
      </c>
      <c r="M958" t="b">
        <v>0</v>
      </c>
      <c r="N958" s="5" t="s">
        <v>8272</v>
      </c>
      <c r="O958" s="1">
        <f t="shared" si="56"/>
        <v>2</v>
      </c>
      <c r="P958" s="7">
        <f t="shared" si="57"/>
        <v>50.65</v>
      </c>
      <c r="Q958" s="5" t="s">
        <v>8321</v>
      </c>
      <c r="R958" s="5" t="s">
        <v>8323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 s="5">
        <v>957</v>
      </c>
      <c r="B959" s="3" t="s">
        <v>957</v>
      </c>
      <c r="C959" s="3" t="s">
        <v>5066</v>
      </c>
      <c r="D959">
        <v>12000</v>
      </c>
      <c r="E959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t="b">
        <v>0</v>
      </c>
      <c r="L959" s="5">
        <v>7</v>
      </c>
      <c r="M959" t="b">
        <v>0</v>
      </c>
      <c r="N959" s="5" t="s">
        <v>8272</v>
      </c>
      <c r="O959" s="1">
        <f t="shared" si="56"/>
        <v>2</v>
      </c>
      <c r="P959" s="7">
        <f t="shared" si="57"/>
        <v>33.29</v>
      </c>
      <c r="Q959" s="5" t="s">
        <v>8321</v>
      </c>
      <c r="R959" s="5" t="s">
        <v>8323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 s="5">
        <v>958</v>
      </c>
      <c r="B960" s="3" t="s">
        <v>958</v>
      </c>
      <c r="C960" s="3" t="s">
        <v>5067</v>
      </c>
      <c r="D960">
        <v>7777</v>
      </c>
      <c r="E960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t="b">
        <v>0</v>
      </c>
      <c r="L960" s="5">
        <v>17</v>
      </c>
      <c r="M960" t="b">
        <v>0</v>
      </c>
      <c r="N960" s="5" t="s">
        <v>8272</v>
      </c>
      <c r="O960" s="1">
        <f t="shared" si="56"/>
        <v>12</v>
      </c>
      <c r="P960" s="7">
        <f t="shared" si="57"/>
        <v>51.83</v>
      </c>
      <c r="Q960" s="5" t="s">
        <v>8321</v>
      </c>
      <c r="R960" s="5" t="s">
        <v>8323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 s="5">
        <v>959</v>
      </c>
      <c r="B961" s="3" t="s">
        <v>959</v>
      </c>
      <c r="C961" s="3" t="s">
        <v>5068</v>
      </c>
      <c r="D961">
        <v>50000</v>
      </c>
      <c r="E961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t="b">
        <v>0</v>
      </c>
      <c r="L961" s="5">
        <v>171</v>
      </c>
      <c r="M961" t="b">
        <v>0</v>
      </c>
      <c r="N961" s="5" t="s">
        <v>8272</v>
      </c>
      <c r="O961" s="1">
        <f t="shared" si="56"/>
        <v>39</v>
      </c>
      <c r="P961" s="7">
        <f t="shared" si="57"/>
        <v>113.63000000000001</v>
      </c>
      <c r="Q961" s="5" t="s">
        <v>8321</v>
      </c>
      <c r="R961" s="5" t="s">
        <v>8323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 s="5">
        <v>960</v>
      </c>
      <c r="B962" s="3" t="s">
        <v>960</v>
      </c>
      <c r="C962" s="3" t="s">
        <v>5069</v>
      </c>
      <c r="D962">
        <v>55650</v>
      </c>
      <c r="E962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t="b">
        <v>0</v>
      </c>
      <c r="L962" s="5">
        <v>188</v>
      </c>
      <c r="M962" t="b">
        <v>0</v>
      </c>
      <c r="N962" s="5" t="s">
        <v>8272</v>
      </c>
      <c r="O962" s="1">
        <f t="shared" si="56"/>
        <v>47</v>
      </c>
      <c r="P962" s="7">
        <f t="shared" si="57"/>
        <v>136.47</v>
      </c>
      <c r="Q962" s="5" t="s">
        <v>8321</v>
      </c>
      <c r="R962" s="5" t="s">
        <v>8323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 s="5">
        <v>961</v>
      </c>
      <c r="B963" s="3" t="s">
        <v>961</v>
      </c>
      <c r="C963" s="3" t="s">
        <v>5070</v>
      </c>
      <c r="D963">
        <v>95000</v>
      </c>
      <c r="E963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t="b">
        <v>0</v>
      </c>
      <c r="L963" s="5">
        <v>110</v>
      </c>
      <c r="M963" t="b">
        <v>0</v>
      </c>
      <c r="N963" s="5" t="s">
        <v>8272</v>
      </c>
      <c r="O963" s="1">
        <f t="shared" ref="O963:O1026" si="60">ROUNDUP(E963/D963*100, 0)</f>
        <v>43</v>
      </c>
      <c r="P963" s="7">
        <f t="shared" ref="P963:P1026" si="61">ROUNDUP(E963/L963,2)</f>
        <v>364.36</v>
      </c>
      <c r="Q963" s="5" t="s">
        <v>8321</v>
      </c>
      <c r="R963" s="5" t="s">
        <v>8323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 s="5">
        <v>962</v>
      </c>
      <c r="B964" s="3" t="s">
        <v>962</v>
      </c>
      <c r="C964" s="3" t="s">
        <v>5071</v>
      </c>
      <c r="D964">
        <v>2500</v>
      </c>
      <c r="E964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t="b">
        <v>0</v>
      </c>
      <c r="L964" s="5">
        <v>37</v>
      </c>
      <c r="M964" t="b">
        <v>0</v>
      </c>
      <c r="N964" s="5" t="s">
        <v>8272</v>
      </c>
      <c r="O964" s="1">
        <f t="shared" si="60"/>
        <v>29</v>
      </c>
      <c r="P964" s="7">
        <f t="shared" si="61"/>
        <v>19.25</v>
      </c>
      <c r="Q964" s="5" t="s">
        <v>8321</v>
      </c>
      <c r="R964" s="5" t="s">
        <v>8323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 s="5">
        <v>963</v>
      </c>
      <c r="B965" s="3" t="s">
        <v>963</v>
      </c>
      <c r="C965" s="3" t="s">
        <v>5072</v>
      </c>
      <c r="D965">
        <v>35000</v>
      </c>
      <c r="E965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t="b">
        <v>0</v>
      </c>
      <c r="L965" s="5">
        <v>9</v>
      </c>
      <c r="M965" t="b">
        <v>0</v>
      </c>
      <c r="N965" s="5" t="s">
        <v>8272</v>
      </c>
      <c r="O965" s="1">
        <f t="shared" si="60"/>
        <v>2</v>
      </c>
      <c r="P965" s="7">
        <f t="shared" si="61"/>
        <v>41.89</v>
      </c>
      <c r="Q965" s="5" t="s">
        <v>8321</v>
      </c>
      <c r="R965" s="5" t="s">
        <v>8323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 s="5">
        <v>964</v>
      </c>
      <c r="B966" s="3" t="s">
        <v>964</v>
      </c>
      <c r="C966" s="3" t="s">
        <v>5073</v>
      </c>
      <c r="D966">
        <v>110000</v>
      </c>
      <c r="E966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t="b">
        <v>0</v>
      </c>
      <c r="L966" s="5">
        <v>29</v>
      </c>
      <c r="M966" t="b">
        <v>0</v>
      </c>
      <c r="N966" s="5" t="s">
        <v>8272</v>
      </c>
      <c r="O966" s="1">
        <f t="shared" si="60"/>
        <v>1</v>
      </c>
      <c r="P966" s="7">
        <f t="shared" si="61"/>
        <v>30.32</v>
      </c>
      <c r="Q966" s="5" t="s">
        <v>8321</v>
      </c>
      <c r="R966" s="5" t="s">
        <v>8323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 s="5">
        <v>965</v>
      </c>
      <c r="B967" s="3" t="s">
        <v>965</v>
      </c>
      <c r="C967" s="3" t="s">
        <v>5074</v>
      </c>
      <c r="D967">
        <v>25000</v>
      </c>
      <c r="E967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t="b">
        <v>0</v>
      </c>
      <c r="L967" s="5">
        <v>6</v>
      </c>
      <c r="M967" t="b">
        <v>0</v>
      </c>
      <c r="N967" s="5" t="s">
        <v>8272</v>
      </c>
      <c r="O967" s="1">
        <f t="shared" si="60"/>
        <v>2</v>
      </c>
      <c r="P967" s="7">
        <f t="shared" si="61"/>
        <v>49.669999999999995</v>
      </c>
      <c r="Q967" s="5" t="s">
        <v>8321</v>
      </c>
      <c r="R967" s="5" t="s">
        <v>8323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 s="5">
        <v>966</v>
      </c>
      <c r="B968" s="3" t="s">
        <v>966</v>
      </c>
      <c r="C968" s="3" t="s">
        <v>5075</v>
      </c>
      <c r="D968">
        <v>12000</v>
      </c>
      <c r="E96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t="b">
        <v>0</v>
      </c>
      <c r="L968" s="5">
        <v>30</v>
      </c>
      <c r="M968" t="b">
        <v>0</v>
      </c>
      <c r="N968" s="5" t="s">
        <v>8272</v>
      </c>
      <c r="O968" s="1">
        <f t="shared" si="60"/>
        <v>15</v>
      </c>
      <c r="P968" s="7">
        <f t="shared" si="61"/>
        <v>59.2</v>
      </c>
      <c r="Q968" s="5" t="s">
        <v>8321</v>
      </c>
      <c r="R968" s="5" t="s">
        <v>8323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 s="5">
        <v>967</v>
      </c>
      <c r="B969" s="3" t="s">
        <v>967</v>
      </c>
      <c r="C969" s="3" t="s">
        <v>5076</v>
      </c>
      <c r="D969">
        <v>20000</v>
      </c>
      <c r="E969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t="b">
        <v>0</v>
      </c>
      <c r="L969" s="5">
        <v>81</v>
      </c>
      <c r="M969" t="b">
        <v>0</v>
      </c>
      <c r="N969" s="5" t="s">
        <v>8272</v>
      </c>
      <c r="O969" s="1">
        <f t="shared" si="60"/>
        <v>18</v>
      </c>
      <c r="P969" s="7">
        <f t="shared" si="61"/>
        <v>43.98</v>
      </c>
      <c r="Q969" s="5" t="s">
        <v>8321</v>
      </c>
      <c r="R969" s="5" t="s">
        <v>8323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 s="5">
        <v>968</v>
      </c>
      <c r="B970" s="3" t="s">
        <v>968</v>
      </c>
      <c r="C970" s="3" t="s">
        <v>5077</v>
      </c>
      <c r="D970">
        <v>8000</v>
      </c>
      <c r="E970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t="b">
        <v>0</v>
      </c>
      <c r="L970" s="5">
        <v>4</v>
      </c>
      <c r="M970" t="b">
        <v>0</v>
      </c>
      <c r="N970" s="5" t="s">
        <v>8272</v>
      </c>
      <c r="O970" s="1">
        <f t="shared" si="60"/>
        <v>2</v>
      </c>
      <c r="P970" s="7">
        <f t="shared" si="61"/>
        <v>26.5</v>
      </c>
      <c r="Q970" s="5" t="s">
        <v>8321</v>
      </c>
      <c r="R970" s="5" t="s">
        <v>8323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 s="5">
        <v>969</v>
      </c>
      <c r="B971" s="3" t="s">
        <v>969</v>
      </c>
      <c r="C971" s="3" t="s">
        <v>5078</v>
      </c>
      <c r="D971">
        <v>30000</v>
      </c>
      <c r="E971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t="b">
        <v>0</v>
      </c>
      <c r="L971" s="5">
        <v>11</v>
      </c>
      <c r="M971" t="b">
        <v>0</v>
      </c>
      <c r="N971" s="5" t="s">
        <v>8272</v>
      </c>
      <c r="O971" s="1">
        <f t="shared" si="60"/>
        <v>47</v>
      </c>
      <c r="P971" s="7">
        <f t="shared" si="61"/>
        <v>1272.73</v>
      </c>
      <c r="Q971" s="5" t="s">
        <v>8321</v>
      </c>
      <c r="R971" s="5" t="s">
        <v>8323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 s="5">
        <v>970</v>
      </c>
      <c r="B972" s="3" t="s">
        <v>970</v>
      </c>
      <c r="C972" s="3" t="s">
        <v>5079</v>
      </c>
      <c r="D972">
        <v>5000</v>
      </c>
      <c r="E972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t="b">
        <v>0</v>
      </c>
      <c r="L972" s="5">
        <v>14</v>
      </c>
      <c r="M972" t="b">
        <v>0</v>
      </c>
      <c r="N972" s="5" t="s">
        <v>8272</v>
      </c>
      <c r="O972" s="1">
        <f t="shared" si="60"/>
        <v>46</v>
      </c>
      <c r="P972" s="7">
        <f t="shared" si="61"/>
        <v>164</v>
      </c>
      <c r="Q972" s="5" t="s">
        <v>8321</v>
      </c>
      <c r="R972" s="5" t="s">
        <v>8323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 s="5">
        <v>971</v>
      </c>
      <c r="B973" s="3" t="s">
        <v>971</v>
      </c>
      <c r="C973" s="3" t="s">
        <v>5080</v>
      </c>
      <c r="D973">
        <v>100000</v>
      </c>
      <c r="E973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t="b">
        <v>0</v>
      </c>
      <c r="L973" s="5">
        <v>5</v>
      </c>
      <c r="M973" t="b">
        <v>0</v>
      </c>
      <c r="N973" s="5" t="s">
        <v>8272</v>
      </c>
      <c r="O973" s="1">
        <f t="shared" si="60"/>
        <v>1</v>
      </c>
      <c r="P973" s="7">
        <f t="shared" si="61"/>
        <v>45.2</v>
      </c>
      <c r="Q973" s="5" t="s">
        <v>8321</v>
      </c>
      <c r="R973" s="5" t="s">
        <v>8323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 s="5">
        <v>972</v>
      </c>
      <c r="B974" s="3" t="s">
        <v>972</v>
      </c>
      <c r="C974" s="3" t="s">
        <v>5081</v>
      </c>
      <c r="D974">
        <v>20000</v>
      </c>
      <c r="E974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t="b">
        <v>0</v>
      </c>
      <c r="L974" s="5">
        <v>45</v>
      </c>
      <c r="M974" t="b">
        <v>0</v>
      </c>
      <c r="N974" s="5" t="s">
        <v>8272</v>
      </c>
      <c r="O974" s="1">
        <f t="shared" si="60"/>
        <v>35</v>
      </c>
      <c r="P974" s="7">
        <f t="shared" si="61"/>
        <v>153.88999999999999</v>
      </c>
      <c r="Q974" s="5" t="s">
        <v>8321</v>
      </c>
      <c r="R974" s="5" t="s">
        <v>8323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 s="5">
        <v>973</v>
      </c>
      <c r="B975" s="3" t="s">
        <v>973</v>
      </c>
      <c r="C975" s="3" t="s">
        <v>5082</v>
      </c>
      <c r="D975">
        <v>20000</v>
      </c>
      <c r="E975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t="b">
        <v>0</v>
      </c>
      <c r="L975" s="5">
        <v>8</v>
      </c>
      <c r="M975" t="b">
        <v>0</v>
      </c>
      <c r="N975" s="5" t="s">
        <v>8272</v>
      </c>
      <c r="O975" s="1">
        <f t="shared" si="60"/>
        <v>3</v>
      </c>
      <c r="P975" s="7">
        <f t="shared" si="61"/>
        <v>51.379999999999995</v>
      </c>
      <c r="Q975" s="5" t="s">
        <v>8321</v>
      </c>
      <c r="R975" s="5" t="s">
        <v>8323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 s="5">
        <v>974</v>
      </c>
      <c r="B976" s="3" t="s">
        <v>974</v>
      </c>
      <c r="C976" s="3" t="s">
        <v>5083</v>
      </c>
      <c r="D976">
        <v>50000</v>
      </c>
      <c r="E976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t="b">
        <v>0</v>
      </c>
      <c r="L976" s="5">
        <v>3</v>
      </c>
      <c r="M976" t="b">
        <v>0</v>
      </c>
      <c r="N976" s="5" t="s">
        <v>8272</v>
      </c>
      <c r="O976" s="1">
        <f t="shared" si="60"/>
        <v>1</v>
      </c>
      <c r="P976" s="7">
        <f t="shared" si="61"/>
        <v>93.34</v>
      </c>
      <c r="Q976" s="5" t="s">
        <v>8321</v>
      </c>
      <c r="R976" s="5" t="s">
        <v>8323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 s="5">
        <v>975</v>
      </c>
      <c r="B977" s="3" t="s">
        <v>975</v>
      </c>
      <c r="C977" s="3" t="s">
        <v>5084</v>
      </c>
      <c r="D977">
        <v>100000</v>
      </c>
      <c r="E977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t="b">
        <v>0</v>
      </c>
      <c r="L977" s="5">
        <v>24</v>
      </c>
      <c r="M977" t="b">
        <v>0</v>
      </c>
      <c r="N977" s="5" t="s">
        <v>8272</v>
      </c>
      <c r="O977" s="1">
        <f t="shared" si="60"/>
        <v>3</v>
      </c>
      <c r="P977" s="7">
        <f t="shared" si="61"/>
        <v>108.63000000000001</v>
      </c>
      <c r="Q977" s="5" t="s">
        <v>8321</v>
      </c>
      <c r="R977" s="5" t="s">
        <v>8323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 s="5">
        <v>976</v>
      </c>
      <c r="B978" s="3" t="s">
        <v>976</v>
      </c>
      <c r="C978" s="3" t="s">
        <v>5085</v>
      </c>
      <c r="D978">
        <v>150000</v>
      </c>
      <c r="E97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t="b">
        <v>0</v>
      </c>
      <c r="L978" s="5">
        <v>18</v>
      </c>
      <c r="M978" t="b">
        <v>0</v>
      </c>
      <c r="N978" s="5" t="s">
        <v>8272</v>
      </c>
      <c r="O978" s="1">
        <f t="shared" si="60"/>
        <v>2</v>
      </c>
      <c r="P978" s="7">
        <f t="shared" si="61"/>
        <v>160.5</v>
      </c>
      <c r="Q978" s="5" t="s">
        <v>8321</v>
      </c>
      <c r="R978" s="5" t="s">
        <v>8323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 s="5">
        <v>977</v>
      </c>
      <c r="B979" s="3" t="s">
        <v>977</v>
      </c>
      <c r="C979" s="3" t="s">
        <v>5086</v>
      </c>
      <c r="D979">
        <v>2700</v>
      </c>
      <c r="E979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t="b">
        <v>0</v>
      </c>
      <c r="L979" s="5">
        <v>12</v>
      </c>
      <c r="M979" t="b">
        <v>0</v>
      </c>
      <c r="N979" s="5" t="s">
        <v>8272</v>
      </c>
      <c r="O979" s="1">
        <f t="shared" si="60"/>
        <v>34</v>
      </c>
      <c r="P979" s="7">
        <f t="shared" si="61"/>
        <v>75.75</v>
      </c>
      <c r="Q979" s="5" t="s">
        <v>8321</v>
      </c>
      <c r="R979" s="5" t="s">
        <v>8323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 s="5">
        <v>978</v>
      </c>
      <c r="B980" s="3" t="s">
        <v>978</v>
      </c>
      <c r="C980" s="3" t="s">
        <v>5087</v>
      </c>
      <c r="D980">
        <v>172889</v>
      </c>
      <c r="E980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t="b">
        <v>0</v>
      </c>
      <c r="L980" s="5">
        <v>123</v>
      </c>
      <c r="M980" t="b">
        <v>0</v>
      </c>
      <c r="N980" s="5" t="s">
        <v>8272</v>
      </c>
      <c r="O980" s="1">
        <f t="shared" si="60"/>
        <v>57</v>
      </c>
      <c r="P980" s="7">
        <f t="shared" si="61"/>
        <v>790.84</v>
      </c>
      <c r="Q980" s="5" t="s">
        <v>8321</v>
      </c>
      <c r="R980" s="5" t="s">
        <v>8323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 s="5">
        <v>979</v>
      </c>
      <c r="B981" s="3" t="s">
        <v>979</v>
      </c>
      <c r="C981" s="3" t="s">
        <v>5088</v>
      </c>
      <c r="D981">
        <v>35000</v>
      </c>
      <c r="E981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t="b">
        <v>0</v>
      </c>
      <c r="L981" s="5">
        <v>96</v>
      </c>
      <c r="M981" t="b">
        <v>0</v>
      </c>
      <c r="N981" s="5" t="s">
        <v>8272</v>
      </c>
      <c r="O981" s="1">
        <f t="shared" si="60"/>
        <v>83</v>
      </c>
      <c r="P981" s="7">
        <f t="shared" si="61"/>
        <v>301.94</v>
      </c>
      <c r="Q981" s="5" t="s">
        <v>8321</v>
      </c>
      <c r="R981" s="5" t="s">
        <v>8323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 s="5">
        <v>980</v>
      </c>
      <c r="B982" s="3" t="s">
        <v>980</v>
      </c>
      <c r="C982" s="3" t="s">
        <v>5089</v>
      </c>
      <c r="D982">
        <v>10000</v>
      </c>
      <c r="E982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t="b">
        <v>0</v>
      </c>
      <c r="L982" s="5">
        <v>31</v>
      </c>
      <c r="M982" t="b">
        <v>0</v>
      </c>
      <c r="N982" s="5" t="s">
        <v>8272</v>
      </c>
      <c r="O982" s="1">
        <f t="shared" si="60"/>
        <v>15</v>
      </c>
      <c r="P982" s="7">
        <f t="shared" si="61"/>
        <v>47.94</v>
      </c>
      <c r="Q982" s="5" t="s">
        <v>8321</v>
      </c>
      <c r="R982" s="5" t="s">
        <v>8323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 s="5">
        <v>981</v>
      </c>
      <c r="B983" s="3" t="s">
        <v>981</v>
      </c>
      <c r="C983" s="3" t="s">
        <v>5090</v>
      </c>
      <c r="D983">
        <v>88888</v>
      </c>
      <c r="E983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t="b">
        <v>0</v>
      </c>
      <c r="L983" s="5">
        <v>4</v>
      </c>
      <c r="M983" t="b">
        <v>0</v>
      </c>
      <c r="N983" s="5" t="s">
        <v>8272</v>
      </c>
      <c r="O983" s="1">
        <f t="shared" si="60"/>
        <v>1</v>
      </c>
      <c r="P983" s="7">
        <f t="shared" si="61"/>
        <v>2.75</v>
      </c>
      <c r="Q983" s="5" t="s">
        <v>8321</v>
      </c>
      <c r="R983" s="5" t="s">
        <v>8323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 s="5">
        <v>982</v>
      </c>
      <c r="B984" s="3" t="s">
        <v>982</v>
      </c>
      <c r="C984" s="3" t="s">
        <v>5091</v>
      </c>
      <c r="D984">
        <v>17500</v>
      </c>
      <c r="E984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t="b">
        <v>0</v>
      </c>
      <c r="L984" s="5">
        <v>3</v>
      </c>
      <c r="M984" t="b">
        <v>0</v>
      </c>
      <c r="N984" s="5" t="s">
        <v>8272</v>
      </c>
      <c r="O984" s="1">
        <f t="shared" si="60"/>
        <v>1</v>
      </c>
      <c r="P984" s="7">
        <f t="shared" si="61"/>
        <v>1</v>
      </c>
      <c r="Q984" s="5" t="s">
        <v>8321</v>
      </c>
      <c r="R984" s="5" t="s">
        <v>8323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 s="5">
        <v>983</v>
      </c>
      <c r="B985" s="3" t="s">
        <v>983</v>
      </c>
      <c r="C985" s="3" t="s">
        <v>5092</v>
      </c>
      <c r="D985">
        <v>104219</v>
      </c>
      <c r="E985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t="b">
        <v>0</v>
      </c>
      <c r="L985" s="5">
        <v>179</v>
      </c>
      <c r="M985" t="b">
        <v>0</v>
      </c>
      <c r="N985" s="5" t="s">
        <v>8272</v>
      </c>
      <c r="O985" s="1">
        <f t="shared" si="60"/>
        <v>30</v>
      </c>
      <c r="P985" s="7">
        <f t="shared" si="61"/>
        <v>171.79999999999998</v>
      </c>
      <c r="Q985" s="5" t="s">
        <v>8321</v>
      </c>
      <c r="R985" s="5" t="s">
        <v>8323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 s="5">
        <v>984</v>
      </c>
      <c r="B986" s="3" t="s">
        <v>984</v>
      </c>
      <c r="C986" s="3" t="s">
        <v>5093</v>
      </c>
      <c r="D986">
        <v>10000</v>
      </c>
      <c r="E986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t="b">
        <v>0</v>
      </c>
      <c r="L986" s="5">
        <v>3</v>
      </c>
      <c r="M986" t="b">
        <v>0</v>
      </c>
      <c r="N986" s="5" t="s">
        <v>8272</v>
      </c>
      <c r="O986" s="1">
        <f t="shared" si="60"/>
        <v>2</v>
      </c>
      <c r="P986" s="7">
        <f t="shared" si="61"/>
        <v>35.339999999999996</v>
      </c>
      <c r="Q986" s="5" t="s">
        <v>8321</v>
      </c>
      <c r="R986" s="5" t="s">
        <v>8323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 s="5">
        <v>985</v>
      </c>
      <c r="B987" s="3" t="s">
        <v>985</v>
      </c>
      <c r="C987" s="3" t="s">
        <v>5094</v>
      </c>
      <c r="D987">
        <v>30000</v>
      </c>
      <c r="E987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t="b">
        <v>0</v>
      </c>
      <c r="L987" s="5">
        <v>23</v>
      </c>
      <c r="M987" t="b">
        <v>0</v>
      </c>
      <c r="N987" s="5" t="s">
        <v>8272</v>
      </c>
      <c r="O987" s="1">
        <f t="shared" si="60"/>
        <v>7</v>
      </c>
      <c r="P987" s="7">
        <f t="shared" si="61"/>
        <v>82.09</v>
      </c>
      <c r="Q987" s="5" t="s">
        <v>8321</v>
      </c>
      <c r="R987" s="5" t="s">
        <v>8323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 s="5">
        <v>986</v>
      </c>
      <c r="B988" s="3" t="s">
        <v>986</v>
      </c>
      <c r="C988" s="3" t="s">
        <v>5095</v>
      </c>
      <c r="D988">
        <v>20000</v>
      </c>
      <c r="E98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t="b">
        <v>0</v>
      </c>
      <c r="L988" s="5">
        <v>23</v>
      </c>
      <c r="M988" t="b">
        <v>0</v>
      </c>
      <c r="N988" s="5" t="s">
        <v>8272</v>
      </c>
      <c r="O988" s="1">
        <f t="shared" si="60"/>
        <v>13</v>
      </c>
      <c r="P988" s="7">
        <f t="shared" si="61"/>
        <v>110.87</v>
      </c>
      <c r="Q988" s="5" t="s">
        <v>8321</v>
      </c>
      <c r="R988" s="5" t="s">
        <v>8323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 s="5">
        <v>987</v>
      </c>
      <c r="B989" s="3" t="s">
        <v>987</v>
      </c>
      <c r="C989" s="3" t="s">
        <v>5096</v>
      </c>
      <c r="D989">
        <v>50000</v>
      </c>
      <c r="E989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t="b">
        <v>0</v>
      </c>
      <c r="L989" s="5">
        <v>41</v>
      </c>
      <c r="M989" t="b">
        <v>0</v>
      </c>
      <c r="N989" s="5" t="s">
        <v>8272</v>
      </c>
      <c r="O989" s="1">
        <f t="shared" si="60"/>
        <v>14</v>
      </c>
      <c r="P989" s="7">
        <f t="shared" si="61"/>
        <v>161.22</v>
      </c>
      <c r="Q989" s="5" t="s">
        <v>8321</v>
      </c>
      <c r="R989" s="5" t="s">
        <v>8323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 s="5">
        <v>988</v>
      </c>
      <c r="B990" s="3" t="s">
        <v>988</v>
      </c>
      <c r="C990" s="3" t="s">
        <v>5097</v>
      </c>
      <c r="D990">
        <v>5000</v>
      </c>
      <c r="E990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t="b">
        <v>0</v>
      </c>
      <c r="L990" s="5">
        <v>0</v>
      </c>
      <c r="M990" t="b">
        <v>0</v>
      </c>
      <c r="N990" s="5" t="s">
        <v>8272</v>
      </c>
      <c r="O990" s="1">
        <f t="shared" si="60"/>
        <v>0</v>
      </c>
      <c r="P990" s="7" t="e">
        <f t="shared" si="61"/>
        <v>#DIV/0!</v>
      </c>
      <c r="Q990" s="5" t="s">
        <v>8321</v>
      </c>
      <c r="R990" s="5" t="s">
        <v>8323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 s="5">
        <v>989</v>
      </c>
      <c r="B991" s="3" t="s">
        <v>989</v>
      </c>
      <c r="C991" s="3" t="s">
        <v>5098</v>
      </c>
      <c r="D991">
        <v>10000</v>
      </c>
      <c r="E991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t="b">
        <v>0</v>
      </c>
      <c r="L991" s="5">
        <v>32</v>
      </c>
      <c r="M991" t="b">
        <v>0</v>
      </c>
      <c r="N991" s="5" t="s">
        <v>8272</v>
      </c>
      <c r="O991" s="1">
        <f t="shared" si="60"/>
        <v>17</v>
      </c>
      <c r="P991" s="7">
        <f t="shared" si="61"/>
        <v>52.41</v>
      </c>
      <c r="Q991" s="5" t="s">
        <v>8321</v>
      </c>
      <c r="R991" s="5" t="s">
        <v>8323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 s="5">
        <v>990</v>
      </c>
      <c r="B992" s="3" t="s">
        <v>990</v>
      </c>
      <c r="C992" s="3" t="s">
        <v>5099</v>
      </c>
      <c r="D992">
        <v>25000</v>
      </c>
      <c r="E992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t="b">
        <v>0</v>
      </c>
      <c r="L992" s="5">
        <v>2</v>
      </c>
      <c r="M992" t="b">
        <v>0</v>
      </c>
      <c r="N992" s="5" t="s">
        <v>8272</v>
      </c>
      <c r="O992" s="1">
        <f t="shared" si="60"/>
        <v>1</v>
      </c>
      <c r="P992" s="7">
        <f t="shared" si="61"/>
        <v>13</v>
      </c>
      <c r="Q992" s="5" t="s">
        <v>8321</v>
      </c>
      <c r="R992" s="5" t="s">
        <v>8323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 s="5">
        <v>991</v>
      </c>
      <c r="B993" s="3" t="s">
        <v>991</v>
      </c>
      <c r="C993" s="3" t="s">
        <v>5100</v>
      </c>
      <c r="D993">
        <v>5000</v>
      </c>
      <c r="E993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t="b">
        <v>0</v>
      </c>
      <c r="L993" s="5">
        <v>7</v>
      </c>
      <c r="M993" t="b">
        <v>0</v>
      </c>
      <c r="N993" s="5" t="s">
        <v>8272</v>
      </c>
      <c r="O993" s="1">
        <f t="shared" si="60"/>
        <v>5</v>
      </c>
      <c r="P993" s="7">
        <f t="shared" si="61"/>
        <v>30.290000000000003</v>
      </c>
      <c r="Q993" s="5" t="s">
        <v>8321</v>
      </c>
      <c r="R993" s="5" t="s">
        <v>8323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 s="5">
        <v>992</v>
      </c>
      <c r="B994" s="3" t="s">
        <v>992</v>
      </c>
      <c r="C994" s="3" t="s">
        <v>5101</v>
      </c>
      <c r="D994">
        <v>100000</v>
      </c>
      <c r="E994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t="b">
        <v>0</v>
      </c>
      <c r="L994" s="5">
        <v>4</v>
      </c>
      <c r="M994" t="b">
        <v>0</v>
      </c>
      <c r="N994" s="5" t="s">
        <v>8272</v>
      </c>
      <c r="O994" s="1">
        <f t="shared" si="60"/>
        <v>1</v>
      </c>
      <c r="P994" s="7">
        <f t="shared" si="61"/>
        <v>116.75</v>
      </c>
      <c r="Q994" s="5" t="s">
        <v>8321</v>
      </c>
      <c r="R994" s="5" t="s">
        <v>8323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 s="5">
        <v>993</v>
      </c>
      <c r="B995" s="3" t="s">
        <v>993</v>
      </c>
      <c r="C995" s="3" t="s">
        <v>5102</v>
      </c>
      <c r="D995">
        <v>70000</v>
      </c>
      <c r="E995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t="b">
        <v>0</v>
      </c>
      <c r="L995" s="5">
        <v>196</v>
      </c>
      <c r="M995" t="b">
        <v>0</v>
      </c>
      <c r="N995" s="5" t="s">
        <v>8272</v>
      </c>
      <c r="O995" s="1">
        <f t="shared" si="60"/>
        <v>26</v>
      </c>
      <c r="P995" s="7">
        <f t="shared" si="61"/>
        <v>89.600000000000009</v>
      </c>
      <c r="Q995" s="5" t="s">
        <v>8321</v>
      </c>
      <c r="R995" s="5" t="s">
        <v>8323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 s="5">
        <v>994</v>
      </c>
      <c r="B996" s="3" t="s">
        <v>994</v>
      </c>
      <c r="C996" s="3" t="s">
        <v>5103</v>
      </c>
      <c r="D996">
        <v>200000</v>
      </c>
      <c r="E996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t="b">
        <v>0</v>
      </c>
      <c r="L996" s="5">
        <v>11</v>
      </c>
      <c r="M996" t="b">
        <v>0</v>
      </c>
      <c r="N996" s="5" t="s">
        <v>8272</v>
      </c>
      <c r="O996" s="1">
        <f t="shared" si="60"/>
        <v>3</v>
      </c>
      <c r="P996" s="7">
        <f t="shared" si="61"/>
        <v>424.46</v>
      </c>
      <c r="Q996" s="5" t="s">
        <v>8321</v>
      </c>
      <c r="R996" s="5" t="s">
        <v>8323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 s="5">
        <v>995</v>
      </c>
      <c r="B997" s="3" t="s">
        <v>995</v>
      </c>
      <c r="C997" s="3" t="s">
        <v>5104</v>
      </c>
      <c r="D997">
        <v>10000</v>
      </c>
      <c r="E997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t="b">
        <v>0</v>
      </c>
      <c r="L997" s="5">
        <v>9</v>
      </c>
      <c r="M997" t="b">
        <v>0</v>
      </c>
      <c r="N997" s="5" t="s">
        <v>8272</v>
      </c>
      <c r="O997" s="1">
        <f t="shared" si="60"/>
        <v>8</v>
      </c>
      <c r="P997" s="7">
        <f t="shared" si="61"/>
        <v>80.67</v>
      </c>
      <c r="Q997" s="5" t="s">
        <v>8321</v>
      </c>
      <c r="R997" s="5" t="s">
        <v>8323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 s="5">
        <v>996</v>
      </c>
      <c r="B998" s="3" t="s">
        <v>996</v>
      </c>
      <c r="C998" s="3" t="s">
        <v>5105</v>
      </c>
      <c r="D998">
        <v>4000</v>
      </c>
      <c r="E99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t="b">
        <v>0</v>
      </c>
      <c r="L998" s="5">
        <v>5</v>
      </c>
      <c r="M998" t="b">
        <v>0</v>
      </c>
      <c r="N998" s="5" t="s">
        <v>8272</v>
      </c>
      <c r="O998" s="1">
        <f t="shared" si="60"/>
        <v>2</v>
      </c>
      <c r="P998" s="7">
        <f t="shared" si="61"/>
        <v>13</v>
      </c>
      <c r="Q998" s="5" t="s">
        <v>8321</v>
      </c>
      <c r="R998" s="5" t="s">
        <v>8323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 s="5">
        <v>997</v>
      </c>
      <c r="B999" s="3" t="s">
        <v>997</v>
      </c>
      <c r="C999" s="3" t="s">
        <v>5106</v>
      </c>
      <c r="D999">
        <v>5000</v>
      </c>
      <c r="E999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t="b">
        <v>0</v>
      </c>
      <c r="L999" s="5">
        <v>8</v>
      </c>
      <c r="M999" t="b">
        <v>0</v>
      </c>
      <c r="N999" s="5" t="s">
        <v>8272</v>
      </c>
      <c r="O999" s="1">
        <f t="shared" si="60"/>
        <v>2</v>
      </c>
      <c r="P999" s="7">
        <f t="shared" si="61"/>
        <v>8.129999999999999</v>
      </c>
      <c r="Q999" s="5" t="s">
        <v>8321</v>
      </c>
      <c r="R999" s="5" t="s">
        <v>8323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 s="5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t="b">
        <v>0</v>
      </c>
      <c r="L1000" s="5">
        <v>229</v>
      </c>
      <c r="M1000" t="b">
        <v>0</v>
      </c>
      <c r="N1000" s="5" t="s">
        <v>8272</v>
      </c>
      <c r="O1000" s="1">
        <f t="shared" si="60"/>
        <v>59</v>
      </c>
      <c r="P1000" s="7">
        <f t="shared" si="61"/>
        <v>153.42999999999998</v>
      </c>
      <c r="Q1000" s="5" t="s">
        <v>8321</v>
      </c>
      <c r="R1000" s="5" t="s">
        <v>8323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 s="5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t="b">
        <v>0</v>
      </c>
      <c r="L1001" s="5">
        <v>40</v>
      </c>
      <c r="M1001" t="b">
        <v>0</v>
      </c>
      <c r="N1001" s="5" t="s">
        <v>8272</v>
      </c>
      <c r="O1001" s="1">
        <f t="shared" si="60"/>
        <v>8</v>
      </c>
      <c r="P1001" s="7">
        <f t="shared" si="61"/>
        <v>292.08</v>
      </c>
      <c r="Q1001" s="5" t="s">
        <v>8321</v>
      </c>
      <c r="R1001" s="5" t="s">
        <v>8323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 s="5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t="b">
        <v>0</v>
      </c>
      <c r="L1002" s="5">
        <v>6</v>
      </c>
      <c r="M1002" t="b">
        <v>0</v>
      </c>
      <c r="N1002" s="5" t="s">
        <v>8272</v>
      </c>
      <c r="O1002" s="1">
        <f t="shared" si="60"/>
        <v>3</v>
      </c>
      <c r="P1002" s="7">
        <f t="shared" si="61"/>
        <v>3304</v>
      </c>
      <c r="Q1002" s="5" t="s">
        <v>8321</v>
      </c>
      <c r="R1002" s="5" t="s">
        <v>8323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 s="5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t="b">
        <v>0</v>
      </c>
      <c r="L1003" s="5">
        <v>4</v>
      </c>
      <c r="M1003" t="b">
        <v>0</v>
      </c>
      <c r="N1003" s="5" t="s">
        <v>8272</v>
      </c>
      <c r="O1003" s="1">
        <f t="shared" si="60"/>
        <v>104</v>
      </c>
      <c r="P1003" s="7">
        <f t="shared" si="61"/>
        <v>1300</v>
      </c>
      <c r="Q1003" s="5" t="s">
        <v>8321</v>
      </c>
      <c r="R1003" s="5" t="s">
        <v>8323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 s="5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t="b">
        <v>0</v>
      </c>
      <c r="L1004" s="5">
        <v>22</v>
      </c>
      <c r="M1004" t="b">
        <v>0</v>
      </c>
      <c r="N1004" s="5" t="s">
        <v>8272</v>
      </c>
      <c r="O1004" s="1">
        <f t="shared" si="60"/>
        <v>30</v>
      </c>
      <c r="P1004" s="7">
        <f t="shared" si="61"/>
        <v>134.54999999999998</v>
      </c>
      <c r="Q1004" s="5" t="s">
        <v>8321</v>
      </c>
      <c r="R1004" s="5" t="s">
        <v>8323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 s="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t="b">
        <v>0</v>
      </c>
      <c r="L1005" s="5">
        <v>15</v>
      </c>
      <c r="M1005" t="b">
        <v>0</v>
      </c>
      <c r="N1005" s="5" t="s">
        <v>8272</v>
      </c>
      <c r="O1005" s="1">
        <f t="shared" si="60"/>
        <v>17</v>
      </c>
      <c r="P1005" s="7">
        <f t="shared" si="61"/>
        <v>214.07</v>
      </c>
      <c r="Q1005" s="5" t="s">
        <v>8321</v>
      </c>
      <c r="R1005" s="5" t="s">
        <v>8323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 s="5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t="b">
        <v>0</v>
      </c>
      <c r="L1006" s="5">
        <v>95</v>
      </c>
      <c r="M1006" t="b">
        <v>0</v>
      </c>
      <c r="N1006" s="5" t="s">
        <v>8272</v>
      </c>
      <c r="O1006" s="1">
        <f t="shared" si="60"/>
        <v>83</v>
      </c>
      <c r="P1006" s="7">
        <f t="shared" si="61"/>
        <v>216.34</v>
      </c>
      <c r="Q1006" s="5" t="s">
        <v>8321</v>
      </c>
      <c r="R1006" s="5" t="s">
        <v>8323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 s="5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t="b">
        <v>0</v>
      </c>
      <c r="L1007" s="5">
        <v>161</v>
      </c>
      <c r="M1007" t="b">
        <v>0</v>
      </c>
      <c r="N1007" s="5" t="s">
        <v>8272</v>
      </c>
      <c r="O1007" s="1">
        <f t="shared" si="60"/>
        <v>76</v>
      </c>
      <c r="P1007" s="7">
        <f t="shared" si="61"/>
        <v>932.31999999999994</v>
      </c>
      <c r="Q1007" s="5" t="s">
        <v>8321</v>
      </c>
      <c r="R1007" s="5" t="s">
        <v>8323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 s="5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t="b">
        <v>0</v>
      </c>
      <c r="L1008" s="5">
        <v>8</v>
      </c>
      <c r="M1008" t="b">
        <v>0</v>
      </c>
      <c r="N1008" s="5" t="s">
        <v>8272</v>
      </c>
      <c r="O1008" s="1">
        <f t="shared" si="60"/>
        <v>6</v>
      </c>
      <c r="P1008" s="7">
        <f t="shared" si="61"/>
        <v>29.25</v>
      </c>
      <c r="Q1008" s="5" t="s">
        <v>8321</v>
      </c>
      <c r="R1008" s="5" t="s">
        <v>8323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 s="5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t="b">
        <v>0</v>
      </c>
      <c r="L1009" s="5">
        <v>76</v>
      </c>
      <c r="M1009" t="b">
        <v>0</v>
      </c>
      <c r="N1009" s="5" t="s">
        <v>8272</v>
      </c>
      <c r="O1009" s="1">
        <f t="shared" si="60"/>
        <v>45</v>
      </c>
      <c r="P1009" s="7">
        <f t="shared" si="61"/>
        <v>174.95</v>
      </c>
      <c r="Q1009" s="5" t="s">
        <v>8321</v>
      </c>
      <c r="R1009" s="5" t="s">
        <v>8323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 s="5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t="b">
        <v>0</v>
      </c>
      <c r="L1010" s="5">
        <v>1</v>
      </c>
      <c r="M1010" t="b">
        <v>0</v>
      </c>
      <c r="N1010" s="5" t="s">
        <v>8272</v>
      </c>
      <c r="O1010" s="1">
        <f t="shared" si="60"/>
        <v>1</v>
      </c>
      <c r="P1010" s="7">
        <f t="shared" si="61"/>
        <v>250</v>
      </c>
      <c r="Q1010" s="5" t="s">
        <v>8321</v>
      </c>
      <c r="R1010" s="5" t="s">
        <v>8323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 s="5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t="b">
        <v>0</v>
      </c>
      <c r="L1011" s="5">
        <v>101</v>
      </c>
      <c r="M1011" t="b">
        <v>0</v>
      </c>
      <c r="N1011" s="5" t="s">
        <v>8272</v>
      </c>
      <c r="O1011" s="1">
        <f t="shared" si="60"/>
        <v>14</v>
      </c>
      <c r="P1011" s="7">
        <f t="shared" si="61"/>
        <v>65</v>
      </c>
      <c r="Q1011" s="5" t="s">
        <v>8321</v>
      </c>
      <c r="R1011" s="5" t="s">
        <v>8323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 s="5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t="b">
        <v>0</v>
      </c>
      <c r="L1012" s="5">
        <v>4</v>
      </c>
      <c r="M1012" t="b">
        <v>0</v>
      </c>
      <c r="N1012" s="5" t="s">
        <v>8272</v>
      </c>
      <c r="O1012" s="1">
        <f t="shared" si="60"/>
        <v>1</v>
      </c>
      <c r="P1012" s="7">
        <f t="shared" si="61"/>
        <v>55</v>
      </c>
      <c r="Q1012" s="5" t="s">
        <v>8321</v>
      </c>
      <c r="R1012" s="5" t="s">
        <v>8323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 s="5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t="b">
        <v>0</v>
      </c>
      <c r="L1013" s="5">
        <v>1</v>
      </c>
      <c r="M1013" t="b">
        <v>0</v>
      </c>
      <c r="N1013" s="5" t="s">
        <v>8272</v>
      </c>
      <c r="O1013" s="1">
        <f t="shared" si="60"/>
        <v>1</v>
      </c>
      <c r="P1013" s="7">
        <f t="shared" si="61"/>
        <v>75</v>
      </c>
      <c r="Q1013" s="5" t="s">
        <v>8321</v>
      </c>
      <c r="R1013" s="5" t="s">
        <v>8323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 s="5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t="b">
        <v>0</v>
      </c>
      <c r="L1014" s="5">
        <v>775</v>
      </c>
      <c r="M1014" t="b">
        <v>0</v>
      </c>
      <c r="N1014" s="5" t="s">
        <v>8272</v>
      </c>
      <c r="O1014" s="1">
        <f t="shared" si="60"/>
        <v>21536</v>
      </c>
      <c r="P1014" s="7">
        <f t="shared" si="61"/>
        <v>1389.36</v>
      </c>
      <c r="Q1014" s="5" t="s">
        <v>8321</v>
      </c>
      <c r="R1014" s="5" t="s">
        <v>8323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 s="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t="b">
        <v>0</v>
      </c>
      <c r="L1015" s="5">
        <v>90</v>
      </c>
      <c r="M1015" t="b">
        <v>0</v>
      </c>
      <c r="N1015" s="5" t="s">
        <v>8272</v>
      </c>
      <c r="O1015" s="1">
        <f t="shared" si="60"/>
        <v>35</v>
      </c>
      <c r="P1015" s="7">
        <f t="shared" si="61"/>
        <v>95.92</v>
      </c>
      <c r="Q1015" s="5" t="s">
        <v>8321</v>
      </c>
      <c r="R1015" s="5" t="s">
        <v>8323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 s="5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t="b">
        <v>0</v>
      </c>
      <c r="L1016" s="5">
        <v>16</v>
      </c>
      <c r="M1016" t="b">
        <v>0</v>
      </c>
      <c r="N1016" s="5" t="s">
        <v>8272</v>
      </c>
      <c r="O1016" s="1">
        <f t="shared" si="60"/>
        <v>31</v>
      </c>
      <c r="P1016" s="7">
        <f t="shared" si="61"/>
        <v>191.25</v>
      </c>
      <c r="Q1016" s="5" t="s">
        <v>8321</v>
      </c>
      <c r="R1016" s="5" t="s">
        <v>8323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 s="5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t="b">
        <v>0</v>
      </c>
      <c r="L1017" s="5">
        <v>6</v>
      </c>
      <c r="M1017" t="b">
        <v>0</v>
      </c>
      <c r="N1017" s="5" t="s">
        <v>8272</v>
      </c>
      <c r="O1017" s="1">
        <f t="shared" si="60"/>
        <v>3</v>
      </c>
      <c r="P1017" s="7">
        <f t="shared" si="61"/>
        <v>40</v>
      </c>
      <c r="Q1017" s="5" t="s">
        <v>8321</v>
      </c>
      <c r="R1017" s="5" t="s">
        <v>8323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 s="5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t="b">
        <v>0</v>
      </c>
      <c r="L1018" s="5">
        <v>38</v>
      </c>
      <c r="M1018" t="b">
        <v>0</v>
      </c>
      <c r="N1018" s="5" t="s">
        <v>8272</v>
      </c>
      <c r="O1018" s="1">
        <f t="shared" si="60"/>
        <v>3</v>
      </c>
      <c r="P1018" s="7">
        <f t="shared" si="61"/>
        <v>74.790000000000006</v>
      </c>
      <c r="Q1018" s="5" t="s">
        <v>8321</v>
      </c>
      <c r="R1018" s="5" t="s">
        <v>8323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 s="5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t="b">
        <v>0</v>
      </c>
      <c r="L1019" s="5">
        <v>355</v>
      </c>
      <c r="M1019" t="b">
        <v>0</v>
      </c>
      <c r="N1019" s="5" t="s">
        <v>8272</v>
      </c>
      <c r="O1019" s="1">
        <f t="shared" si="60"/>
        <v>23</v>
      </c>
      <c r="P1019" s="7">
        <f t="shared" si="61"/>
        <v>161.12</v>
      </c>
      <c r="Q1019" s="5" t="s">
        <v>8321</v>
      </c>
      <c r="R1019" s="5" t="s">
        <v>8323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 s="5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t="b">
        <v>0</v>
      </c>
      <c r="L1020" s="5">
        <v>7</v>
      </c>
      <c r="M1020" t="b">
        <v>0</v>
      </c>
      <c r="N1020" s="5" t="s">
        <v>8272</v>
      </c>
      <c r="O1020" s="1">
        <f t="shared" si="60"/>
        <v>4</v>
      </c>
      <c r="P1020" s="7">
        <f t="shared" si="61"/>
        <v>88.72</v>
      </c>
      <c r="Q1020" s="5" t="s">
        <v>8321</v>
      </c>
      <c r="R1020" s="5" t="s">
        <v>8323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 s="5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t="b">
        <v>0</v>
      </c>
      <c r="L1021" s="5">
        <v>400</v>
      </c>
      <c r="M1021" t="b">
        <v>0</v>
      </c>
      <c r="N1021" s="5" t="s">
        <v>8272</v>
      </c>
      <c r="O1021" s="1">
        <f t="shared" si="60"/>
        <v>48</v>
      </c>
      <c r="P1021" s="7">
        <f t="shared" si="61"/>
        <v>53.25</v>
      </c>
      <c r="Q1021" s="5" t="s">
        <v>8321</v>
      </c>
      <c r="R1021" s="5" t="s">
        <v>8323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 s="5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t="b">
        <v>0</v>
      </c>
      <c r="L1022" s="5">
        <v>30</v>
      </c>
      <c r="M1022" t="b">
        <v>1</v>
      </c>
      <c r="N1022" s="5" t="s">
        <v>8279</v>
      </c>
      <c r="O1022" s="1">
        <f t="shared" si="60"/>
        <v>206</v>
      </c>
      <c r="P1022" s="7">
        <f t="shared" si="61"/>
        <v>106.2</v>
      </c>
      <c r="Q1022" s="5" t="s">
        <v>8327</v>
      </c>
      <c r="R1022" s="5" t="s">
        <v>8332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 s="5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t="b">
        <v>1</v>
      </c>
      <c r="L1023" s="5">
        <v>478</v>
      </c>
      <c r="M1023" t="b">
        <v>1</v>
      </c>
      <c r="N1023" s="5" t="s">
        <v>8279</v>
      </c>
      <c r="O1023" s="1">
        <f t="shared" si="60"/>
        <v>352</v>
      </c>
      <c r="P1023" s="7">
        <f t="shared" si="61"/>
        <v>22.080000000000002</v>
      </c>
      <c r="Q1023" s="5" t="s">
        <v>8327</v>
      </c>
      <c r="R1023" s="5" t="s">
        <v>8332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 s="5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t="b">
        <v>1</v>
      </c>
      <c r="L1024" s="5">
        <v>74</v>
      </c>
      <c r="M1024" t="b">
        <v>1</v>
      </c>
      <c r="N1024" s="5" t="s">
        <v>8279</v>
      </c>
      <c r="O1024" s="1">
        <f t="shared" si="60"/>
        <v>115</v>
      </c>
      <c r="P1024" s="7">
        <f t="shared" si="61"/>
        <v>31.060000000000002</v>
      </c>
      <c r="Q1024" s="5" t="s">
        <v>8327</v>
      </c>
      <c r="R1024" s="5" t="s">
        <v>8332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 s="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t="b">
        <v>0</v>
      </c>
      <c r="L1025" s="5">
        <v>131</v>
      </c>
      <c r="M1025" t="b">
        <v>1</v>
      </c>
      <c r="N1025" s="5" t="s">
        <v>8279</v>
      </c>
      <c r="O1025" s="1">
        <f t="shared" si="60"/>
        <v>238</v>
      </c>
      <c r="P1025" s="7">
        <f t="shared" si="61"/>
        <v>36.21</v>
      </c>
      <c r="Q1025" s="5" t="s">
        <v>8327</v>
      </c>
      <c r="R1025" s="5" t="s">
        <v>8332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 s="5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t="b">
        <v>1</v>
      </c>
      <c r="L1026" s="5">
        <v>61</v>
      </c>
      <c r="M1026" t="b">
        <v>1</v>
      </c>
      <c r="N1026" s="5" t="s">
        <v>8279</v>
      </c>
      <c r="O1026" s="1">
        <f t="shared" si="60"/>
        <v>119</v>
      </c>
      <c r="P1026" s="7">
        <f t="shared" si="61"/>
        <v>388.98</v>
      </c>
      <c r="Q1026" s="5" t="s">
        <v>8327</v>
      </c>
      <c r="R1026" s="5" t="s">
        <v>8332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 s="5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t="b">
        <v>1</v>
      </c>
      <c r="L1027" s="5">
        <v>1071</v>
      </c>
      <c r="M1027" t="b">
        <v>1</v>
      </c>
      <c r="N1027" s="5" t="s">
        <v>8279</v>
      </c>
      <c r="O1027" s="1">
        <f t="shared" ref="O1027:O1090" si="64">ROUNDUP(E1027/D1027*100, 0)</f>
        <v>110</v>
      </c>
      <c r="P1027" s="7">
        <f t="shared" ref="P1027:P1090" si="65">ROUNDUP(E1027/L1027,2)</f>
        <v>71.850000000000009</v>
      </c>
      <c r="Q1027" s="5" t="s">
        <v>8327</v>
      </c>
      <c r="R1027" s="5" t="s">
        <v>8332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 s="5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t="b">
        <v>1</v>
      </c>
      <c r="L1028" s="5">
        <v>122</v>
      </c>
      <c r="M1028" t="b">
        <v>1</v>
      </c>
      <c r="N1028" s="5" t="s">
        <v>8279</v>
      </c>
      <c r="O1028" s="1">
        <f t="shared" si="64"/>
        <v>101</v>
      </c>
      <c r="P1028" s="7">
        <f t="shared" si="65"/>
        <v>57.39</v>
      </c>
      <c r="Q1028" s="5" t="s">
        <v>8327</v>
      </c>
      <c r="R1028" s="5" t="s">
        <v>8332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 s="5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t="b">
        <v>1</v>
      </c>
      <c r="L1029" s="5">
        <v>111</v>
      </c>
      <c r="M1029" t="b">
        <v>1</v>
      </c>
      <c r="N1029" s="5" t="s">
        <v>8279</v>
      </c>
      <c r="O1029" s="1">
        <f t="shared" si="64"/>
        <v>104</v>
      </c>
      <c r="P1029" s="7">
        <f t="shared" si="65"/>
        <v>69.67</v>
      </c>
      <c r="Q1029" s="5" t="s">
        <v>8327</v>
      </c>
      <c r="R1029" s="5" t="s">
        <v>8332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 s="5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t="b">
        <v>1</v>
      </c>
      <c r="L1030" s="5">
        <v>255</v>
      </c>
      <c r="M1030" t="b">
        <v>1</v>
      </c>
      <c r="N1030" s="5" t="s">
        <v>8279</v>
      </c>
      <c r="O1030" s="1">
        <f t="shared" si="64"/>
        <v>118</v>
      </c>
      <c r="P1030" s="7">
        <f t="shared" si="65"/>
        <v>45.989999999999995</v>
      </c>
      <c r="Q1030" s="5" t="s">
        <v>8327</v>
      </c>
      <c r="R1030" s="5" t="s">
        <v>8332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 s="5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t="b">
        <v>0</v>
      </c>
      <c r="L1031" s="5">
        <v>141</v>
      </c>
      <c r="M1031" t="b">
        <v>1</v>
      </c>
      <c r="N1031" s="5" t="s">
        <v>8279</v>
      </c>
      <c r="O1031" s="1">
        <f t="shared" si="64"/>
        <v>112</v>
      </c>
      <c r="P1031" s="7">
        <f t="shared" si="65"/>
        <v>79.27000000000001</v>
      </c>
      <c r="Q1031" s="5" t="s">
        <v>8327</v>
      </c>
      <c r="R1031" s="5" t="s">
        <v>8332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 s="5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t="b">
        <v>0</v>
      </c>
      <c r="L1032" s="5">
        <v>159</v>
      </c>
      <c r="M1032" t="b">
        <v>1</v>
      </c>
      <c r="N1032" s="5" t="s">
        <v>8279</v>
      </c>
      <c r="O1032" s="1">
        <f t="shared" si="64"/>
        <v>343</v>
      </c>
      <c r="P1032" s="7">
        <f t="shared" si="65"/>
        <v>43.04</v>
      </c>
      <c r="Q1032" s="5" t="s">
        <v>8327</v>
      </c>
      <c r="R1032" s="5" t="s">
        <v>8332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 s="5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t="b">
        <v>0</v>
      </c>
      <c r="L1033" s="5">
        <v>99</v>
      </c>
      <c r="M1033" t="b">
        <v>1</v>
      </c>
      <c r="N1033" s="5" t="s">
        <v>8279</v>
      </c>
      <c r="O1033" s="1">
        <f t="shared" si="64"/>
        <v>108</v>
      </c>
      <c r="P1033" s="7">
        <f t="shared" si="65"/>
        <v>108.49000000000001</v>
      </c>
      <c r="Q1033" s="5" t="s">
        <v>8327</v>
      </c>
      <c r="R1033" s="5" t="s">
        <v>8332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 s="5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t="b">
        <v>0</v>
      </c>
      <c r="L1034" s="5">
        <v>96</v>
      </c>
      <c r="M1034" t="b">
        <v>1</v>
      </c>
      <c r="N1034" s="5" t="s">
        <v>8279</v>
      </c>
      <c r="O1034" s="1">
        <f t="shared" si="64"/>
        <v>109</v>
      </c>
      <c r="P1034" s="7">
        <f t="shared" si="65"/>
        <v>61.03</v>
      </c>
      <c r="Q1034" s="5" t="s">
        <v>8327</v>
      </c>
      <c r="R1034" s="5" t="s">
        <v>8332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 s="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t="b">
        <v>0</v>
      </c>
      <c r="L1035" s="5">
        <v>27</v>
      </c>
      <c r="M1035" t="b">
        <v>1</v>
      </c>
      <c r="N1035" s="5" t="s">
        <v>8279</v>
      </c>
      <c r="O1035" s="1">
        <f t="shared" si="64"/>
        <v>103</v>
      </c>
      <c r="P1035" s="7">
        <f t="shared" si="65"/>
        <v>50.6</v>
      </c>
      <c r="Q1035" s="5" t="s">
        <v>8327</v>
      </c>
      <c r="R1035" s="5" t="s">
        <v>8332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 s="5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t="b">
        <v>0</v>
      </c>
      <c r="L1036" s="5">
        <v>166</v>
      </c>
      <c r="M1036" t="b">
        <v>1</v>
      </c>
      <c r="N1036" s="5" t="s">
        <v>8279</v>
      </c>
      <c r="O1036" s="1">
        <f t="shared" si="64"/>
        <v>131</v>
      </c>
      <c r="P1036" s="7">
        <f t="shared" si="65"/>
        <v>39.159999999999997</v>
      </c>
      <c r="Q1036" s="5" t="s">
        <v>8327</v>
      </c>
      <c r="R1036" s="5" t="s">
        <v>8332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 s="5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t="b">
        <v>0</v>
      </c>
      <c r="L1037" s="5">
        <v>76</v>
      </c>
      <c r="M1037" t="b">
        <v>1</v>
      </c>
      <c r="N1037" s="5" t="s">
        <v>8279</v>
      </c>
      <c r="O1037" s="1">
        <f t="shared" si="64"/>
        <v>108</v>
      </c>
      <c r="P1037" s="7">
        <f t="shared" si="65"/>
        <v>65.160000000000011</v>
      </c>
      <c r="Q1037" s="5" t="s">
        <v>8327</v>
      </c>
      <c r="R1037" s="5" t="s">
        <v>8332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 s="5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t="b">
        <v>0</v>
      </c>
      <c r="L1038" s="5">
        <v>211</v>
      </c>
      <c r="M1038" t="b">
        <v>1</v>
      </c>
      <c r="N1038" s="5" t="s">
        <v>8279</v>
      </c>
      <c r="O1038" s="1">
        <f t="shared" si="64"/>
        <v>113</v>
      </c>
      <c r="P1038" s="7">
        <f t="shared" si="65"/>
        <v>23.970000000000002</v>
      </c>
      <c r="Q1038" s="5" t="s">
        <v>8327</v>
      </c>
      <c r="R1038" s="5" t="s">
        <v>8332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 s="5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t="b">
        <v>0</v>
      </c>
      <c r="L1039" s="5">
        <v>21</v>
      </c>
      <c r="M1039" t="b">
        <v>1</v>
      </c>
      <c r="N1039" s="5" t="s">
        <v>8279</v>
      </c>
      <c r="O1039" s="1">
        <f t="shared" si="64"/>
        <v>103</v>
      </c>
      <c r="P1039" s="7">
        <f t="shared" si="65"/>
        <v>48.62</v>
      </c>
      <c r="Q1039" s="5" t="s">
        <v>8327</v>
      </c>
      <c r="R1039" s="5" t="s">
        <v>8332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 s="5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t="b">
        <v>0</v>
      </c>
      <c r="L1040" s="5">
        <v>61</v>
      </c>
      <c r="M1040" t="b">
        <v>1</v>
      </c>
      <c r="N1040" s="5" t="s">
        <v>8279</v>
      </c>
      <c r="O1040" s="1">
        <f t="shared" si="64"/>
        <v>146</v>
      </c>
      <c r="P1040" s="7">
        <f t="shared" si="65"/>
        <v>35.739999999999995</v>
      </c>
      <c r="Q1040" s="5" t="s">
        <v>8327</v>
      </c>
      <c r="R1040" s="5" t="s">
        <v>8332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 s="5">
        <v>1039</v>
      </c>
      <c r="B1041" s="3" t="s">
        <v>1039</v>
      </c>
      <c r="C1041" s="3" t="s">
        <v>5148</v>
      </c>
      <c r="D1041">
        <v>500</v>
      </c>
      <c r="E1041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t="b">
        <v>0</v>
      </c>
      <c r="L1041" s="5">
        <v>30</v>
      </c>
      <c r="M1041" t="b">
        <v>1</v>
      </c>
      <c r="N1041" s="5" t="s">
        <v>8279</v>
      </c>
      <c r="O1041" s="1">
        <f t="shared" si="64"/>
        <v>129</v>
      </c>
      <c r="P1041" s="7">
        <f t="shared" si="65"/>
        <v>21.37</v>
      </c>
      <c r="Q1041" s="5" t="s">
        <v>8327</v>
      </c>
      <c r="R1041" s="5" t="s">
        <v>8332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 s="5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t="b">
        <v>0</v>
      </c>
      <c r="L1042" s="5">
        <v>1</v>
      </c>
      <c r="M1042" t="b">
        <v>0</v>
      </c>
      <c r="N1042" s="5" t="s">
        <v>8280</v>
      </c>
      <c r="O1042" s="1">
        <f t="shared" si="64"/>
        <v>1</v>
      </c>
      <c r="P1042" s="7">
        <f t="shared" si="65"/>
        <v>250</v>
      </c>
      <c r="Q1042" s="5" t="s">
        <v>8333</v>
      </c>
      <c r="R1042" s="5" t="s">
        <v>8334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 s="5">
        <v>1041</v>
      </c>
      <c r="B1043" s="3" t="s">
        <v>1041</v>
      </c>
      <c r="C1043" s="3" t="s">
        <v>5150</v>
      </c>
      <c r="D1043">
        <v>50</v>
      </c>
      <c r="E1043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t="b">
        <v>0</v>
      </c>
      <c r="L1043" s="5">
        <v>0</v>
      </c>
      <c r="M1043" t="b">
        <v>0</v>
      </c>
      <c r="N1043" s="5" t="s">
        <v>8280</v>
      </c>
      <c r="O1043" s="1">
        <f t="shared" si="64"/>
        <v>0</v>
      </c>
      <c r="P1043" s="7" t="e">
        <f t="shared" si="65"/>
        <v>#DIV/0!</v>
      </c>
      <c r="Q1043" s="5" t="s">
        <v>8333</v>
      </c>
      <c r="R1043" s="5" t="s">
        <v>8334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 s="5">
        <v>1042</v>
      </c>
      <c r="B1044" s="3" t="s">
        <v>1042</v>
      </c>
      <c r="C1044" s="3" t="s">
        <v>5151</v>
      </c>
      <c r="D1044">
        <v>650</v>
      </c>
      <c r="E1044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t="b">
        <v>0</v>
      </c>
      <c r="L1044" s="5">
        <v>1</v>
      </c>
      <c r="M1044" t="b">
        <v>0</v>
      </c>
      <c r="N1044" s="5" t="s">
        <v>8280</v>
      </c>
      <c r="O1044" s="1">
        <f t="shared" si="64"/>
        <v>2</v>
      </c>
      <c r="P1044" s="7">
        <f t="shared" si="65"/>
        <v>10</v>
      </c>
      <c r="Q1044" s="5" t="s">
        <v>8333</v>
      </c>
      <c r="R1044" s="5" t="s">
        <v>8334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 s="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t="b">
        <v>0</v>
      </c>
      <c r="L1045" s="5">
        <v>292</v>
      </c>
      <c r="M1045" t="b">
        <v>0</v>
      </c>
      <c r="N1045" s="5" t="s">
        <v>8280</v>
      </c>
      <c r="O1045" s="1">
        <f t="shared" si="64"/>
        <v>9</v>
      </c>
      <c r="P1045" s="7">
        <f t="shared" si="65"/>
        <v>29.240000000000002</v>
      </c>
      <c r="Q1045" s="5" t="s">
        <v>8333</v>
      </c>
      <c r="R1045" s="5" t="s">
        <v>8334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 s="5">
        <v>1044</v>
      </c>
      <c r="B1046" s="3" t="s">
        <v>1044</v>
      </c>
      <c r="C1046" s="3" t="s">
        <v>5153</v>
      </c>
      <c r="D1046">
        <v>7000</v>
      </c>
      <c r="E1046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t="b">
        <v>0</v>
      </c>
      <c r="L1046" s="5">
        <v>2</v>
      </c>
      <c r="M1046" t="b">
        <v>0</v>
      </c>
      <c r="N1046" s="5" t="s">
        <v>8280</v>
      </c>
      <c r="O1046" s="1">
        <f t="shared" si="64"/>
        <v>1</v>
      </c>
      <c r="P1046" s="7">
        <f t="shared" si="65"/>
        <v>3</v>
      </c>
      <c r="Q1046" s="5" t="s">
        <v>8333</v>
      </c>
      <c r="R1046" s="5" t="s">
        <v>8334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 s="5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t="b">
        <v>0</v>
      </c>
      <c r="L1047" s="5">
        <v>8</v>
      </c>
      <c r="M1047" t="b">
        <v>0</v>
      </c>
      <c r="N1047" s="5" t="s">
        <v>8280</v>
      </c>
      <c r="O1047" s="1">
        <f t="shared" si="64"/>
        <v>3</v>
      </c>
      <c r="P1047" s="7">
        <f t="shared" si="65"/>
        <v>33.25</v>
      </c>
      <c r="Q1047" s="5" t="s">
        <v>8333</v>
      </c>
      <c r="R1047" s="5" t="s">
        <v>8334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 s="5">
        <v>1046</v>
      </c>
      <c r="B1048" s="3" t="s">
        <v>1046</v>
      </c>
      <c r="C1048" s="3" t="s">
        <v>5155</v>
      </c>
      <c r="D1048">
        <v>3000</v>
      </c>
      <c r="E104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t="b">
        <v>0</v>
      </c>
      <c r="L1048" s="5">
        <v>0</v>
      </c>
      <c r="M1048" t="b">
        <v>0</v>
      </c>
      <c r="N1048" s="5" t="s">
        <v>8280</v>
      </c>
      <c r="O1048" s="1">
        <f t="shared" si="64"/>
        <v>0</v>
      </c>
      <c r="P1048" s="7" t="e">
        <f t="shared" si="65"/>
        <v>#DIV/0!</v>
      </c>
      <c r="Q1048" s="5" t="s">
        <v>8333</v>
      </c>
      <c r="R1048" s="5" t="s">
        <v>8334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 s="5">
        <v>1047</v>
      </c>
      <c r="B1049" s="3" t="s">
        <v>1047</v>
      </c>
      <c r="C1049" s="3" t="s">
        <v>5156</v>
      </c>
      <c r="D1049">
        <v>2000</v>
      </c>
      <c r="E1049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t="b">
        <v>0</v>
      </c>
      <c r="L1049" s="5">
        <v>1</v>
      </c>
      <c r="M1049" t="b">
        <v>0</v>
      </c>
      <c r="N1049" s="5" t="s">
        <v>8280</v>
      </c>
      <c r="O1049" s="1">
        <f t="shared" si="64"/>
        <v>1</v>
      </c>
      <c r="P1049" s="7">
        <f t="shared" si="65"/>
        <v>1</v>
      </c>
      <c r="Q1049" s="5" t="s">
        <v>8333</v>
      </c>
      <c r="R1049" s="5" t="s">
        <v>8334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 s="5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t="b">
        <v>0</v>
      </c>
      <c r="L1050" s="5">
        <v>4</v>
      </c>
      <c r="M1050" t="b">
        <v>0</v>
      </c>
      <c r="N1050" s="5" t="s">
        <v>8280</v>
      </c>
      <c r="O1050" s="1">
        <f t="shared" si="64"/>
        <v>2</v>
      </c>
      <c r="P1050" s="7">
        <f t="shared" si="65"/>
        <v>53</v>
      </c>
      <c r="Q1050" s="5" t="s">
        <v>8333</v>
      </c>
      <c r="R1050" s="5" t="s">
        <v>8334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 s="5">
        <v>1049</v>
      </c>
      <c r="B1051" s="3" t="s">
        <v>1049</v>
      </c>
      <c r="C1051" s="3" t="s">
        <v>5158</v>
      </c>
      <c r="D1051">
        <v>12000</v>
      </c>
      <c r="E1051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t="b">
        <v>0</v>
      </c>
      <c r="L1051" s="5">
        <v>0</v>
      </c>
      <c r="M1051" t="b">
        <v>0</v>
      </c>
      <c r="N1051" s="5" t="s">
        <v>8280</v>
      </c>
      <c r="O1051" s="1">
        <f t="shared" si="64"/>
        <v>0</v>
      </c>
      <c r="P1051" s="7" t="e">
        <f t="shared" si="65"/>
        <v>#DIV/0!</v>
      </c>
      <c r="Q1051" s="5" t="s">
        <v>8333</v>
      </c>
      <c r="R1051" s="5" t="s">
        <v>8334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 s="5">
        <v>1050</v>
      </c>
      <c r="B1052" s="3" t="s">
        <v>1050</v>
      </c>
      <c r="C1052" s="3" t="s">
        <v>5159</v>
      </c>
      <c r="D1052">
        <v>2500</v>
      </c>
      <c r="E1052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t="b">
        <v>0</v>
      </c>
      <c r="L1052" s="5">
        <v>0</v>
      </c>
      <c r="M1052" t="b">
        <v>0</v>
      </c>
      <c r="N1052" s="5" t="s">
        <v>8280</v>
      </c>
      <c r="O1052" s="1">
        <f t="shared" si="64"/>
        <v>0</v>
      </c>
      <c r="P1052" s="7" t="e">
        <f t="shared" si="65"/>
        <v>#DIV/0!</v>
      </c>
      <c r="Q1052" s="5" t="s">
        <v>8333</v>
      </c>
      <c r="R1052" s="5" t="s">
        <v>8334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 s="5">
        <v>1051</v>
      </c>
      <c r="B1053" s="3" t="s">
        <v>1051</v>
      </c>
      <c r="C1053" s="3" t="s">
        <v>5160</v>
      </c>
      <c r="D1053">
        <v>500</v>
      </c>
      <c r="E1053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t="b">
        <v>0</v>
      </c>
      <c r="L1053" s="5">
        <v>0</v>
      </c>
      <c r="M1053" t="b">
        <v>0</v>
      </c>
      <c r="N1053" s="5" t="s">
        <v>8280</v>
      </c>
      <c r="O1053" s="1">
        <f t="shared" si="64"/>
        <v>0</v>
      </c>
      <c r="P1053" s="7" t="e">
        <f t="shared" si="65"/>
        <v>#DIV/0!</v>
      </c>
      <c r="Q1053" s="5" t="s">
        <v>8333</v>
      </c>
      <c r="R1053" s="5" t="s">
        <v>8334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 s="5">
        <v>1052</v>
      </c>
      <c r="B1054" s="3" t="s">
        <v>1052</v>
      </c>
      <c r="C1054" s="3" t="s">
        <v>5161</v>
      </c>
      <c r="D1054">
        <v>4336</v>
      </c>
      <c r="E1054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t="b">
        <v>0</v>
      </c>
      <c r="L1054" s="5">
        <v>0</v>
      </c>
      <c r="M1054" t="b">
        <v>0</v>
      </c>
      <c r="N1054" s="5" t="s">
        <v>8280</v>
      </c>
      <c r="O1054" s="1">
        <f t="shared" si="64"/>
        <v>0</v>
      </c>
      <c r="P1054" s="7" t="e">
        <f t="shared" si="65"/>
        <v>#DIV/0!</v>
      </c>
      <c r="Q1054" s="5" t="s">
        <v>8333</v>
      </c>
      <c r="R1054" s="5" t="s">
        <v>8334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 s="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t="b">
        <v>0</v>
      </c>
      <c r="L1055" s="5">
        <v>1</v>
      </c>
      <c r="M1055" t="b">
        <v>0</v>
      </c>
      <c r="N1055" s="5" t="s">
        <v>8280</v>
      </c>
      <c r="O1055" s="1">
        <f t="shared" si="64"/>
        <v>1</v>
      </c>
      <c r="P1055" s="7">
        <f t="shared" si="65"/>
        <v>15</v>
      </c>
      <c r="Q1055" s="5" t="s">
        <v>8333</v>
      </c>
      <c r="R1055" s="5" t="s">
        <v>8334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 s="5">
        <v>1054</v>
      </c>
      <c r="B1056" s="3" t="s">
        <v>1054</v>
      </c>
      <c r="C1056" s="3" t="s">
        <v>5163</v>
      </c>
      <c r="D1056">
        <v>2500</v>
      </c>
      <c r="E1056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t="b">
        <v>0</v>
      </c>
      <c r="L1056" s="5">
        <v>0</v>
      </c>
      <c r="M1056" t="b">
        <v>0</v>
      </c>
      <c r="N1056" s="5" t="s">
        <v>8280</v>
      </c>
      <c r="O1056" s="1">
        <f t="shared" si="64"/>
        <v>0</v>
      </c>
      <c r="P1056" s="7" t="e">
        <f t="shared" si="65"/>
        <v>#DIV/0!</v>
      </c>
      <c r="Q1056" s="5" t="s">
        <v>8333</v>
      </c>
      <c r="R1056" s="5" t="s">
        <v>8334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 s="5">
        <v>1055</v>
      </c>
      <c r="B1057" s="3" t="s">
        <v>1055</v>
      </c>
      <c r="C1057" s="3" t="s">
        <v>5164</v>
      </c>
      <c r="D1057">
        <v>3500</v>
      </c>
      <c r="E1057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t="b">
        <v>0</v>
      </c>
      <c r="L1057" s="5">
        <v>0</v>
      </c>
      <c r="M1057" t="b">
        <v>0</v>
      </c>
      <c r="N1057" s="5" t="s">
        <v>8280</v>
      </c>
      <c r="O1057" s="1">
        <f t="shared" si="64"/>
        <v>0</v>
      </c>
      <c r="P1057" s="7" t="e">
        <f t="shared" si="65"/>
        <v>#DIV/0!</v>
      </c>
      <c r="Q1057" s="5" t="s">
        <v>8333</v>
      </c>
      <c r="R1057" s="5" t="s">
        <v>8334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 s="5">
        <v>1056</v>
      </c>
      <c r="B1058" s="3" t="s">
        <v>1056</v>
      </c>
      <c r="C1058" s="3" t="s">
        <v>5165</v>
      </c>
      <c r="D1058">
        <v>10000</v>
      </c>
      <c r="E105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t="b">
        <v>0</v>
      </c>
      <c r="L1058" s="5">
        <v>0</v>
      </c>
      <c r="M1058" t="b">
        <v>0</v>
      </c>
      <c r="N1058" s="5" t="s">
        <v>8280</v>
      </c>
      <c r="O1058" s="1">
        <f t="shared" si="64"/>
        <v>0</v>
      </c>
      <c r="P1058" s="7" t="e">
        <f t="shared" si="65"/>
        <v>#DIV/0!</v>
      </c>
      <c r="Q1058" s="5" t="s">
        <v>8333</v>
      </c>
      <c r="R1058" s="5" t="s">
        <v>8334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 s="5">
        <v>1057</v>
      </c>
      <c r="B1059" s="3" t="s">
        <v>1057</v>
      </c>
      <c r="C1059" s="3" t="s">
        <v>5166</v>
      </c>
      <c r="D1059">
        <v>10000</v>
      </c>
      <c r="E1059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t="b">
        <v>0</v>
      </c>
      <c r="L1059" s="5">
        <v>0</v>
      </c>
      <c r="M1059" t="b">
        <v>0</v>
      </c>
      <c r="N1059" s="5" t="s">
        <v>8280</v>
      </c>
      <c r="O1059" s="1">
        <f t="shared" si="64"/>
        <v>0</v>
      </c>
      <c r="P1059" s="7" t="e">
        <f t="shared" si="65"/>
        <v>#DIV/0!</v>
      </c>
      <c r="Q1059" s="5" t="s">
        <v>8333</v>
      </c>
      <c r="R1059" s="5" t="s">
        <v>8334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 s="5">
        <v>1058</v>
      </c>
      <c r="B1060" s="3" t="s">
        <v>1058</v>
      </c>
      <c r="C1060" s="3" t="s">
        <v>5167</v>
      </c>
      <c r="D1060">
        <v>40000</v>
      </c>
      <c r="E1060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t="b">
        <v>0</v>
      </c>
      <c r="L1060" s="5">
        <v>0</v>
      </c>
      <c r="M1060" t="b">
        <v>0</v>
      </c>
      <c r="N1060" s="5" t="s">
        <v>8280</v>
      </c>
      <c r="O1060" s="1">
        <f t="shared" si="64"/>
        <v>0</v>
      </c>
      <c r="P1060" s="7" t="e">
        <f t="shared" si="65"/>
        <v>#DIV/0!</v>
      </c>
      <c r="Q1060" s="5" t="s">
        <v>8333</v>
      </c>
      <c r="R1060" s="5" t="s">
        <v>8334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 s="5">
        <v>1059</v>
      </c>
      <c r="B1061" s="3" t="s">
        <v>1059</v>
      </c>
      <c r="C1061" s="3" t="s">
        <v>5168</v>
      </c>
      <c r="D1061">
        <v>1100</v>
      </c>
      <c r="E1061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t="b">
        <v>0</v>
      </c>
      <c r="L1061" s="5">
        <v>0</v>
      </c>
      <c r="M1061" t="b">
        <v>0</v>
      </c>
      <c r="N1061" s="5" t="s">
        <v>8280</v>
      </c>
      <c r="O1061" s="1">
        <f t="shared" si="64"/>
        <v>0</v>
      </c>
      <c r="P1061" s="7" t="e">
        <f t="shared" si="65"/>
        <v>#DIV/0!</v>
      </c>
      <c r="Q1061" s="5" t="s">
        <v>8333</v>
      </c>
      <c r="R1061" s="5" t="s">
        <v>8334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 s="5">
        <v>1060</v>
      </c>
      <c r="B1062" s="3" t="s">
        <v>1060</v>
      </c>
      <c r="C1062" s="3" t="s">
        <v>5169</v>
      </c>
      <c r="D1062">
        <v>5000</v>
      </c>
      <c r="E1062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t="b">
        <v>0</v>
      </c>
      <c r="L1062" s="5">
        <v>1</v>
      </c>
      <c r="M1062" t="b">
        <v>0</v>
      </c>
      <c r="N1062" s="5" t="s">
        <v>8280</v>
      </c>
      <c r="O1062" s="1">
        <f t="shared" si="64"/>
        <v>1</v>
      </c>
      <c r="P1062" s="7">
        <f t="shared" si="65"/>
        <v>50</v>
      </c>
      <c r="Q1062" s="5" t="s">
        <v>8333</v>
      </c>
      <c r="R1062" s="5" t="s">
        <v>8334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 s="5">
        <v>1061</v>
      </c>
      <c r="B1063" s="3" t="s">
        <v>1061</v>
      </c>
      <c r="C1063" s="3" t="s">
        <v>5170</v>
      </c>
      <c r="D1063">
        <v>4000</v>
      </c>
      <c r="E1063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t="b">
        <v>0</v>
      </c>
      <c r="L1063" s="5">
        <v>0</v>
      </c>
      <c r="M1063" t="b">
        <v>0</v>
      </c>
      <c r="N1063" s="5" t="s">
        <v>8280</v>
      </c>
      <c r="O1063" s="1">
        <f t="shared" si="64"/>
        <v>0</v>
      </c>
      <c r="P1063" s="7" t="e">
        <f t="shared" si="65"/>
        <v>#DIV/0!</v>
      </c>
      <c r="Q1063" s="5" t="s">
        <v>8333</v>
      </c>
      <c r="R1063" s="5" t="s">
        <v>8334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 s="5">
        <v>1062</v>
      </c>
      <c r="B1064" s="3" t="s">
        <v>1062</v>
      </c>
      <c r="C1064" s="3" t="s">
        <v>5171</v>
      </c>
      <c r="D1064">
        <v>199</v>
      </c>
      <c r="E1064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t="b">
        <v>0</v>
      </c>
      <c r="L1064" s="5">
        <v>4</v>
      </c>
      <c r="M1064" t="b">
        <v>0</v>
      </c>
      <c r="N1064" s="5" t="s">
        <v>8280</v>
      </c>
      <c r="O1064" s="1">
        <f t="shared" si="64"/>
        <v>96</v>
      </c>
      <c r="P1064" s="7">
        <f t="shared" si="65"/>
        <v>47.5</v>
      </c>
      <c r="Q1064" s="5" t="s">
        <v>8333</v>
      </c>
      <c r="R1064" s="5" t="s">
        <v>8334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 s="5">
        <v>1063</v>
      </c>
      <c r="B1065" s="3" t="s">
        <v>1063</v>
      </c>
      <c r="C1065" s="3" t="s">
        <v>5172</v>
      </c>
      <c r="D1065">
        <v>1000</v>
      </c>
      <c r="E1065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t="b">
        <v>0</v>
      </c>
      <c r="L1065" s="5">
        <v>0</v>
      </c>
      <c r="M1065" t="b">
        <v>0</v>
      </c>
      <c r="N1065" s="5" t="s">
        <v>8280</v>
      </c>
      <c r="O1065" s="1">
        <f t="shared" si="64"/>
        <v>0</v>
      </c>
      <c r="P1065" s="7" t="e">
        <f t="shared" si="65"/>
        <v>#DIV/0!</v>
      </c>
      <c r="Q1065" s="5" t="s">
        <v>8333</v>
      </c>
      <c r="R1065" s="5" t="s">
        <v>8334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 s="5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t="b">
        <v>0</v>
      </c>
      <c r="L1066" s="5">
        <v>123</v>
      </c>
      <c r="M1066" t="b">
        <v>0</v>
      </c>
      <c r="N1066" s="5" t="s">
        <v>8281</v>
      </c>
      <c r="O1066" s="1">
        <f t="shared" si="64"/>
        <v>9</v>
      </c>
      <c r="P1066" s="7">
        <f t="shared" si="65"/>
        <v>65.67</v>
      </c>
      <c r="Q1066" s="5" t="s">
        <v>8335</v>
      </c>
      <c r="R1066" s="5" t="s">
        <v>8336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 s="5">
        <v>1065</v>
      </c>
      <c r="B1067" s="3" t="s">
        <v>1065</v>
      </c>
      <c r="C1067" s="3" t="s">
        <v>5174</v>
      </c>
      <c r="D1067">
        <v>3000</v>
      </c>
      <c r="E1067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t="b">
        <v>0</v>
      </c>
      <c r="L1067" s="5">
        <v>5</v>
      </c>
      <c r="M1067" t="b">
        <v>0</v>
      </c>
      <c r="N1067" s="5" t="s">
        <v>8281</v>
      </c>
      <c r="O1067" s="1">
        <f t="shared" si="64"/>
        <v>3</v>
      </c>
      <c r="P1067" s="7">
        <f t="shared" si="65"/>
        <v>16.2</v>
      </c>
      <c r="Q1067" s="5" t="s">
        <v>8335</v>
      </c>
      <c r="R1067" s="5" t="s">
        <v>8336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 s="5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t="b">
        <v>0</v>
      </c>
      <c r="L1068" s="5">
        <v>148</v>
      </c>
      <c r="M1068" t="b">
        <v>0</v>
      </c>
      <c r="N1068" s="5" t="s">
        <v>8281</v>
      </c>
      <c r="O1068" s="1">
        <f t="shared" si="64"/>
        <v>4</v>
      </c>
      <c r="P1068" s="7">
        <f t="shared" si="65"/>
        <v>34.129999999999995</v>
      </c>
      <c r="Q1068" s="5" t="s">
        <v>8335</v>
      </c>
      <c r="R1068" s="5" t="s">
        <v>8336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 s="5">
        <v>1067</v>
      </c>
      <c r="B1069" s="3" t="s">
        <v>1067</v>
      </c>
      <c r="C1069" s="3" t="s">
        <v>5176</v>
      </c>
      <c r="D1069">
        <v>500</v>
      </c>
      <c r="E1069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t="b">
        <v>0</v>
      </c>
      <c r="L1069" s="5">
        <v>10</v>
      </c>
      <c r="M1069" t="b">
        <v>0</v>
      </c>
      <c r="N1069" s="5" t="s">
        <v>8281</v>
      </c>
      <c r="O1069" s="1">
        <f t="shared" si="64"/>
        <v>26</v>
      </c>
      <c r="P1069" s="7">
        <f t="shared" si="65"/>
        <v>13</v>
      </c>
      <c r="Q1069" s="5" t="s">
        <v>8335</v>
      </c>
      <c r="R1069" s="5" t="s">
        <v>8336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 s="5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t="b">
        <v>0</v>
      </c>
      <c r="L1070" s="5">
        <v>4</v>
      </c>
      <c r="M1070" t="b">
        <v>0</v>
      </c>
      <c r="N1070" s="5" t="s">
        <v>8281</v>
      </c>
      <c r="O1070" s="1">
        <f t="shared" si="64"/>
        <v>1</v>
      </c>
      <c r="P1070" s="7">
        <f t="shared" si="65"/>
        <v>11.25</v>
      </c>
      <c r="Q1070" s="5" t="s">
        <v>8335</v>
      </c>
      <c r="R1070" s="5" t="s">
        <v>8336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 s="5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t="b">
        <v>0</v>
      </c>
      <c r="L1071" s="5">
        <v>21</v>
      </c>
      <c r="M1071" t="b">
        <v>0</v>
      </c>
      <c r="N1071" s="5" t="s">
        <v>8281</v>
      </c>
      <c r="O1071" s="1">
        <f t="shared" si="64"/>
        <v>39</v>
      </c>
      <c r="P1071" s="7">
        <f t="shared" si="65"/>
        <v>40.479999999999997</v>
      </c>
      <c r="Q1071" s="5" t="s">
        <v>8335</v>
      </c>
      <c r="R1071" s="5" t="s">
        <v>8336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 s="5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t="b">
        <v>0</v>
      </c>
      <c r="L1072" s="5">
        <v>2</v>
      </c>
      <c r="M1072" t="b">
        <v>0</v>
      </c>
      <c r="N1072" s="5" t="s">
        <v>8281</v>
      </c>
      <c r="O1072" s="1">
        <f t="shared" si="64"/>
        <v>1</v>
      </c>
      <c r="P1072" s="7">
        <f t="shared" si="65"/>
        <v>35</v>
      </c>
      <c r="Q1072" s="5" t="s">
        <v>8335</v>
      </c>
      <c r="R1072" s="5" t="s">
        <v>8336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 s="5">
        <v>1071</v>
      </c>
      <c r="B1073" s="3" t="s">
        <v>1071</v>
      </c>
      <c r="C1073" s="3" t="s">
        <v>5180</v>
      </c>
      <c r="D1073">
        <v>100</v>
      </c>
      <c r="E1073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t="b">
        <v>0</v>
      </c>
      <c r="L1073" s="5">
        <v>0</v>
      </c>
      <c r="M1073" t="b">
        <v>0</v>
      </c>
      <c r="N1073" s="5" t="s">
        <v>8281</v>
      </c>
      <c r="O1073" s="1">
        <f t="shared" si="64"/>
        <v>0</v>
      </c>
      <c r="P1073" s="7" t="e">
        <f t="shared" si="65"/>
        <v>#DIV/0!</v>
      </c>
      <c r="Q1073" s="5" t="s">
        <v>8335</v>
      </c>
      <c r="R1073" s="5" t="s">
        <v>8336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 s="5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t="b">
        <v>0</v>
      </c>
      <c r="L1074" s="5">
        <v>4</v>
      </c>
      <c r="M1074" t="b">
        <v>0</v>
      </c>
      <c r="N1074" s="5" t="s">
        <v>8281</v>
      </c>
      <c r="O1074" s="1">
        <f t="shared" si="64"/>
        <v>1</v>
      </c>
      <c r="P1074" s="7">
        <f t="shared" si="65"/>
        <v>12.75</v>
      </c>
      <c r="Q1074" s="5" t="s">
        <v>8335</v>
      </c>
      <c r="R1074" s="5" t="s">
        <v>8336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 s="5">
        <v>1073</v>
      </c>
      <c r="B1075" s="3" t="s">
        <v>1073</v>
      </c>
      <c r="C1075" s="3" t="s">
        <v>5182</v>
      </c>
      <c r="D1075">
        <v>750</v>
      </c>
      <c r="E1075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t="b">
        <v>0</v>
      </c>
      <c r="L1075" s="5">
        <v>1</v>
      </c>
      <c r="M1075" t="b">
        <v>0</v>
      </c>
      <c r="N1075" s="5" t="s">
        <v>8281</v>
      </c>
      <c r="O1075" s="1">
        <f t="shared" si="64"/>
        <v>2</v>
      </c>
      <c r="P1075" s="7">
        <f t="shared" si="65"/>
        <v>10</v>
      </c>
      <c r="Q1075" s="5" t="s">
        <v>8335</v>
      </c>
      <c r="R1075" s="5" t="s">
        <v>8336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 s="5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t="b">
        <v>0</v>
      </c>
      <c r="L1076" s="5">
        <v>30</v>
      </c>
      <c r="M1076" t="b">
        <v>0</v>
      </c>
      <c r="N1076" s="5" t="s">
        <v>8281</v>
      </c>
      <c r="O1076" s="1">
        <f t="shared" si="64"/>
        <v>7</v>
      </c>
      <c r="P1076" s="7">
        <f t="shared" si="65"/>
        <v>113.57000000000001</v>
      </c>
      <c r="Q1076" s="5" t="s">
        <v>8335</v>
      </c>
      <c r="R1076" s="5" t="s">
        <v>8336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 s="5">
        <v>1075</v>
      </c>
      <c r="B1077" s="3" t="s">
        <v>1075</v>
      </c>
      <c r="C1077" s="3" t="s">
        <v>5184</v>
      </c>
      <c r="D1077">
        <v>1000</v>
      </c>
      <c r="E1077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t="b">
        <v>0</v>
      </c>
      <c r="L1077" s="5">
        <v>3</v>
      </c>
      <c r="M1077" t="b">
        <v>0</v>
      </c>
      <c r="N1077" s="5" t="s">
        <v>8281</v>
      </c>
      <c r="O1077" s="1">
        <f t="shared" si="64"/>
        <v>5</v>
      </c>
      <c r="P1077" s="7">
        <f t="shared" si="65"/>
        <v>15</v>
      </c>
      <c r="Q1077" s="5" t="s">
        <v>8335</v>
      </c>
      <c r="R1077" s="5" t="s">
        <v>8336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 s="5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t="b">
        <v>0</v>
      </c>
      <c r="L1078" s="5">
        <v>975</v>
      </c>
      <c r="M1078" t="b">
        <v>0</v>
      </c>
      <c r="N1078" s="5" t="s">
        <v>8281</v>
      </c>
      <c r="O1078" s="1">
        <f t="shared" si="64"/>
        <v>63</v>
      </c>
      <c r="P1078" s="7">
        <f t="shared" si="65"/>
        <v>48.29</v>
      </c>
      <c r="Q1078" s="5" t="s">
        <v>8335</v>
      </c>
      <c r="R1078" s="5" t="s">
        <v>8336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 s="5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t="b">
        <v>0</v>
      </c>
      <c r="L1079" s="5">
        <v>167</v>
      </c>
      <c r="M1079" t="b">
        <v>0</v>
      </c>
      <c r="N1079" s="5" t="s">
        <v>8281</v>
      </c>
      <c r="O1079" s="1">
        <f t="shared" si="64"/>
        <v>30</v>
      </c>
      <c r="P1079" s="7">
        <f t="shared" si="65"/>
        <v>43.98</v>
      </c>
      <c r="Q1079" s="5" t="s">
        <v>8335</v>
      </c>
      <c r="R1079" s="5" t="s">
        <v>8336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 s="5">
        <v>1078</v>
      </c>
      <c r="B1080" s="3" t="s">
        <v>1078</v>
      </c>
      <c r="C1080" s="3" t="s">
        <v>5187</v>
      </c>
      <c r="D1080">
        <v>600</v>
      </c>
      <c r="E1080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t="b">
        <v>0</v>
      </c>
      <c r="L1080" s="5">
        <v>5</v>
      </c>
      <c r="M1080" t="b">
        <v>0</v>
      </c>
      <c r="N1080" s="5" t="s">
        <v>8281</v>
      </c>
      <c r="O1080" s="1">
        <f t="shared" si="64"/>
        <v>8</v>
      </c>
      <c r="P1080" s="7">
        <f t="shared" si="65"/>
        <v>9</v>
      </c>
      <c r="Q1080" s="5" t="s">
        <v>8335</v>
      </c>
      <c r="R1080" s="5" t="s">
        <v>8336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 s="5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t="b">
        <v>0</v>
      </c>
      <c r="L1081" s="5">
        <v>18</v>
      </c>
      <c r="M1081" t="b">
        <v>0</v>
      </c>
      <c r="N1081" s="5" t="s">
        <v>8281</v>
      </c>
      <c r="O1081" s="1">
        <f t="shared" si="64"/>
        <v>3</v>
      </c>
      <c r="P1081" s="7">
        <f t="shared" si="65"/>
        <v>37.669999999999995</v>
      </c>
      <c r="Q1081" s="5" t="s">
        <v>8335</v>
      </c>
      <c r="R1081" s="5" t="s">
        <v>8336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 s="5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t="b">
        <v>0</v>
      </c>
      <c r="L1082" s="5">
        <v>98</v>
      </c>
      <c r="M1082" t="b">
        <v>0</v>
      </c>
      <c r="N1082" s="5" t="s">
        <v>8281</v>
      </c>
      <c r="O1082" s="1">
        <f t="shared" si="64"/>
        <v>10</v>
      </c>
      <c r="P1082" s="7">
        <f t="shared" si="65"/>
        <v>18.59</v>
      </c>
      <c r="Q1082" s="5" t="s">
        <v>8335</v>
      </c>
      <c r="R1082" s="5" t="s">
        <v>8336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 s="5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t="b">
        <v>0</v>
      </c>
      <c r="L1083" s="5">
        <v>4</v>
      </c>
      <c r="M1083" t="b">
        <v>0</v>
      </c>
      <c r="N1083" s="5" t="s">
        <v>8281</v>
      </c>
      <c r="O1083" s="1">
        <f t="shared" si="64"/>
        <v>1</v>
      </c>
      <c r="P1083" s="7">
        <f t="shared" si="65"/>
        <v>3</v>
      </c>
      <c r="Q1083" s="5" t="s">
        <v>8335</v>
      </c>
      <c r="R1083" s="5" t="s">
        <v>8336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 s="5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t="b">
        <v>0</v>
      </c>
      <c r="L1084" s="5">
        <v>3</v>
      </c>
      <c r="M1084" t="b">
        <v>0</v>
      </c>
      <c r="N1084" s="5" t="s">
        <v>8281</v>
      </c>
      <c r="O1084" s="1">
        <f t="shared" si="64"/>
        <v>1</v>
      </c>
      <c r="P1084" s="7">
        <f t="shared" si="65"/>
        <v>18.670000000000002</v>
      </c>
      <c r="Q1084" s="5" t="s">
        <v>8335</v>
      </c>
      <c r="R1084" s="5" t="s">
        <v>8336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 s="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t="b">
        <v>0</v>
      </c>
      <c r="L1085" s="5">
        <v>1</v>
      </c>
      <c r="M1085" t="b">
        <v>0</v>
      </c>
      <c r="N1085" s="5" t="s">
        <v>8281</v>
      </c>
      <c r="O1085" s="1">
        <f t="shared" si="64"/>
        <v>1</v>
      </c>
      <c r="P1085" s="7">
        <f t="shared" si="65"/>
        <v>410</v>
      </c>
      <c r="Q1085" s="5" t="s">
        <v>8335</v>
      </c>
      <c r="R1085" s="5" t="s">
        <v>8336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 s="5">
        <v>1084</v>
      </c>
      <c r="B1086" s="3" t="s">
        <v>1084</v>
      </c>
      <c r="C1086" s="3" t="s">
        <v>5193</v>
      </c>
      <c r="D1086">
        <v>550</v>
      </c>
      <c r="E1086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t="b">
        <v>0</v>
      </c>
      <c r="L1086" s="5">
        <v>0</v>
      </c>
      <c r="M1086" t="b">
        <v>0</v>
      </c>
      <c r="N1086" s="5" t="s">
        <v>8281</v>
      </c>
      <c r="O1086" s="1">
        <f t="shared" si="64"/>
        <v>0</v>
      </c>
      <c r="P1086" s="7" t="e">
        <f t="shared" si="65"/>
        <v>#DIV/0!</v>
      </c>
      <c r="Q1086" s="5" t="s">
        <v>8335</v>
      </c>
      <c r="R1086" s="5" t="s">
        <v>8336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 s="5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t="b">
        <v>0</v>
      </c>
      <c r="L1087" s="5">
        <v>9</v>
      </c>
      <c r="M1087" t="b">
        <v>0</v>
      </c>
      <c r="N1087" s="5" t="s">
        <v>8281</v>
      </c>
      <c r="O1087" s="1">
        <f t="shared" si="64"/>
        <v>4</v>
      </c>
      <c r="P1087" s="7">
        <f t="shared" si="65"/>
        <v>114</v>
      </c>
      <c r="Q1087" s="5" t="s">
        <v>8335</v>
      </c>
      <c r="R1087" s="5" t="s">
        <v>8336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 s="5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t="b">
        <v>0</v>
      </c>
      <c r="L1088" s="5">
        <v>2</v>
      </c>
      <c r="M1088" t="b">
        <v>0</v>
      </c>
      <c r="N1088" s="5" t="s">
        <v>8281</v>
      </c>
      <c r="O1088" s="1">
        <f t="shared" si="64"/>
        <v>1</v>
      </c>
      <c r="P1088" s="7">
        <f t="shared" si="65"/>
        <v>7.5</v>
      </c>
      <c r="Q1088" s="5" t="s">
        <v>8335</v>
      </c>
      <c r="R1088" s="5" t="s">
        <v>8336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 s="5">
        <v>1087</v>
      </c>
      <c r="B1089" s="3" t="s">
        <v>1087</v>
      </c>
      <c r="C1089" s="3" t="s">
        <v>5196</v>
      </c>
      <c r="D1089">
        <v>1100</v>
      </c>
      <c r="E1089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t="b">
        <v>0</v>
      </c>
      <c r="L1089" s="5">
        <v>0</v>
      </c>
      <c r="M1089" t="b">
        <v>0</v>
      </c>
      <c r="N1089" s="5" t="s">
        <v>8281</v>
      </c>
      <c r="O1089" s="1">
        <f t="shared" si="64"/>
        <v>0</v>
      </c>
      <c r="P1089" s="7" t="e">
        <f t="shared" si="65"/>
        <v>#DIV/0!</v>
      </c>
      <c r="Q1089" s="5" t="s">
        <v>8335</v>
      </c>
      <c r="R1089" s="5" t="s">
        <v>8336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 s="5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t="b">
        <v>0</v>
      </c>
      <c r="L1090" s="5">
        <v>147</v>
      </c>
      <c r="M1090" t="b">
        <v>0</v>
      </c>
      <c r="N1090" s="5" t="s">
        <v>8281</v>
      </c>
      <c r="O1090" s="1">
        <f t="shared" si="64"/>
        <v>15</v>
      </c>
      <c r="P1090" s="7">
        <f t="shared" si="65"/>
        <v>43.419999999999995</v>
      </c>
      <c r="Q1090" s="5" t="s">
        <v>8335</v>
      </c>
      <c r="R1090" s="5" t="s">
        <v>8336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 s="5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t="b">
        <v>0</v>
      </c>
      <c r="L1091" s="5">
        <v>49</v>
      </c>
      <c r="M1091" t="b">
        <v>0</v>
      </c>
      <c r="N1091" s="5" t="s">
        <v>8281</v>
      </c>
      <c r="O1091" s="1">
        <f t="shared" ref="O1091:O1154" si="68">ROUNDUP(E1091/D1091*100, 0)</f>
        <v>8</v>
      </c>
      <c r="P1091" s="7">
        <f t="shared" ref="P1091:P1154" si="69">ROUNDUP(E1091/L1091,2)</f>
        <v>23.96</v>
      </c>
      <c r="Q1091" s="5" t="s">
        <v>8335</v>
      </c>
      <c r="R1091" s="5" t="s">
        <v>8336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 s="5">
        <v>1090</v>
      </c>
      <c r="B1092" s="3" t="s">
        <v>1090</v>
      </c>
      <c r="C1092" s="3" t="s">
        <v>5199</v>
      </c>
      <c r="D1092">
        <v>12999</v>
      </c>
      <c r="E1092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t="b">
        <v>0</v>
      </c>
      <c r="L1092" s="5">
        <v>1</v>
      </c>
      <c r="M1092" t="b">
        <v>0</v>
      </c>
      <c r="N1092" s="5" t="s">
        <v>8281</v>
      </c>
      <c r="O1092" s="1">
        <f t="shared" si="68"/>
        <v>1</v>
      </c>
      <c r="P1092" s="7">
        <f t="shared" si="69"/>
        <v>5</v>
      </c>
      <c r="Q1092" s="5" t="s">
        <v>8335</v>
      </c>
      <c r="R1092" s="5" t="s">
        <v>8336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 s="5">
        <v>1091</v>
      </c>
      <c r="B1093" s="3" t="s">
        <v>1091</v>
      </c>
      <c r="C1093" s="3" t="s">
        <v>5200</v>
      </c>
      <c r="D1093">
        <v>200</v>
      </c>
      <c r="E1093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t="b">
        <v>0</v>
      </c>
      <c r="L1093" s="5">
        <v>2</v>
      </c>
      <c r="M1093" t="b">
        <v>0</v>
      </c>
      <c r="N1093" s="5" t="s">
        <v>8281</v>
      </c>
      <c r="O1093" s="1">
        <f t="shared" si="68"/>
        <v>13</v>
      </c>
      <c r="P1093" s="7">
        <f t="shared" si="69"/>
        <v>12.5</v>
      </c>
      <c r="Q1093" s="5" t="s">
        <v>8335</v>
      </c>
      <c r="R1093" s="5" t="s">
        <v>8336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 s="5">
        <v>1092</v>
      </c>
      <c r="B1094" s="3" t="s">
        <v>1092</v>
      </c>
      <c r="C1094" s="3" t="s">
        <v>5201</v>
      </c>
      <c r="D1094">
        <v>2000</v>
      </c>
      <c r="E1094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t="b">
        <v>0</v>
      </c>
      <c r="L1094" s="5">
        <v>7</v>
      </c>
      <c r="M1094" t="b">
        <v>0</v>
      </c>
      <c r="N1094" s="5" t="s">
        <v>8281</v>
      </c>
      <c r="O1094" s="1">
        <f t="shared" si="68"/>
        <v>2</v>
      </c>
      <c r="P1094" s="7">
        <f t="shared" si="69"/>
        <v>3</v>
      </c>
      <c r="Q1094" s="5" t="s">
        <v>8335</v>
      </c>
      <c r="R1094" s="5" t="s">
        <v>8336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 s="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t="b">
        <v>0</v>
      </c>
      <c r="L1095" s="5">
        <v>4</v>
      </c>
      <c r="M1095" t="b">
        <v>0</v>
      </c>
      <c r="N1095" s="5" t="s">
        <v>8281</v>
      </c>
      <c r="O1095" s="1">
        <f t="shared" si="68"/>
        <v>15</v>
      </c>
      <c r="P1095" s="7">
        <f t="shared" si="69"/>
        <v>10.57</v>
      </c>
      <c r="Q1095" s="5" t="s">
        <v>8335</v>
      </c>
      <c r="R1095" s="5" t="s">
        <v>8336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 s="5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t="b">
        <v>0</v>
      </c>
      <c r="L1096" s="5">
        <v>27</v>
      </c>
      <c r="M1096" t="b">
        <v>0</v>
      </c>
      <c r="N1096" s="5" t="s">
        <v>8281</v>
      </c>
      <c r="O1096" s="1">
        <f t="shared" si="68"/>
        <v>19</v>
      </c>
      <c r="P1096" s="7">
        <f t="shared" si="69"/>
        <v>122.01</v>
      </c>
      <c r="Q1096" s="5" t="s">
        <v>8335</v>
      </c>
      <c r="R1096" s="5" t="s">
        <v>8336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 s="5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t="b">
        <v>0</v>
      </c>
      <c r="L1097" s="5">
        <v>94</v>
      </c>
      <c r="M1097" t="b">
        <v>0</v>
      </c>
      <c r="N1097" s="5" t="s">
        <v>8281</v>
      </c>
      <c r="O1097" s="1">
        <f t="shared" si="68"/>
        <v>6</v>
      </c>
      <c r="P1097" s="7">
        <f t="shared" si="69"/>
        <v>267.81</v>
      </c>
      <c r="Q1097" s="5" t="s">
        <v>8335</v>
      </c>
      <c r="R1097" s="5" t="s">
        <v>8336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 s="5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t="b">
        <v>0</v>
      </c>
      <c r="L1098" s="5">
        <v>29</v>
      </c>
      <c r="M1098" t="b">
        <v>0</v>
      </c>
      <c r="N1098" s="5" t="s">
        <v>8281</v>
      </c>
      <c r="O1098" s="1">
        <f t="shared" si="68"/>
        <v>18</v>
      </c>
      <c r="P1098" s="7">
        <f t="shared" si="69"/>
        <v>74.210000000000008</v>
      </c>
      <c r="Q1098" s="5" t="s">
        <v>8335</v>
      </c>
      <c r="R1098" s="5" t="s">
        <v>8336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 s="5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t="b">
        <v>0</v>
      </c>
      <c r="L1099" s="5">
        <v>7</v>
      </c>
      <c r="M1099" t="b">
        <v>0</v>
      </c>
      <c r="N1099" s="5" t="s">
        <v>8281</v>
      </c>
      <c r="O1099" s="1">
        <f t="shared" si="68"/>
        <v>1</v>
      </c>
      <c r="P1099" s="7">
        <f t="shared" si="69"/>
        <v>6.72</v>
      </c>
      <c r="Q1099" s="5" t="s">
        <v>8335</v>
      </c>
      <c r="R1099" s="5" t="s">
        <v>8336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 s="5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t="b">
        <v>0</v>
      </c>
      <c r="L1100" s="5">
        <v>22</v>
      </c>
      <c r="M1100" t="b">
        <v>0</v>
      </c>
      <c r="N1100" s="5" t="s">
        <v>8281</v>
      </c>
      <c r="O1100" s="1">
        <f t="shared" si="68"/>
        <v>8</v>
      </c>
      <c r="P1100" s="7">
        <f t="shared" si="69"/>
        <v>81.960000000000008</v>
      </c>
      <c r="Q1100" s="5" t="s">
        <v>8335</v>
      </c>
      <c r="R1100" s="5" t="s">
        <v>8336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 s="5">
        <v>1099</v>
      </c>
      <c r="B1101" s="3" t="s">
        <v>1099</v>
      </c>
      <c r="C1101" s="3" t="s">
        <v>5208</v>
      </c>
      <c r="D1101">
        <v>5000</v>
      </c>
      <c r="E1101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t="b">
        <v>0</v>
      </c>
      <c r="L1101" s="5">
        <v>1</v>
      </c>
      <c r="M1101" t="b">
        <v>0</v>
      </c>
      <c r="N1101" s="5" t="s">
        <v>8281</v>
      </c>
      <c r="O1101" s="1">
        <f t="shared" si="68"/>
        <v>1</v>
      </c>
      <c r="P1101" s="7">
        <f t="shared" si="69"/>
        <v>25</v>
      </c>
      <c r="Q1101" s="5" t="s">
        <v>8335</v>
      </c>
      <c r="R1101" s="5" t="s">
        <v>8336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 s="5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t="b">
        <v>0</v>
      </c>
      <c r="L1102" s="5">
        <v>10</v>
      </c>
      <c r="M1102" t="b">
        <v>0</v>
      </c>
      <c r="N1102" s="5" t="s">
        <v>8281</v>
      </c>
      <c r="O1102" s="1">
        <f t="shared" si="68"/>
        <v>3</v>
      </c>
      <c r="P1102" s="7">
        <f t="shared" si="69"/>
        <v>10</v>
      </c>
      <c r="Q1102" s="5" t="s">
        <v>8335</v>
      </c>
      <c r="R1102" s="5" t="s">
        <v>8336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 s="5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t="b">
        <v>0</v>
      </c>
      <c r="L1103" s="5">
        <v>6</v>
      </c>
      <c r="M1103" t="b">
        <v>0</v>
      </c>
      <c r="N1103" s="5" t="s">
        <v>8281</v>
      </c>
      <c r="O1103" s="1">
        <f t="shared" si="68"/>
        <v>1</v>
      </c>
      <c r="P1103" s="7">
        <f t="shared" si="69"/>
        <v>6.84</v>
      </c>
      <c r="Q1103" s="5" t="s">
        <v>8335</v>
      </c>
      <c r="R1103" s="5" t="s">
        <v>8336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 s="5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t="b">
        <v>0</v>
      </c>
      <c r="L1104" s="5">
        <v>24</v>
      </c>
      <c r="M1104" t="b">
        <v>0</v>
      </c>
      <c r="N1104" s="5" t="s">
        <v>8281</v>
      </c>
      <c r="O1104" s="1">
        <f t="shared" si="68"/>
        <v>6</v>
      </c>
      <c r="P1104" s="7">
        <f t="shared" si="69"/>
        <v>17.71</v>
      </c>
      <c r="Q1104" s="5" t="s">
        <v>8335</v>
      </c>
      <c r="R1104" s="5" t="s">
        <v>8336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 s="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t="b">
        <v>0</v>
      </c>
      <c r="L1105" s="5">
        <v>15</v>
      </c>
      <c r="M1105" t="b">
        <v>0</v>
      </c>
      <c r="N1105" s="5" t="s">
        <v>8281</v>
      </c>
      <c r="O1105" s="1">
        <f t="shared" si="68"/>
        <v>2</v>
      </c>
      <c r="P1105" s="7">
        <f t="shared" si="69"/>
        <v>16.2</v>
      </c>
      <c r="Q1105" s="5" t="s">
        <v>8335</v>
      </c>
      <c r="R1105" s="5" t="s">
        <v>8336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 s="5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t="b">
        <v>0</v>
      </c>
      <c r="L1106" s="5">
        <v>37</v>
      </c>
      <c r="M1106" t="b">
        <v>0</v>
      </c>
      <c r="N1106" s="5" t="s">
        <v>8281</v>
      </c>
      <c r="O1106" s="1">
        <f t="shared" si="68"/>
        <v>5</v>
      </c>
      <c r="P1106" s="7">
        <f t="shared" si="69"/>
        <v>80.300000000000011</v>
      </c>
      <c r="Q1106" s="5" t="s">
        <v>8335</v>
      </c>
      <c r="R1106" s="5" t="s">
        <v>8336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 s="5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t="b">
        <v>0</v>
      </c>
      <c r="L1107" s="5">
        <v>20</v>
      </c>
      <c r="M1107" t="b">
        <v>0</v>
      </c>
      <c r="N1107" s="5" t="s">
        <v>8281</v>
      </c>
      <c r="O1107" s="1">
        <f t="shared" si="68"/>
        <v>1</v>
      </c>
      <c r="P1107" s="7">
        <f t="shared" si="69"/>
        <v>71.55</v>
      </c>
      <c r="Q1107" s="5" t="s">
        <v>8335</v>
      </c>
      <c r="R1107" s="5" t="s">
        <v>8336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 s="5">
        <v>1106</v>
      </c>
      <c r="B1108" s="3" t="s">
        <v>1106</v>
      </c>
      <c r="C1108" s="3" t="s">
        <v>5215</v>
      </c>
      <c r="D1108">
        <v>400</v>
      </c>
      <c r="E110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t="b">
        <v>0</v>
      </c>
      <c r="L1108" s="5">
        <v>7</v>
      </c>
      <c r="M1108" t="b">
        <v>0</v>
      </c>
      <c r="N1108" s="5" t="s">
        <v>8281</v>
      </c>
      <c r="O1108" s="1">
        <f t="shared" si="68"/>
        <v>42</v>
      </c>
      <c r="P1108" s="7">
        <f t="shared" si="69"/>
        <v>23.580000000000002</v>
      </c>
      <c r="Q1108" s="5" t="s">
        <v>8335</v>
      </c>
      <c r="R1108" s="5" t="s">
        <v>8336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 s="5">
        <v>1107</v>
      </c>
      <c r="B1109" s="3" t="s">
        <v>1107</v>
      </c>
      <c r="C1109" s="3" t="s">
        <v>5216</v>
      </c>
      <c r="D1109">
        <v>10000</v>
      </c>
      <c r="E1109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t="b">
        <v>0</v>
      </c>
      <c r="L1109" s="5">
        <v>0</v>
      </c>
      <c r="M1109" t="b">
        <v>0</v>
      </c>
      <c r="N1109" s="5" t="s">
        <v>8281</v>
      </c>
      <c r="O1109" s="1">
        <f t="shared" si="68"/>
        <v>0</v>
      </c>
      <c r="P1109" s="7" t="e">
        <f t="shared" si="69"/>
        <v>#DIV/0!</v>
      </c>
      <c r="Q1109" s="5" t="s">
        <v>8335</v>
      </c>
      <c r="R1109" s="5" t="s">
        <v>8336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 s="5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t="b">
        <v>0</v>
      </c>
      <c r="L1110" s="5">
        <v>21</v>
      </c>
      <c r="M1110" t="b">
        <v>0</v>
      </c>
      <c r="N1110" s="5" t="s">
        <v>8281</v>
      </c>
      <c r="O1110" s="1">
        <f t="shared" si="68"/>
        <v>3</v>
      </c>
      <c r="P1110" s="7">
        <f t="shared" si="69"/>
        <v>34.89</v>
      </c>
      <c r="Q1110" s="5" t="s">
        <v>8335</v>
      </c>
      <c r="R1110" s="5" t="s">
        <v>8336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 s="5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t="b">
        <v>0</v>
      </c>
      <c r="L1111" s="5">
        <v>3</v>
      </c>
      <c r="M1111" t="b">
        <v>0</v>
      </c>
      <c r="N1111" s="5" t="s">
        <v>8281</v>
      </c>
      <c r="O1111" s="1">
        <f t="shared" si="68"/>
        <v>1</v>
      </c>
      <c r="P1111" s="7">
        <f t="shared" si="69"/>
        <v>15</v>
      </c>
      <c r="Q1111" s="5" t="s">
        <v>8335</v>
      </c>
      <c r="R1111" s="5" t="s">
        <v>8336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 s="5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t="b">
        <v>0</v>
      </c>
      <c r="L1112" s="5">
        <v>11</v>
      </c>
      <c r="M1112" t="b">
        <v>0</v>
      </c>
      <c r="N1112" s="5" t="s">
        <v>8281</v>
      </c>
      <c r="O1112" s="1">
        <f t="shared" si="68"/>
        <v>1</v>
      </c>
      <c r="P1112" s="7">
        <f t="shared" si="69"/>
        <v>23.19</v>
      </c>
      <c r="Q1112" s="5" t="s">
        <v>8335</v>
      </c>
      <c r="R1112" s="5" t="s">
        <v>8336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 s="5">
        <v>1111</v>
      </c>
      <c r="B1113" s="3" t="s">
        <v>1111</v>
      </c>
      <c r="C1113" s="3" t="s">
        <v>5220</v>
      </c>
      <c r="D1113">
        <v>2500</v>
      </c>
      <c r="E1113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t="b">
        <v>0</v>
      </c>
      <c r="L1113" s="5">
        <v>1</v>
      </c>
      <c r="M1113" t="b">
        <v>0</v>
      </c>
      <c r="N1113" s="5" t="s">
        <v>8281</v>
      </c>
      <c r="O1113" s="1">
        <f t="shared" si="68"/>
        <v>1</v>
      </c>
      <c r="P1113" s="7">
        <f t="shared" si="69"/>
        <v>1</v>
      </c>
      <c r="Q1113" s="5" t="s">
        <v>8335</v>
      </c>
      <c r="R1113" s="5" t="s">
        <v>8336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 s="5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t="b">
        <v>0</v>
      </c>
      <c r="L1114" s="5">
        <v>312</v>
      </c>
      <c r="M1114" t="b">
        <v>0</v>
      </c>
      <c r="N1114" s="5" t="s">
        <v>8281</v>
      </c>
      <c r="O1114" s="1">
        <f t="shared" si="68"/>
        <v>36</v>
      </c>
      <c r="P1114" s="7">
        <f t="shared" si="69"/>
        <v>100.24000000000001</v>
      </c>
      <c r="Q1114" s="5" t="s">
        <v>8335</v>
      </c>
      <c r="R1114" s="5" t="s">
        <v>8336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 s="5">
        <v>1113</v>
      </c>
      <c r="B1115" s="3" t="s">
        <v>1113</v>
      </c>
      <c r="C1115" s="3" t="s">
        <v>5222</v>
      </c>
      <c r="D1115">
        <v>1000</v>
      </c>
      <c r="E1115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t="b">
        <v>0</v>
      </c>
      <c r="L1115" s="5">
        <v>1</v>
      </c>
      <c r="M1115" t="b">
        <v>0</v>
      </c>
      <c r="N1115" s="5" t="s">
        <v>8281</v>
      </c>
      <c r="O1115" s="1">
        <f t="shared" si="68"/>
        <v>1</v>
      </c>
      <c r="P1115" s="7">
        <f t="shared" si="69"/>
        <v>5</v>
      </c>
      <c r="Q1115" s="5" t="s">
        <v>8335</v>
      </c>
      <c r="R1115" s="5" t="s">
        <v>8336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 s="5">
        <v>1114</v>
      </c>
      <c r="B1116" s="3" t="s">
        <v>1114</v>
      </c>
      <c r="C1116" s="3" t="s">
        <v>5223</v>
      </c>
      <c r="D1116">
        <v>6000</v>
      </c>
      <c r="E1116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t="b">
        <v>0</v>
      </c>
      <c r="L1116" s="5">
        <v>3</v>
      </c>
      <c r="M1116" t="b">
        <v>0</v>
      </c>
      <c r="N1116" s="5" t="s">
        <v>8281</v>
      </c>
      <c r="O1116" s="1">
        <f t="shared" si="68"/>
        <v>1</v>
      </c>
      <c r="P1116" s="7">
        <f t="shared" si="69"/>
        <v>3.34</v>
      </c>
      <c r="Q1116" s="5" t="s">
        <v>8335</v>
      </c>
      <c r="R1116" s="5" t="s">
        <v>8336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 s="5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t="b">
        <v>0</v>
      </c>
      <c r="L1117" s="5">
        <v>4</v>
      </c>
      <c r="M1117" t="b">
        <v>0</v>
      </c>
      <c r="N1117" s="5" t="s">
        <v>8281</v>
      </c>
      <c r="O1117" s="1">
        <f t="shared" si="68"/>
        <v>1</v>
      </c>
      <c r="P1117" s="7">
        <f t="shared" si="69"/>
        <v>13.25</v>
      </c>
      <c r="Q1117" s="5" t="s">
        <v>8335</v>
      </c>
      <c r="R1117" s="5" t="s">
        <v>8336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 s="5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t="b">
        <v>0</v>
      </c>
      <c r="L1118" s="5">
        <v>10</v>
      </c>
      <c r="M1118" t="b">
        <v>0</v>
      </c>
      <c r="N1118" s="5" t="s">
        <v>8281</v>
      </c>
      <c r="O1118" s="1">
        <f t="shared" si="68"/>
        <v>1</v>
      </c>
      <c r="P1118" s="7">
        <f t="shared" si="69"/>
        <v>17.860000000000003</v>
      </c>
      <c r="Q1118" s="5" t="s">
        <v>8335</v>
      </c>
      <c r="R1118" s="5" t="s">
        <v>8336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 s="5">
        <v>1117</v>
      </c>
      <c r="B1119" s="3" t="s">
        <v>1117</v>
      </c>
      <c r="C1119" s="3" t="s">
        <v>5226</v>
      </c>
      <c r="D1119">
        <v>1000</v>
      </c>
      <c r="E1119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t="b">
        <v>0</v>
      </c>
      <c r="L1119" s="5">
        <v>8</v>
      </c>
      <c r="M1119" t="b">
        <v>0</v>
      </c>
      <c r="N1119" s="5" t="s">
        <v>8281</v>
      </c>
      <c r="O1119" s="1">
        <f t="shared" si="68"/>
        <v>9</v>
      </c>
      <c r="P1119" s="7">
        <f t="shared" si="69"/>
        <v>10.379999999999999</v>
      </c>
      <c r="Q1119" s="5" t="s">
        <v>8335</v>
      </c>
      <c r="R1119" s="5" t="s">
        <v>8336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 s="5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t="b">
        <v>0</v>
      </c>
      <c r="L1120" s="5">
        <v>3</v>
      </c>
      <c r="M1120" t="b">
        <v>0</v>
      </c>
      <c r="N1120" s="5" t="s">
        <v>8281</v>
      </c>
      <c r="O1120" s="1">
        <f t="shared" si="68"/>
        <v>3</v>
      </c>
      <c r="P1120" s="7">
        <f t="shared" si="69"/>
        <v>36.339999999999996</v>
      </c>
      <c r="Q1120" s="5" t="s">
        <v>8335</v>
      </c>
      <c r="R1120" s="5" t="s">
        <v>8336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 s="5">
        <v>1119</v>
      </c>
      <c r="B1121" s="3" t="s">
        <v>1119</v>
      </c>
      <c r="C1121" s="3" t="s">
        <v>5228</v>
      </c>
      <c r="D1121">
        <v>2100</v>
      </c>
      <c r="E1121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t="b">
        <v>0</v>
      </c>
      <c r="L1121" s="5">
        <v>1</v>
      </c>
      <c r="M1121" t="b">
        <v>0</v>
      </c>
      <c r="N1121" s="5" t="s">
        <v>8281</v>
      </c>
      <c r="O1121" s="1">
        <f t="shared" si="68"/>
        <v>1</v>
      </c>
      <c r="P1121" s="7">
        <f t="shared" si="69"/>
        <v>5</v>
      </c>
      <c r="Q1121" s="5" t="s">
        <v>8335</v>
      </c>
      <c r="R1121" s="5" t="s">
        <v>8336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 s="5">
        <v>1120</v>
      </c>
      <c r="B1122" s="3" t="s">
        <v>1120</v>
      </c>
      <c r="C1122" s="3" t="s">
        <v>5229</v>
      </c>
      <c r="D1122">
        <v>25000</v>
      </c>
      <c r="E1122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t="b">
        <v>0</v>
      </c>
      <c r="L1122" s="5">
        <v>0</v>
      </c>
      <c r="M1122" t="b">
        <v>0</v>
      </c>
      <c r="N1122" s="5" t="s">
        <v>8281</v>
      </c>
      <c r="O1122" s="1">
        <f t="shared" si="68"/>
        <v>0</v>
      </c>
      <c r="P1122" s="7" t="e">
        <f t="shared" si="69"/>
        <v>#DIV/0!</v>
      </c>
      <c r="Q1122" s="5" t="s">
        <v>8335</v>
      </c>
      <c r="R1122" s="5" t="s">
        <v>8336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 s="5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t="b">
        <v>0</v>
      </c>
      <c r="L1123" s="5">
        <v>5</v>
      </c>
      <c r="M1123" t="b">
        <v>0</v>
      </c>
      <c r="N1123" s="5" t="s">
        <v>8281</v>
      </c>
      <c r="O1123" s="1">
        <f t="shared" si="68"/>
        <v>1</v>
      </c>
      <c r="P1123" s="7">
        <f t="shared" si="69"/>
        <v>5.8</v>
      </c>
      <c r="Q1123" s="5" t="s">
        <v>8335</v>
      </c>
      <c r="R1123" s="5" t="s">
        <v>8336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 s="5">
        <v>1122</v>
      </c>
      <c r="B1124" s="3" t="s">
        <v>1122</v>
      </c>
      <c r="C1124" s="3" t="s">
        <v>5231</v>
      </c>
      <c r="D1124">
        <v>3200</v>
      </c>
      <c r="E1124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t="b">
        <v>0</v>
      </c>
      <c r="L1124" s="5">
        <v>0</v>
      </c>
      <c r="M1124" t="b">
        <v>0</v>
      </c>
      <c r="N1124" s="5" t="s">
        <v>8281</v>
      </c>
      <c r="O1124" s="1">
        <f t="shared" si="68"/>
        <v>0</v>
      </c>
      <c r="P1124" s="7" t="e">
        <f t="shared" si="69"/>
        <v>#DIV/0!</v>
      </c>
      <c r="Q1124" s="5" t="s">
        <v>8335</v>
      </c>
      <c r="R1124" s="5" t="s">
        <v>8336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 s="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t="b">
        <v>0</v>
      </c>
      <c r="L1125" s="5">
        <v>3</v>
      </c>
      <c r="M1125" t="b">
        <v>0</v>
      </c>
      <c r="N1125" s="5" t="s">
        <v>8281</v>
      </c>
      <c r="O1125" s="1">
        <f t="shared" si="68"/>
        <v>1</v>
      </c>
      <c r="P1125" s="7">
        <f t="shared" si="69"/>
        <v>3.67</v>
      </c>
      <c r="Q1125" s="5" t="s">
        <v>8335</v>
      </c>
      <c r="R1125" s="5" t="s">
        <v>8336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 s="5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t="b">
        <v>0</v>
      </c>
      <c r="L1126" s="5">
        <v>7</v>
      </c>
      <c r="M1126" t="b">
        <v>0</v>
      </c>
      <c r="N1126" s="5" t="s">
        <v>8282</v>
      </c>
      <c r="O1126" s="1">
        <f t="shared" si="68"/>
        <v>1</v>
      </c>
      <c r="P1126" s="7">
        <f t="shared" si="69"/>
        <v>60.72</v>
      </c>
      <c r="Q1126" s="5" t="s">
        <v>8335</v>
      </c>
      <c r="R1126" s="5" t="s">
        <v>8337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 s="5">
        <v>1125</v>
      </c>
      <c r="B1127" s="3" t="s">
        <v>1125</v>
      </c>
      <c r="C1127" s="3" t="s">
        <v>5234</v>
      </c>
      <c r="D1127">
        <v>3000</v>
      </c>
      <c r="E1127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t="b">
        <v>0</v>
      </c>
      <c r="L1127" s="5">
        <v>0</v>
      </c>
      <c r="M1127" t="b">
        <v>0</v>
      </c>
      <c r="N1127" s="5" t="s">
        <v>8282</v>
      </c>
      <c r="O1127" s="1">
        <f t="shared" si="68"/>
        <v>0</v>
      </c>
      <c r="P1127" s="7" t="e">
        <f t="shared" si="69"/>
        <v>#DIV/0!</v>
      </c>
      <c r="Q1127" s="5" t="s">
        <v>8335</v>
      </c>
      <c r="R1127" s="5" t="s">
        <v>8337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 s="5">
        <v>1126</v>
      </c>
      <c r="B1128" s="3" t="s">
        <v>1126</v>
      </c>
      <c r="C1128" s="3" t="s">
        <v>5235</v>
      </c>
      <c r="D1128">
        <v>2000</v>
      </c>
      <c r="E112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t="b">
        <v>0</v>
      </c>
      <c r="L1128" s="5">
        <v>2</v>
      </c>
      <c r="M1128" t="b">
        <v>0</v>
      </c>
      <c r="N1128" s="5" t="s">
        <v>8282</v>
      </c>
      <c r="O1128" s="1">
        <f t="shared" si="68"/>
        <v>1</v>
      </c>
      <c r="P1128" s="7">
        <f t="shared" si="69"/>
        <v>5</v>
      </c>
      <c r="Q1128" s="5" t="s">
        <v>8335</v>
      </c>
      <c r="R1128" s="5" t="s">
        <v>8337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 s="5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t="b">
        <v>0</v>
      </c>
      <c r="L1129" s="5">
        <v>23</v>
      </c>
      <c r="M1129" t="b">
        <v>0</v>
      </c>
      <c r="N1129" s="5" t="s">
        <v>8282</v>
      </c>
      <c r="O1129" s="1">
        <f t="shared" si="68"/>
        <v>2</v>
      </c>
      <c r="P1129" s="7">
        <f t="shared" si="69"/>
        <v>25.44</v>
      </c>
      <c r="Q1129" s="5" t="s">
        <v>8335</v>
      </c>
      <c r="R1129" s="5" t="s">
        <v>8337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 s="5">
        <v>1128</v>
      </c>
      <c r="B1130" s="3" t="s">
        <v>1128</v>
      </c>
      <c r="C1130" s="3" t="s">
        <v>5237</v>
      </c>
      <c r="D1130">
        <v>1000</v>
      </c>
      <c r="E1130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t="b">
        <v>0</v>
      </c>
      <c r="L1130" s="5">
        <v>1</v>
      </c>
      <c r="M1130" t="b">
        <v>0</v>
      </c>
      <c r="N1130" s="5" t="s">
        <v>8282</v>
      </c>
      <c r="O1130" s="1">
        <f t="shared" si="68"/>
        <v>1</v>
      </c>
      <c r="P1130" s="7">
        <f t="shared" si="69"/>
        <v>1</v>
      </c>
      <c r="Q1130" s="5" t="s">
        <v>8335</v>
      </c>
      <c r="R1130" s="5" t="s">
        <v>8337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 s="5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t="b">
        <v>0</v>
      </c>
      <c r="L1131" s="5">
        <v>2</v>
      </c>
      <c r="M1131" t="b">
        <v>0</v>
      </c>
      <c r="N1131" s="5" t="s">
        <v>8282</v>
      </c>
      <c r="O1131" s="1">
        <f t="shared" si="68"/>
        <v>1</v>
      </c>
      <c r="P1131" s="7">
        <f t="shared" si="69"/>
        <v>10.5</v>
      </c>
      <c r="Q1131" s="5" t="s">
        <v>8335</v>
      </c>
      <c r="R1131" s="5" t="s">
        <v>8337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 s="5">
        <v>1130</v>
      </c>
      <c r="B1132" s="3" t="s">
        <v>1130</v>
      </c>
      <c r="C1132" s="3" t="s">
        <v>5239</v>
      </c>
      <c r="D1132">
        <v>5000</v>
      </c>
      <c r="E1132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t="b">
        <v>0</v>
      </c>
      <c r="L1132" s="5">
        <v>3</v>
      </c>
      <c r="M1132" t="b">
        <v>0</v>
      </c>
      <c r="N1132" s="5" t="s">
        <v>8282</v>
      </c>
      <c r="O1132" s="1">
        <f t="shared" si="68"/>
        <v>1</v>
      </c>
      <c r="P1132" s="7">
        <f t="shared" si="69"/>
        <v>3.67</v>
      </c>
      <c r="Q1132" s="5" t="s">
        <v>8335</v>
      </c>
      <c r="R1132" s="5" t="s">
        <v>8337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 s="5">
        <v>1131</v>
      </c>
      <c r="B1133" s="3" t="s">
        <v>1131</v>
      </c>
      <c r="C1133" s="3" t="s">
        <v>5240</v>
      </c>
      <c r="D1133">
        <v>40000</v>
      </c>
      <c r="E1133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t="b">
        <v>0</v>
      </c>
      <c r="L1133" s="5">
        <v>0</v>
      </c>
      <c r="M1133" t="b">
        <v>0</v>
      </c>
      <c r="N1133" s="5" t="s">
        <v>8282</v>
      </c>
      <c r="O1133" s="1">
        <f t="shared" si="68"/>
        <v>0</v>
      </c>
      <c r="P1133" s="7" t="e">
        <f t="shared" si="69"/>
        <v>#DIV/0!</v>
      </c>
      <c r="Q1133" s="5" t="s">
        <v>8335</v>
      </c>
      <c r="R1133" s="5" t="s">
        <v>8337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 s="5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t="b">
        <v>0</v>
      </c>
      <c r="L1134" s="5">
        <v>13</v>
      </c>
      <c r="M1134" t="b">
        <v>0</v>
      </c>
      <c r="N1134" s="5" t="s">
        <v>8282</v>
      </c>
      <c r="O1134" s="1">
        <f t="shared" si="68"/>
        <v>15</v>
      </c>
      <c r="P1134" s="7">
        <f t="shared" si="69"/>
        <v>110.62</v>
      </c>
      <c r="Q1134" s="5" t="s">
        <v>8335</v>
      </c>
      <c r="R1134" s="5" t="s">
        <v>8337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 s="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t="b">
        <v>0</v>
      </c>
      <c r="L1135" s="5">
        <v>1</v>
      </c>
      <c r="M1135" t="b">
        <v>0</v>
      </c>
      <c r="N1135" s="5" t="s">
        <v>8282</v>
      </c>
      <c r="O1135" s="1">
        <f t="shared" si="68"/>
        <v>1</v>
      </c>
      <c r="P1135" s="7">
        <f t="shared" si="69"/>
        <v>20</v>
      </c>
      <c r="Q1135" s="5" t="s">
        <v>8335</v>
      </c>
      <c r="R1135" s="5" t="s">
        <v>8337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 s="5">
        <v>1134</v>
      </c>
      <c r="B1136" s="3" t="s">
        <v>1134</v>
      </c>
      <c r="C1136" s="3" t="s">
        <v>5243</v>
      </c>
      <c r="D1136">
        <v>25000</v>
      </c>
      <c r="E1136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t="b">
        <v>0</v>
      </c>
      <c r="L1136" s="5">
        <v>1</v>
      </c>
      <c r="M1136" t="b">
        <v>0</v>
      </c>
      <c r="N1136" s="5" t="s">
        <v>8282</v>
      </c>
      <c r="O1136" s="1">
        <f t="shared" si="68"/>
        <v>1</v>
      </c>
      <c r="P1136" s="7">
        <f t="shared" si="69"/>
        <v>1</v>
      </c>
      <c r="Q1136" s="5" t="s">
        <v>8335</v>
      </c>
      <c r="R1136" s="5" t="s">
        <v>8337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 s="5">
        <v>1135</v>
      </c>
      <c r="B1137" s="3" t="s">
        <v>1135</v>
      </c>
      <c r="C1137" s="3" t="s">
        <v>5244</v>
      </c>
      <c r="D1137">
        <v>1000</v>
      </c>
      <c r="E1137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t="b">
        <v>0</v>
      </c>
      <c r="L1137" s="5">
        <v>1</v>
      </c>
      <c r="M1137" t="b">
        <v>0</v>
      </c>
      <c r="N1137" s="5" t="s">
        <v>8282</v>
      </c>
      <c r="O1137" s="1">
        <f t="shared" si="68"/>
        <v>5</v>
      </c>
      <c r="P1137" s="7">
        <f t="shared" si="69"/>
        <v>50</v>
      </c>
      <c r="Q1137" s="5" t="s">
        <v>8335</v>
      </c>
      <c r="R1137" s="5" t="s">
        <v>8337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 s="5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t="b">
        <v>0</v>
      </c>
      <c r="L1138" s="5">
        <v>6</v>
      </c>
      <c r="M1138" t="b">
        <v>0</v>
      </c>
      <c r="N1138" s="5" t="s">
        <v>8282</v>
      </c>
      <c r="O1138" s="1">
        <f t="shared" si="68"/>
        <v>7</v>
      </c>
      <c r="P1138" s="7">
        <f t="shared" si="69"/>
        <v>45</v>
      </c>
      <c r="Q1138" s="5" t="s">
        <v>8335</v>
      </c>
      <c r="R1138" s="5" t="s">
        <v>8337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 s="5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t="b">
        <v>0</v>
      </c>
      <c r="L1139" s="5">
        <v>39</v>
      </c>
      <c r="M1139" t="b">
        <v>0</v>
      </c>
      <c r="N1139" s="5" t="s">
        <v>8282</v>
      </c>
      <c r="O1139" s="1">
        <f t="shared" si="68"/>
        <v>40</v>
      </c>
      <c r="P1139" s="7">
        <f t="shared" si="69"/>
        <v>253.20999999999998</v>
      </c>
      <c r="Q1139" s="5" t="s">
        <v>8335</v>
      </c>
      <c r="R1139" s="5" t="s">
        <v>8337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 s="5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t="b">
        <v>0</v>
      </c>
      <c r="L1140" s="5">
        <v>4</v>
      </c>
      <c r="M1140" t="b">
        <v>0</v>
      </c>
      <c r="N1140" s="5" t="s">
        <v>8282</v>
      </c>
      <c r="O1140" s="1">
        <f t="shared" si="68"/>
        <v>1</v>
      </c>
      <c r="P1140" s="7">
        <f t="shared" si="69"/>
        <v>31.25</v>
      </c>
      <c r="Q1140" s="5" t="s">
        <v>8335</v>
      </c>
      <c r="R1140" s="5" t="s">
        <v>8337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 s="5">
        <v>1139</v>
      </c>
      <c r="B1141" s="3" t="s">
        <v>1139</v>
      </c>
      <c r="C1141" s="3" t="s">
        <v>5248</v>
      </c>
      <c r="D1141">
        <v>8000</v>
      </c>
      <c r="E1141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t="b">
        <v>0</v>
      </c>
      <c r="L1141" s="5">
        <v>1</v>
      </c>
      <c r="M1141" t="b">
        <v>0</v>
      </c>
      <c r="N1141" s="5" t="s">
        <v>8282</v>
      </c>
      <c r="O1141" s="1">
        <f t="shared" si="68"/>
        <v>1</v>
      </c>
      <c r="P1141" s="7">
        <f t="shared" si="69"/>
        <v>5</v>
      </c>
      <c r="Q1141" s="5" t="s">
        <v>8335</v>
      </c>
      <c r="R1141" s="5" t="s">
        <v>8337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 s="5">
        <v>1140</v>
      </c>
      <c r="B1142" s="3" t="s">
        <v>1140</v>
      </c>
      <c r="C1142" s="3" t="s">
        <v>5249</v>
      </c>
      <c r="D1142">
        <v>5000</v>
      </c>
      <c r="E1142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t="b">
        <v>0</v>
      </c>
      <c r="L1142" s="5">
        <v>0</v>
      </c>
      <c r="M1142" t="b">
        <v>0</v>
      </c>
      <c r="N1142" s="5" t="s">
        <v>8282</v>
      </c>
      <c r="O1142" s="1">
        <f t="shared" si="68"/>
        <v>0</v>
      </c>
      <c r="P1142" s="7" t="e">
        <f t="shared" si="69"/>
        <v>#DIV/0!</v>
      </c>
      <c r="Q1142" s="5" t="s">
        <v>8335</v>
      </c>
      <c r="R1142" s="5" t="s">
        <v>8337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 s="5">
        <v>1141</v>
      </c>
      <c r="B1143" s="3" t="s">
        <v>1141</v>
      </c>
      <c r="C1143" s="3" t="s">
        <v>5250</v>
      </c>
      <c r="D1143">
        <v>500</v>
      </c>
      <c r="E1143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t="b">
        <v>0</v>
      </c>
      <c r="L1143" s="5">
        <v>0</v>
      </c>
      <c r="M1143" t="b">
        <v>0</v>
      </c>
      <c r="N1143" s="5" t="s">
        <v>8282</v>
      </c>
      <c r="O1143" s="1">
        <f t="shared" si="68"/>
        <v>0</v>
      </c>
      <c r="P1143" s="7" t="e">
        <f t="shared" si="69"/>
        <v>#DIV/0!</v>
      </c>
      <c r="Q1143" s="5" t="s">
        <v>8335</v>
      </c>
      <c r="R1143" s="5" t="s">
        <v>8337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 s="5">
        <v>1142</v>
      </c>
      <c r="B1144" s="3" t="s">
        <v>1142</v>
      </c>
      <c r="C1144" s="3" t="s">
        <v>5251</v>
      </c>
      <c r="D1144">
        <v>4000</v>
      </c>
      <c r="E1144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t="b">
        <v>0</v>
      </c>
      <c r="L1144" s="5">
        <v>0</v>
      </c>
      <c r="M1144" t="b">
        <v>0</v>
      </c>
      <c r="N1144" s="5" t="s">
        <v>8282</v>
      </c>
      <c r="O1144" s="1">
        <f t="shared" si="68"/>
        <v>0</v>
      </c>
      <c r="P1144" s="7" t="e">
        <f t="shared" si="69"/>
        <v>#DIV/0!</v>
      </c>
      <c r="Q1144" s="5" t="s">
        <v>8335</v>
      </c>
      <c r="R1144" s="5" t="s">
        <v>8337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 s="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t="b">
        <v>0</v>
      </c>
      <c r="L1145" s="5">
        <v>8</v>
      </c>
      <c r="M1145" t="b">
        <v>0</v>
      </c>
      <c r="N1145" s="5" t="s">
        <v>8282</v>
      </c>
      <c r="O1145" s="1">
        <f t="shared" si="68"/>
        <v>1</v>
      </c>
      <c r="P1145" s="7">
        <f t="shared" si="69"/>
        <v>23.25</v>
      </c>
      <c r="Q1145" s="5" t="s">
        <v>8335</v>
      </c>
      <c r="R1145" s="5" t="s">
        <v>8337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 s="5">
        <v>1144</v>
      </c>
      <c r="B1146" s="3" t="s">
        <v>1144</v>
      </c>
      <c r="C1146" s="3" t="s">
        <v>5253</v>
      </c>
      <c r="D1146">
        <v>9300</v>
      </c>
      <c r="E1146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t="b">
        <v>0</v>
      </c>
      <c r="L1146" s="5">
        <v>0</v>
      </c>
      <c r="M1146" t="b">
        <v>0</v>
      </c>
      <c r="N1146" s="5" t="s">
        <v>8283</v>
      </c>
      <c r="O1146" s="1">
        <f t="shared" si="68"/>
        <v>0</v>
      </c>
      <c r="P1146" s="7" t="e">
        <f t="shared" si="69"/>
        <v>#DIV/0!</v>
      </c>
      <c r="Q1146" s="5" t="s">
        <v>8338</v>
      </c>
      <c r="R1146" s="5" t="s">
        <v>8339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 s="5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t="b">
        <v>0</v>
      </c>
      <c r="L1147" s="5">
        <v>1</v>
      </c>
      <c r="M1147" t="b">
        <v>0</v>
      </c>
      <c r="N1147" s="5" t="s">
        <v>8283</v>
      </c>
      <c r="O1147" s="1">
        <f t="shared" si="68"/>
        <v>1</v>
      </c>
      <c r="P1147" s="7">
        <f t="shared" si="69"/>
        <v>100</v>
      </c>
      <c r="Q1147" s="5" t="s">
        <v>8338</v>
      </c>
      <c r="R1147" s="5" t="s">
        <v>8339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 s="5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t="b">
        <v>0</v>
      </c>
      <c r="L1148" s="5">
        <v>12</v>
      </c>
      <c r="M1148" t="b">
        <v>0</v>
      </c>
      <c r="N1148" s="5" t="s">
        <v>8283</v>
      </c>
      <c r="O1148" s="1">
        <f t="shared" si="68"/>
        <v>9</v>
      </c>
      <c r="P1148" s="7">
        <f t="shared" si="69"/>
        <v>44.169999999999995</v>
      </c>
      <c r="Q1148" s="5" t="s">
        <v>8338</v>
      </c>
      <c r="R1148" s="5" t="s">
        <v>8339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 s="5">
        <v>1147</v>
      </c>
      <c r="B1149" s="3" t="s">
        <v>1147</v>
      </c>
      <c r="C1149" s="3" t="s">
        <v>5256</v>
      </c>
      <c r="D1149">
        <v>25000</v>
      </c>
      <c r="E1149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t="b">
        <v>0</v>
      </c>
      <c r="L1149" s="5">
        <v>0</v>
      </c>
      <c r="M1149" t="b">
        <v>0</v>
      </c>
      <c r="N1149" s="5" t="s">
        <v>8283</v>
      </c>
      <c r="O1149" s="1">
        <f t="shared" si="68"/>
        <v>0</v>
      </c>
      <c r="P1149" s="7" t="e">
        <f t="shared" si="69"/>
        <v>#DIV/0!</v>
      </c>
      <c r="Q1149" s="5" t="s">
        <v>8338</v>
      </c>
      <c r="R1149" s="5" t="s">
        <v>8339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 s="5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t="b">
        <v>0</v>
      </c>
      <c r="L1150" s="5">
        <v>3</v>
      </c>
      <c r="M1150" t="b">
        <v>0</v>
      </c>
      <c r="N1150" s="5" t="s">
        <v>8283</v>
      </c>
      <c r="O1150" s="1">
        <f t="shared" si="68"/>
        <v>1</v>
      </c>
      <c r="P1150" s="7">
        <f t="shared" si="69"/>
        <v>24.34</v>
      </c>
      <c r="Q1150" s="5" t="s">
        <v>8338</v>
      </c>
      <c r="R1150" s="5" t="s">
        <v>8339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 s="5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t="b">
        <v>0</v>
      </c>
      <c r="L1151" s="5">
        <v>2</v>
      </c>
      <c r="M1151" t="b">
        <v>0</v>
      </c>
      <c r="N1151" s="5" t="s">
        <v>8283</v>
      </c>
      <c r="O1151" s="1">
        <f t="shared" si="68"/>
        <v>1</v>
      </c>
      <c r="P1151" s="7">
        <f t="shared" si="69"/>
        <v>37.5</v>
      </c>
      <c r="Q1151" s="5" t="s">
        <v>8338</v>
      </c>
      <c r="R1151" s="5" t="s">
        <v>8339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 s="5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t="b">
        <v>0</v>
      </c>
      <c r="L1152" s="5">
        <v>6</v>
      </c>
      <c r="M1152" t="b">
        <v>0</v>
      </c>
      <c r="N1152" s="5" t="s">
        <v>8283</v>
      </c>
      <c r="O1152" s="1">
        <f t="shared" si="68"/>
        <v>11</v>
      </c>
      <c r="P1152" s="7">
        <f t="shared" si="69"/>
        <v>42</v>
      </c>
      <c r="Q1152" s="5" t="s">
        <v>8338</v>
      </c>
      <c r="R1152" s="5" t="s">
        <v>8339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 s="5">
        <v>1151</v>
      </c>
      <c r="B1153" s="3" t="s">
        <v>1151</v>
      </c>
      <c r="C1153" s="3" t="s">
        <v>5260</v>
      </c>
      <c r="D1153">
        <v>25000</v>
      </c>
      <c r="E1153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t="b">
        <v>0</v>
      </c>
      <c r="L1153" s="5">
        <v>0</v>
      </c>
      <c r="M1153" t="b">
        <v>0</v>
      </c>
      <c r="N1153" s="5" t="s">
        <v>8283</v>
      </c>
      <c r="O1153" s="1">
        <f t="shared" si="68"/>
        <v>0</v>
      </c>
      <c r="P1153" s="7" t="e">
        <f t="shared" si="69"/>
        <v>#DIV/0!</v>
      </c>
      <c r="Q1153" s="5" t="s">
        <v>8338</v>
      </c>
      <c r="R1153" s="5" t="s">
        <v>8339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 s="5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t="b">
        <v>0</v>
      </c>
      <c r="L1154" s="5">
        <v>15</v>
      </c>
      <c r="M1154" t="b">
        <v>0</v>
      </c>
      <c r="N1154" s="5" t="s">
        <v>8283</v>
      </c>
      <c r="O1154" s="1">
        <f t="shared" si="68"/>
        <v>6</v>
      </c>
      <c r="P1154" s="7">
        <f t="shared" si="69"/>
        <v>60.739999999999995</v>
      </c>
      <c r="Q1154" s="5" t="s">
        <v>8338</v>
      </c>
      <c r="R1154" s="5" t="s">
        <v>8339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 s="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t="b">
        <v>0</v>
      </c>
      <c r="L1155" s="5">
        <v>1</v>
      </c>
      <c r="M1155" t="b">
        <v>0</v>
      </c>
      <c r="N1155" s="5" t="s">
        <v>8283</v>
      </c>
      <c r="O1155" s="1">
        <f t="shared" ref="O1155:O1218" si="72">ROUNDUP(E1155/D1155*100, 0)</f>
        <v>1</v>
      </c>
      <c r="P1155" s="7">
        <f t="shared" ref="P1155:P1218" si="73">ROUNDUP(E1155/L1155,2)</f>
        <v>50</v>
      </c>
      <c r="Q1155" s="5" t="s">
        <v>8338</v>
      </c>
      <c r="R1155" s="5" t="s">
        <v>8339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 s="5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t="b">
        <v>0</v>
      </c>
      <c r="L1156" s="5">
        <v>3</v>
      </c>
      <c r="M1156" t="b">
        <v>0</v>
      </c>
      <c r="N1156" s="5" t="s">
        <v>8283</v>
      </c>
      <c r="O1156" s="1">
        <f t="shared" si="72"/>
        <v>7</v>
      </c>
      <c r="P1156" s="7">
        <f t="shared" si="73"/>
        <v>108.34</v>
      </c>
      <c r="Q1156" s="5" t="s">
        <v>8338</v>
      </c>
      <c r="R1156" s="5" t="s">
        <v>8339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 s="5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t="b">
        <v>0</v>
      </c>
      <c r="L1157" s="5">
        <v>8</v>
      </c>
      <c r="M1157" t="b">
        <v>0</v>
      </c>
      <c r="N1157" s="5" t="s">
        <v>8283</v>
      </c>
      <c r="O1157" s="1">
        <f t="shared" si="72"/>
        <v>1</v>
      </c>
      <c r="P1157" s="7">
        <f t="shared" si="73"/>
        <v>23.5</v>
      </c>
      <c r="Q1157" s="5" t="s">
        <v>8338</v>
      </c>
      <c r="R1157" s="5" t="s">
        <v>8339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 s="5">
        <v>1156</v>
      </c>
      <c r="B1158" s="3" t="s">
        <v>1156</v>
      </c>
      <c r="C1158" s="3" t="s">
        <v>5265</v>
      </c>
      <c r="D1158">
        <v>6500</v>
      </c>
      <c r="E115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t="b">
        <v>0</v>
      </c>
      <c r="L1158" s="5">
        <v>0</v>
      </c>
      <c r="M1158" t="b">
        <v>0</v>
      </c>
      <c r="N1158" s="5" t="s">
        <v>8283</v>
      </c>
      <c r="O1158" s="1">
        <f t="shared" si="72"/>
        <v>0</v>
      </c>
      <c r="P1158" s="7" t="e">
        <f t="shared" si="73"/>
        <v>#DIV/0!</v>
      </c>
      <c r="Q1158" s="5" t="s">
        <v>8338</v>
      </c>
      <c r="R1158" s="5" t="s">
        <v>8339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 s="5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t="b">
        <v>0</v>
      </c>
      <c r="L1159" s="5">
        <v>3</v>
      </c>
      <c r="M1159" t="b">
        <v>0</v>
      </c>
      <c r="N1159" s="5" t="s">
        <v>8283</v>
      </c>
      <c r="O1159" s="1">
        <f t="shared" si="72"/>
        <v>2</v>
      </c>
      <c r="P1159" s="7">
        <f t="shared" si="73"/>
        <v>50.339999999999996</v>
      </c>
      <c r="Q1159" s="5" t="s">
        <v>8338</v>
      </c>
      <c r="R1159" s="5" t="s">
        <v>8339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 s="5">
        <v>1158</v>
      </c>
      <c r="B1160" s="3" t="s">
        <v>1158</v>
      </c>
      <c r="C1160" s="3" t="s">
        <v>5267</v>
      </c>
      <c r="D1160">
        <v>7500</v>
      </c>
      <c r="E1160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t="b">
        <v>0</v>
      </c>
      <c r="L1160" s="5">
        <v>3</v>
      </c>
      <c r="M1160" t="b">
        <v>0</v>
      </c>
      <c r="N1160" s="5" t="s">
        <v>8283</v>
      </c>
      <c r="O1160" s="1">
        <f t="shared" si="72"/>
        <v>1</v>
      </c>
      <c r="P1160" s="7">
        <f t="shared" si="73"/>
        <v>11.67</v>
      </c>
      <c r="Q1160" s="5" t="s">
        <v>8338</v>
      </c>
      <c r="R1160" s="5" t="s">
        <v>8339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 s="5">
        <v>1159</v>
      </c>
      <c r="B1161" s="3" t="s">
        <v>1159</v>
      </c>
      <c r="C1161" s="3" t="s">
        <v>5268</v>
      </c>
      <c r="D1161">
        <v>6750</v>
      </c>
      <c r="E1161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t="b">
        <v>0</v>
      </c>
      <c r="L1161" s="5">
        <v>0</v>
      </c>
      <c r="M1161" t="b">
        <v>0</v>
      </c>
      <c r="N1161" s="5" t="s">
        <v>8283</v>
      </c>
      <c r="O1161" s="1">
        <f t="shared" si="72"/>
        <v>0</v>
      </c>
      <c r="P1161" s="7" t="e">
        <f t="shared" si="73"/>
        <v>#DIV/0!</v>
      </c>
      <c r="Q1161" s="5" t="s">
        <v>8338</v>
      </c>
      <c r="R1161" s="5" t="s">
        <v>8339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 s="5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t="b">
        <v>0</v>
      </c>
      <c r="L1162" s="5">
        <v>19</v>
      </c>
      <c r="M1162" t="b">
        <v>0</v>
      </c>
      <c r="N1162" s="5" t="s">
        <v>8283</v>
      </c>
      <c r="O1162" s="1">
        <f t="shared" si="72"/>
        <v>4</v>
      </c>
      <c r="P1162" s="7">
        <f t="shared" si="73"/>
        <v>60.79</v>
      </c>
      <c r="Q1162" s="5" t="s">
        <v>8338</v>
      </c>
      <c r="R1162" s="5" t="s">
        <v>8339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 s="5">
        <v>1161</v>
      </c>
      <c r="B1163" s="3" t="s">
        <v>1161</v>
      </c>
      <c r="C1163" s="3" t="s">
        <v>5270</v>
      </c>
      <c r="D1163">
        <v>18000</v>
      </c>
      <c r="E1163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t="b">
        <v>0</v>
      </c>
      <c r="L1163" s="5">
        <v>0</v>
      </c>
      <c r="M1163" t="b">
        <v>0</v>
      </c>
      <c r="N1163" s="5" t="s">
        <v>8283</v>
      </c>
      <c r="O1163" s="1">
        <f t="shared" si="72"/>
        <v>0</v>
      </c>
      <c r="P1163" s="7" t="e">
        <f t="shared" si="73"/>
        <v>#DIV/0!</v>
      </c>
      <c r="Q1163" s="5" t="s">
        <v>8338</v>
      </c>
      <c r="R1163" s="5" t="s">
        <v>8339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 s="5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t="b">
        <v>0</v>
      </c>
      <c r="L1164" s="5">
        <v>2</v>
      </c>
      <c r="M1164" t="b">
        <v>0</v>
      </c>
      <c r="N1164" s="5" t="s">
        <v>8283</v>
      </c>
      <c r="O1164" s="1">
        <f t="shared" si="72"/>
        <v>1</v>
      </c>
      <c r="P1164" s="7">
        <f t="shared" si="73"/>
        <v>17.5</v>
      </c>
      <c r="Q1164" s="5" t="s">
        <v>8338</v>
      </c>
      <c r="R1164" s="5" t="s">
        <v>8339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 s="5">
        <v>1163</v>
      </c>
      <c r="B1165" s="3" t="s">
        <v>1163</v>
      </c>
      <c r="C1165" s="3" t="s">
        <v>5272</v>
      </c>
      <c r="D1165">
        <v>5200</v>
      </c>
      <c r="E1165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t="b">
        <v>0</v>
      </c>
      <c r="L1165" s="5">
        <v>0</v>
      </c>
      <c r="M1165" t="b">
        <v>0</v>
      </c>
      <c r="N1165" s="5" t="s">
        <v>8283</v>
      </c>
      <c r="O1165" s="1">
        <f t="shared" si="72"/>
        <v>0</v>
      </c>
      <c r="P1165" s="7" t="e">
        <f t="shared" si="73"/>
        <v>#DIV/0!</v>
      </c>
      <c r="Q1165" s="5" t="s">
        <v>8338</v>
      </c>
      <c r="R1165" s="5" t="s">
        <v>8339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 s="5">
        <v>1164</v>
      </c>
      <c r="B1166" s="3" t="s">
        <v>1164</v>
      </c>
      <c r="C1166" s="3" t="s">
        <v>5273</v>
      </c>
      <c r="D1166">
        <v>10000</v>
      </c>
      <c r="E1166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t="b">
        <v>0</v>
      </c>
      <c r="L1166" s="5">
        <v>0</v>
      </c>
      <c r="M1166" t="b">
        <v>0</v>
      </c>
      <c r="N1166" s="5" t="s">
        <v>8283</v>
      </c>
      <c r="O1166" s="1">
        <f t="shared" si="72"/>
        <v>0</v>
      </c>
      <c r="P1166" s="7" t="e">
        <f t="shared" si="73"/>
        <v>#DIV/0!</v>
      </c>
      <c r="Q1166" s="5" t="s">
        <v>8338</v>
      </c>
      <c r="R1166" s="5" t="s">
        <v>8339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 s="5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t="b">
        <v>0</v>
      </c>
      <c r="L1167" s="5">
        <v>25</v>
      </c>
      <c r="M1167" t="b">
        <v>0</v>
      </c>
      <c r="N1167" s="5" t="s">
        <v>8283</v>
      </c>
      <c r="O1167" s="1">
        <f t="shared" si="72"/>
        <v>21</v>
      </c>
      <c r="P1167" s="7">
        <f t="shared" si="73"/>
        <v>82.82</v>
      </c>
      <c r="Q1167" s="5" t="s">
        <v>8338</v>
      </c>
      <c r="R1167" s="5" t="s">
        <v>8339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 s="5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t="b">
        <v>0</v>
      </c>
      <c r="L1168" s="5">
        <v>8</v>
      </c>
      <c r="M1168" t="b">
        <v>0</v>
      </c>
      <c r="N1168" s="5" t="s">
        <v>8283</v>
      </c>
      <c r="O1168" s="1">
        <f t="shared" si="72"/>
        <v>20</v>
      </c>
      <c r="P1168" s="7">
        <f t="shared" si="73"/>
        <v>358.88</v>
      </c>
      <c r="Q1168" s="5" t="s">
        <v>8338</v>
      </c>
      <c r="R1168" s="5" t="s">
        <v>8339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 s="5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t="b">
        <v>0</v>
      </c>
      <c r="L1169" s="5">
        <v>16</v>
      </c>
      <c r="M1169" t="b">
        <v>0</v>
      </c>
      <c r="N1169" s="5" t="s">
        <v>8283</v>
      </c>
      <c r="O1169" s="1">
        <f t="shared" si="72"/>
        <v>2</v>
      </c>
      <c r="P1169" s="7">
        <f t="shared" si="73"/>
        <v>61.19</v>
      </c>
      <c r="Q1169" s="5" t="s">
        <v>8338</v>
      </c>
      <c r="R1169" s="5" t="s">
        <v>8339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 s="5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t="b">
        <v>0</v>
      </c>
      <c r="L1170" s="5">
        <v>3</v>
      </c>
      <c r="M1170" t="b">
        <v>0</v>
      </c>
      <c r="N1170" s="5" t="s">
        <v>8283</v>
      </c>
      <c r="O1170" s="1">
        <f t="shared" si="72"/>
        <v>6</v>
      </c>
      <c r="P1170" s="7">
        <f t="shared" si="73"/>
        <v>340</v>
      </c>
      <c r="Q1170" s="5" t="s">
        <v>8338</v>
      </c>
      <c r="R1170" s="5" t="s">
        <v>8339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 s="5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t="b">
        <v>0</v>
      </c>
      <c r="L1171" s="5">
        <v>3</v>
      </c>
      <c r="M1171" t="b">
        <v>0</v>
      </c>
      <c r="N1171" s="5" t="s">
        <v>8283</v>
      </c>
      <c r="O1171" s="1">
        <f t="shared" si="72"/>
        <v>1</v>
      </c>
      <c r="P1171" s="7">
        <f t="shared" si="73"/>
        <v>5.67</v>
      </c>
      <c r="Q1171" s="5" t="s">
        <v>8338</v>
      </c>
      <c r="R1171" s="5" t="s">
        <v>8339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 s="5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t="b">
        <v>0</v>
      </c>
      <c r="L1172" s="5">
        <v>2</v>
      </c>
      <c r="M1172" t="b">
        <v>0</v>
      </c>
      <c r="N1172" s="5" t="s">
        <v>8283</v>
      </c>
      <c r="O1172" s="1">
        <f t="shared" si="72"/>
        <v>1</v>
      </c>
      <c r="P1172" s="7">
        <f t="shared" si="73"/>
        <v>50</v>
      </c>
      <c r="Q1172" s="5" t="s">
        <v>8338</v>
      </c>
      <c r="R1172" s="5" t="s">
        <v>8339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 s="5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t="b">
        <v>0</v>
      </c>
      <c r="L1173" s="5">
        <v>1</v>
      </c>
      <c r="M1173" t="b">
        <v>0</v>
      </c>
      <c r="N1173" s="5" t="s">
        <v>8283</v>
      </c>
      <c r="O1173" s="1">
        <f t="shared" si="72"/>
        <v>1</v>
      </c>
      <c r="P1173" s="7">
        <f t="shared" si="73"/>
        <v>25</v>
      </c>
      <c r="Q1173" s="5" t="s">
        <v>8338</v>
      </c>
      <c r="R1173" s="5" t="s">
        <v>8339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 s="5">
        <v>1172</v>
      </c>
      <c r="B1174" s="3" t="s">
        <v>1172</v>
      </c>
      <c r="C1174" s="3" t="s">
        <v>5281</v>
      </c>
      <c r="D1174">
        <v>9000</v>
      </c>
      <c r="E1174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t="b">
        <v>0</v>
      </c>
      <c r="L1174" s="5">
        <v>0</v>
      </c>
      <c r="M1174" t="b">
        <v>0</v>
      </c>
      <c r="N1174" s="5" t="s">
        <v>8283</v>
      </c>
      <c r="O1174" s="1">
        <f t="shared" si="72"/>
        <v>0</v>
      </c>
      <c r="P1174" s="7" t="e">
        <f t="shared" si="73"/>
        <v>#DIV/0!</v>
      </c>
      <c r="Q1174" s="5" t="s">
        <v>8338</v>
      </c>
      <c r="R1174" s="5" t="s">
        <v>8339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 s="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t="b">
        <v>0</v>
      </c>
      <c r="L1175" s="5">
        <v>1</v>
      </c>
      <c r="M1175" t="b">
        <v>0</v>
      </c>
      <c r="N1175" s="5" t="s">
        <v>8283</v>
      </c>
      <c r="O1175" s="1">
        <f t="shared" si="72"/>
        <v>1</v>
      </c>
      <c r="P1175" s="7">
        <f t="shared" si="73"/>
        <v>30</v>
      </c>
      <c r="Q1175" s="5" t="s">
        <v>8338</v>
      </c>
      <c r="R1175" s="5" t="s">
        <v>8339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 s="5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t="b">
        <v>0</v>
      </c>
      <c r="L1176" s="5">
        <v>19</v>
      </c>
      <c r="M1176" t="b">
        <v>0</v>
      </c>
      <c r="N1176" s="5" t="s">
        <v>8283</v>
      </c>
      <c r="O1176" s="1">
        <f t="shared" si="72"/>
        <v>6</v>
      </c>
      <c r="P1176" s="7">
        <f t="shared" si="73"/>
        <v>46.64</v>
      </c>
      <c r="Q1176" s="5" t="s">
        <v>8338</v>
      </c>
      <c r="R1176" s="5" t="s">
        <v>8339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 s="5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t="b">
        <v>0</v>
      </c>
      <c r="L1177" s="5">
        <v>9</v>
      </c>
      <c r="M1177" t="b">
        <v>0</v>
      </c>
      <c r="N1177" s="5" t="s">
        <v>8283</v>
      </c>
      <c r="O1177" s="1">
        <f t="shared" si="72"/>
        <v>3</v>
      </c>
      <c r="P1177" s="7">
        <f t="shared" si="73"/>
        <v>65</v>
      </c>
      <c r="Q1177" s="5" t="s">
        <v>8338</v>
      </c>
      <c r="R1177" s="5" t="s">
        <v>8339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 s="5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t="b">
        <v>0</v>
      </c>
      <c r="L1178" s="5">
        <v>1</v>
      </c>
      <c r="M1178" t="b">
        <v>0</v>
      </c>
      <c r="N1178" s="5" t="s">
        <v>8283</v>
      </c>
      <c r="O1178" s="1">
        <f t="shared" si="72"/>
        <v>1</v>
      </c>
      <c r="P1178" s="7">
        <f t="shared" si="73"/>
        <v>10</v>
      </c>
      <c r="Q1178" s="5" t="s">
        <v>8338</v>
      </c>
      <c r="R1178" s="5" t="s">
        <v>8339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 s="5">
        <v>1177</v>
      </c>
      <c r="B1179" s="3" t="s">
        <v>1177</v>
      </c>
      <c r="C1179" s="3" t="s">
        <v>5286</v>
      </c>
      <c r="D1179">
        <v>6000</v>
      </c>
      <c r="E1179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t="b">
        <v>0</v>
      </c>
      <c r="L1179" s="5">
        <v>0</v>
      </c>
      <c r="M1179" t="b">
        <v>0</v>
      </c>
      <c r="N1179" s="5" t="s">
        <v>8283</v>
      </c>
      <c r="O1179" s="1">
        <f t="shared" si="72"/>
        <v>0</v>
      </c>
      <c r="P1179" s="7" t="e">
        <f t="shared" si="73"/>
        <v>#DIV/0!</v>
      </c>
      <c r="Q1179" s="5" t="s">
        <v>8338</v>
      </c>
      <c r="R1179" s="5" t="s">
        <v>8339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 s="5">
        <v>1178</v>
      </c>
      <c r="B1180" s="3" t="s">
        <v>1178</v>
      </c>
      <c r="C1180" s="3" t="s">
        <v>5287</v>
      </c>
      <c r="D1180">
        <v>75000</v>
      </c>
      <c r="E1180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t="b">
        <v>0</v>
      </c>
      <c r="L1180" s="5">
        <v>1</v>
      </c>
      <c r="M1180" t="b">
        <v>0</v>
      </c>
      <c r="N1180" s="5" t="s">
        <v>8283</v>
      </c>
      <c r="O1180" s="1">
        <f t="shared" si="72"/>
        <v>1</v>
      </c>
      <c r="P1180" s="7">
        <f t="shared" si="73"/>
        <v>5</v>
      </c>
      <c r="Q1180" s="5" t="s">
        <v>8338</v>
      </c>
      <c r="R1180" s="5" t="s">
        <v>8339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 s="5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t="b">
        <v>0</v>
      </c>
      <c r="L1181" s="5">
        <v>5</v>
      </c>
      <c r="M1181" t="b">
        <v>0</v>
      </c>
      <c r="N1181" s="5" t="s">
        <v>8283</v>
      </c>
      <c r="O1181" s="1">
        <f t="shared" si="72"/>
        <v>6</v>
      </c>
      <c r="P1181" s="7">
        <f t="shared" si="73"/>
        <v>640</v>
      </c>
      <c r="Q1181" s="5" t="s">
        <v>8338</v>
      </c>
      <c r="R1181" s="5" t="s">
        <v>8339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 s="5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t="b">
        <v>0</v>
      </c>
      <c r="L1182" s="5">
        <v>85</v>
      </c>
      <c r="M1182" t="b">
        <v>0</v>
      </c>
      <c r="N1182" s="5" t="s">
        <v>8283</v>
      </c>
      <c r="O1182" s="1">
        <f t="shared" si="72"/>
        <v>12</v>
      </c>
      <c r="P1182" s="7">
        <f t="shared" si="73"/>
        <v>69.12</v>
      </c>
      <c r="Q1182" s="5" t="s">
        <v>8338</v>
      </c>
      <c r="R1182" s="5" t="s">
        <v>8339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 s="5">
        <v>1181</v>
      </c>
      <c r="B1183" s="3" t="s">
        <v>1181</v>
      </c>
      <c r="C1183" s="3" t="s">
        <v>5290</v>
      </c>
      <c r="D1183">
        <v>50000</v>
      </c>
      <c r="E1183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t="b">
        <v>0</v>
      </c>
      <c r="L1183" s="5">
        <v>3</v>
      </c>
      <c r="M1183" t="b">
        <v>0</v>
      </c>
      <c r="N1183" s="5" t="s">
        <v>8283</v>
      </c>
      <c r="O1183" s="1">
        <f t="shared" si="72"/>
        <v>1</v>
      </c>
      <c r="P1183" s="7">
        <f t="shared" si="73"/>
        <v>1.34</v>
      </c>
      <c r="Q1183" s="5" t="s">
        <v>8338</v>
      </c>
      <c r="R1183" s="5" t="s">
        <v>8339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 s="5">
        <v>1182</v>
      </c>
      <c r="B1184" s="3" t="s">
        <v>1182</v>
      </c>
      <c r="C1184" s="3" t="s">
        <v>5291</v>
      </c>
      <c r="D1184">
        <v>1000</v>
      </c>
      <c r="E1184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t="b">
        <v>0</v>
      </c>
      <c r="L1184" s="5">
        <v>4</v>
      </c>
      <c r="M1184" t="b">
        <v>0</v>
      </c>
      <c r="N1184" s="5" t="s">
        <v>8283</v>
      </c>
      <c r="O1184" s="1">
        <f t="shared" si="72"/>
        <v>5</v>
      </c>
      <c r="P1184" s="7">
        <f t="shared" si="73"/>
        <v>10.5</v>
      </c>
      <c r="Q1184" s="5" t="s">
        <v>8338</v>
      </c>
      <c r="R1184" s="5" t="s">
        <v>8339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 s="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t="b">
        <v>0</v>
      </c>
      <c r="L1185" s="5">
        <v>3</v>
      </c>
      <c r="M1185" t="b">
        <v>0</v>
      </c>
      <c r="N1185" s="5" t="s">
        <v>8283</v>
      </c>
      <c r="O1185" s="1">
        <f t="shared" si="72"/>
        <v>4</v>
      </c>
      <c r="P1185" s="7">
        <f t="shared" si="73"/>
        <v>33.339999999999996</v>
      </c>
      <c r="Q1185" s="5" t="s">
        <v>8338</v>
      </c>
      <c r="R1185" s="5" t="s">
        <v>8339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 s="5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t="b">
        <v>0</v>
      </c>
      <c r="L1186" s="5">
        <v>375</v>
      </c>
      <c r="M1186" t="b">
        <v>1</v>
      </c>
      <c r="N1186" s="5" t="s">
        <v>8284</v>
      </c>
      <c r="O1186" s="1">
        <f t="shared" si="72"/>
        <v>105</v>
      </c>
      <c r="P1186" s="7">
        <f t="shared" si="73"/>
        <v>61.57</v>
      </c>
      <c r="Q1186" s="5" t="s">
        <v>8340</v>
      </c>
      <c r="R1186" s="5" t="s">
        <v>8341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 s="5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t="b">
        <v>0</v>
      </c>
      <c r="L1187" s="5">
        <v>111</v>
      </c>
      <c r="M1187" t="b">
        <v>1</v>
      </c>
      <c r="N1187" s="5" t="s">
        <v>8284</v>
      </c>
      <c r="O1187" s="1">
        <f t="shared" si="72"/>
        <v>106</v>
      </c>
      <c r="P1187" s="7">
        <f t="shared" si="73"/>
        <v>118.74000000000001</v>
      </c>
      <c r="Q1187" s="5" t="s">
        <v>8340</v>
      </c>
      <c r="R1187" s="5" t="s">
        <v>8341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 s="5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t="b">
        <v>0</v>
      </c>
      <c r="L1188" s="5">
        <v>123</v>
      </c>
      <c r="M1188" t="b">
        <v>1</v>
      </c>
      <c r="N1188" s="5" t="s">
        <v>8284</v>
      </c>
      <c r="O1188" s="1">
        <f t="shared" si="72"/>
        <v>107</v>
      </c>
      <c r="P1188" s="7">
        <f t="shared" si="73"/>
        <v>65.09</v>
      </c>
      <c r="Q1188" s="5" t="s">
        <v>8340</v>
      </c>
      <c r="R1188" s="5" t="s">
        <v>8341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 s="5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t="b">
        <v>0</v>
      </c>
      <c r="L1189" s="5">
        <v>70</v>
      </c>
      <c r="M1189" t="b">
        <v>1</v>
      </c>
      <c r="N1189" s="5" t="s">
        <v>8284</v>
      </c>
      <c r="O1189" s="1">
        <f t="shared" si="72"/>
        <v>105</v>
      </c>
      <c r="P1189" s="7">
        <f t="shared" si="73"/>
        <v>130.16</v>
      </c>
      <c r="Q1189" s="5" t="s">
        <v>8340</v>
      </c>
      <c r="R1189" s="5" t="s">
        <v>8341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 s="5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t="b">
        <v>0</v>
      </c>
      <c r="L1190" s="5">
        <v>85</v>
      </c>
      <c r="M1190" t="b">
        <v>1</v>
      </c>
      <c r="N1190" s="5" t="s">
        <v>8284</v>
      </c>
      <c r="O1190" s="1">
        <f t="shared" si="72"/>
        <v>161</v>
      </c>
      <c r="P1190" s="7">
        <f t="shared" si="73"/>
        <v>37.78</v>
      </c>
      <c r="Q1190" s="5" t="s">
        <v>8340</v>
      </c>
      <c r="R1190" s="5" t="s">
        <v>8341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 s="5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t="b">
        <v>0</v>
      </c>
      <c r="L1191" s="5">
        <v>86</v>
      </c>
      <c r="M1191" t="b">
        <v>1</v>
      </c>
      <c r="N1191" s="5" t="s">
        <v>8284</v>
      </c>
      <c r="O1191" s="1">
        <f t="shared" si="72"/>
        <v>108</v>
      </c>
      <c r="P1191" s="7">
        <f t="shared" si="73"/>
        <v>112.80000000000001</v>
      </c>
      <c r="Q1191" s="5" t="s">
        <v>8340</v>
      </c>
      <c r="R1191" s="5" t="s">
        <v>8341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 s="5">
        <v>1190</v>
      </c>
      <c r="B1192" s="3" t="s">
        <v>1190</v>
      </c>
      <c r="C1192" s="3" t="s">
        <v>5299</v>
      </c>
      <c r="D1192">
        <v>500</v>
      </c>
      <c r="E1192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t="b">
        <v>0</v>
      </c>
      <c r="L1192" s="5">
        <v>13</v>
      </c>
      <c r="M1192" t="b">
        <v>1</v>
      </c>
      <c r="N1192" s="5" t="s">
        <v>8284</v>
      </c>
      <c r="O1192" s="1">
        <f t="shared" si="72"/>
        <v>135</v>
      </c>
      <c r="P1192" s="7">
        <f t="shared" si="73"/>
        <v>51.93</v>
      </c>
      <c r="Q1192" s="5" t="s">
        <v>8340</v>
      </c>
      <c r="R1192" s="5" t="s">
        <v>8341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 s="5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t="b">
        <v>0</v>
      </c>
      <c r="L1193" s="5">
        <v>33</v>
      </c>
      <c r="M1193" t="b">
        <v>1</v>
      </c>
      <c r="N1193" s="5" t="s">
        <v>8284</v>
      </c>
      <c r="O1193" s="1">
        <f t="shared" si="72"/>
        <v>110</v>
      </c>
      <c r="P1193" s="7">
        <f t="shared" si="73"/>
        <v>89.25</v>
      </c>
      <c r="Q1193" s="5" t="s">
        <v>8340</v>
      </c>
      <c r="R1193" s="5" t="s">
        <v>8341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 s="5">
        <v>1192</v>
      </c>
      <c r="B1194" s="3" t="s">
        <v>1192</v>
      </c>
      <c r="C1194" s="3" t="s">
        <v>5301</v>
      </c>
      <c r="D1194">
        <v>100</v>
      </c>
      <c r="E1194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t="b">
        <v>0</v>
      </c>
      <c r="L1194" s="5">
        <v>15</v>
      </c>
      <c r="M1194" t="b">
        <v>1</v>
      </c>
      <c r="N1194" s="5" t="s">
        <v>8284</v>
      </c>
      <c r="O1194" s="1">
        <f t="shared" si="72"/>
        <v>290</v>
      </c>
      <c r="P1194" s="7">
        <f t="shared" si="73"/>
        <v>19.34</v>
      </c>
      <c r="Q1194" s="5" t="s">
        <v>8340</v>
      </c>
      <c r="R1194" s="5" t="s">
        <v>8341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 s="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t="b">
        <v>0</v>
      </c>
      <c r="L1195" s="5">
        <v>273</v>
      </c>
      <c r="M1195" t="b">
        <v>1</v>
      </c>
      <c r="N1195" s="5" t="s">
        <v>8284</v>
      </c>
      <c r="O1195" s="1">
        <f t="shared" si="72"/>
        <v>104</v>
      </c>
      <c r="P1195" s="7">
        <f t="shared" si="73"/>
        <v>79.97</v>
      </c>
      <c r="Q1195" s="5" t="s">
        <v>8340</v>
      </c>
      <c r="R1195" s="5" t="s">
        <v>8341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 s="5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t="b">
        <v>0</v>
      </c>
      <c r="L1196" s="5">
        <v>714</v>
      </c>
      <c r="M1196" t="b">
        <v>1</v>
      </c>
      <c r="N1196" s="5" t="s">
        <v>8284</v>
      </c>
      <c r="O1196" s="1">
        <f t="shared" si="72"/>
        <v>323</v>
      </c>
      <c r="P1196" s="7">
        <f t="shared" si="73"/>
        <v>56.419999999999995</v>
      </c>
      <c r="Q1196" s="5" t="s">
        <v>8340</v>
      </c>
      <c r="R1196" s="5" t="s">
        <v>8341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 s="5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t="b">
        <v>0</v>
      </c>
      <c r="L1197" s="5">
        <v>170</v>
      </c>
      <c r="M1197" t="b">
        <v>1</v>
      </c>
      <c r="N1197" s="5" t="s">
        <v>8284</v>
      </c>
      <c r="O1197" s="1">
        <f t="shared" si="72"/>
        <v>135</v>
      </c>
      <c r="P1197" s="7">
        <f t="shared" si="73"/>
        <v>79.42</v>
      </c>
      <c r="Q1197" s="5" t="s">
        <v>8340</v>
      </c>
      <c r="R1197" s="5" t="s">
        <v>8341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 s="5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t="b">
        <v>0</v>
      </c>
      <c r="L1198" s="5">
        <v>512</v>
      </c>
      <c r="M1198" t="b">
        <v>1</v>
      </c>
      <c r="N1198" s="5" t="s">
        <v>8284</v>
      </c>
      <c r="O1198" s="1">
        <f t="shared" si="72"/>
        <v>270</v>
      </c>
      <c r="P1198" s="7">
        <f t="shared" si="73"/>
        <v>76.440000000000012</v>
      </c>
      <c r="Q1198" s="5" t="s">
        <v>8340</v>
      </c>
      <c r="R1198" s="5" t="s">
        <v>8341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 s="5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t="b">
        <v>0</v>
      </c>
      <c r="L1199" s="5">
        <v>314</v>
      </c>
      <c r="M1199" t="b">
        <v>1</v>
      </c>
      <c r="N1199" s="5" t="s">
        <v>8284</v>
      </c>
      <c r="O1199" s="1">
        <f t="shared" si="72"/>
        <v>254</v>
      </c>
      <c r="P1199" s="7">
        <f t="shared" si="73"/>
        <v>121</v>
      </c>
      <c r="Q1199" s="5" t="s">
        <v>8340</v>
      </c>
      <c r="R1199" s="5" t="s">
        <v>8341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 s="5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t="b">
        <v>0</v>
      </c>
      <c r="L1200" s="5">
        <v>167</v>
      </c>
      <c r="M1200" t="b">
        <v>1</v>
      </c>
      <c r="N1200" s="5" t="s">
        <v>8284</v>
      </c>
      <c r="O1200" s="1">
        <f t="shared" si="72"/>
        <v>261</v>
      </c>
      <c r="P1200" s="7">
        <f t="shared" si="73"/>
        <v>54.62</v>
      </c>
      <c r="Q1200" s="5" t="s">
        <v>8340</v>
      </c>
      <c r="R1200" s="5" t="s">
        <v>8341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 s="5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t="b">
        <v>0</v>
      </c>
      <c r="L1201" s="5">
        <v>9</v>
      </c>
      <c r="M1201" t="b">
        <v>1</v>
      </c>
      <c r="N1201" s="5" t="s">
        <v>8284</v>
      </c>
      <c r="O1201" s="1">
        <f t="shared" si="72"/>
        <v>102</v>
      </c>
      <c r="P1201" s="7">
        <f t="shared" si="73"/>
        <v>299.23</v>
      </c>
      <c r="Q1201" s="5" t="s">
        <v>8340</v>
      </c>
      <c r="R1201" s="5" t="s">
        <v>8341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 s="5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t="b">
        <v>0</v>
      </c>
      <c r="L1202" s="5">
        <v>103</v>
      </c>
      <c r="M1202" t="b">
        <v>1</v>
      </c>
      <c r="N1202" s="5" t="s">
        <v>8284</v>
      </c>
      <c r="O1202" s="1">
        <f t="shared" si="72"/>
        <v>126</v>
      </c>
      <c r="P1202" s="7">
        <f t="shared" si="73"/>
        <v>58.54</v>
      </c>
      <c r="Q1202" s="5" t="s">
        <v>8340</v>
      </c>
      <c r="R1202" s="5" t="s">
        <v>8341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 s="5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t="b">
        <v>0</v>
      </c>
      <c r="L1203" s="5">
        <v>111</v>
      </c>
      <c r="M1203" t="b">
        <v>1</v>
      </c>
      <c r="N1203" s="5" t="s">
        <v>8284</v>
      </c>
      <c r="O1203" s="1">
        <f t="shared" si="72"/>
        <v>103</v>
      </c>
      <c r="P1203" s="7">
        <f t="shared" si="73"/>
        <v>55.379999999999995</v>
      </c>
      <c r="Q1203" s="5" t="s">
        <v>8340</v>
      </c>
      <c r="R1203" s="5" t="s">
        <v>8341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 s="5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t="b">
        <v>0</v>
      </c>
      <c r="L1204" s="5">
        <v>271</v>
      </c>
      <c r="M1204" t="b">
        <v>1</v>
      </c>
      <c r="N1204" s="5" t="s">
        <v>8284</v>
      </c>
      <c r="O1204" s="1">
        <f t="shared" si="72"/>
        <v>200</v>
      </c>
      <c r="P1204" s="7">
        <f t="shared" si="73"/>
        <v>183.81</v>
      </c>
      <c r="Q1204" s="5" t="s">
        <v>8340</v>
      </c>
      <c r="R1204" s="5" t="s">
        <v>8341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 s="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t="b">
        <v>0</v>
      </c>
      <c r="L1205" s="5">
        <v>101</v>
      </c>
      <c r="M1205" t="b">
        <v>1</v>
      </c>
      <c r="N1205" s="5" t="s">
        <v>8284</v>
      </c>
      <c r="O1205" s="1">
        <f t="shared" si="72"/>
        <v>103</v>
      </c>
      <c r="P1205" s="7">
        <f t="shared" si="73"/>
        <v>165.35</v>
      </c>
      <c r="Q1205" s="5" t="s">
        <v>8340</v>
      </c>
      <c r="R1205" s="5" t="s">
        <v>8341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 s="5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t="b">
        <v>0</v>
      </c>
      <c r="L1206" s="5">
        <v>57</v>
      </c>
      <c r="M1206" t="b">
        <v>1</v>
      </c>
      <c r="N1206" s="5" t="s">
        <v>8284</v>
      </c>
      <c r="O1206" s="1">
        <f t="shared" si="72"/>
        <v>103</v>
      </c>
      <c r="P1206" s="7">
        <f t="shared" si="73"/>
        <v>234.79</v>
      </c>
      <c r="Q1206" s="5" t="s">
        <v>8340</v>
      </c>
      <c r="R1206" s="5" t="s">
        <v>8341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 s="5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t="b">
        <v>0</v>
      </c>
      <c r="L1207" s="5">
        <v>62</v>
      </c>
      <c r="M1207" t="b">
        <v>1</v>
      </c>
      <c r="N1207" s="5" t="s">
        <v>8284</v>
      </c>
      <c r="O1207" s="1">
        <f t="shared" si="72"/>
        <v>101</v>
      </c>
      <c r="P1207" s="7">
        <f t="shared" si="73"/>
        <v>211.48999999999998</v>
      </c>
      <c r="Q1207" s="5" t="s">
        <v>8340</v>
      </c>
      <c r="R1207" s="5" t="s">
        <v>8341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 s="5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t="b">
        <v>0</v>
      </c>
      <c r="L1208" s="5">
        <v>32</v>
      </c>
      <c r="M1208" t="b">
        <v>1</v>
      </c>
      <c r="N1208" s="5" t="s">
        <v>8284</v>
      </c>
      <c r="O1208" s="1">
        <f t="shared" si="72"/>
        <v>115</v>
      </c>
      <c r="P1208" s="7">
        <f t="shared" si="73"/>
        <v>32.35</v>
      </c>
      <c r="Q1208" s="5" t="s">
        <v>8340</v>
      </c>
      <c r="R1208" s="5" t="s">
        <v>8341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 s="5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t="b">
        <v>0</v>
      </c>
      <c r="L1209" s="5">
        <v>141</v>
      </c>
      <c r="M1209" t="b">
        <v>1</v>
      </c>
      <c r="N1209" s="5" t="s">
        <v>8284</v>
      </c>
      <c r="O1209" s="1">
        <f t="shared" si="72"/>
        <v>105</v>
      </c>
      <c r="P1209" s="7">
        <f t="shared" si="73"/>
        <v>123.38000000000001</v>
      </c>
      <c r="Q1209" s="5" t="s">
        <v>8340</v>
      </c>
      <c r="R1209" s="5" t="s">
        <v>8341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 s="5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t="b">
        <v>0</v>
      </c>
      <c r="L1210" s="5">
        <v>75</v>
      </c>
      <c r="M1210" t="b">
        <v>1</v>
      </c>
      <c r="N1210" s="5" t="s">
        <v>8284</v>
      </c>
      <c r="O1210" s="1">
        <f t="shared" si="72"/>
        <v>156</v>
      </c>
      <c r="P1210" s="7">
        <f t="shared" si="73"/>
        <v>207.07</v>
      </c>
      <c r="Q1210" s="5" t="s">
        <v>8340</v>
      </c>
      <c r="R1210" s="5" t="s">
        <v>8341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 s="5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t="b">
        <v>0</v>
      </c>
      <c r="L1211" s="5">
        <v>46</v>
      </c>
      <c r="M1211" t="b">
        <v>1</v>
      </c>
      <c r="N1211" s="5" t="s">
        <v>8284</v>
      </c>
      <c r="O1211" s="1">
        <f t="shared" si="72"/>
        <v>106</v>
      </c>
      <c r="P1211" s="7">
        <f t="shared" si="73"/>
        <v>138.26999999999998</v>
      </c>
      <c r="Q1211" s="5" t="s">
        <v>8340</v>
      </c>
      <c r="R1211" s="5" t="s">
        <v>8341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 s="5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t="b">
        <v>0</v>
      </c>
      <c r="L1212" s="5">
        <v>103</v>
      </c>
      <c r="M1212" t="b">
        <v>1</v>
      </c>
      <c r="N1212" s="5" t="s">
        <v>8284</v>
      </c>
      <c r="O1212" s="1">
        <f t="shared" si="72"/>
        <v>255</v>
      </c>
      <c r="P1212" s="7">
        <f t="shared" si="73"/>
        <v>493.82</v>
      </c>
      <c r="Q1212" s="5" t="s">
        <v>8340</v>
      </c>
      <c r="R1212" s="5" t="s">
        <v>8341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 s="5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t="b">
        <v>0</v>
      </c>
      <c r="L1213" s="5">
        <v>6</v>
      </c>
      <c r="M1213" t="b">
        <v>1</v>
      </c>
      <c r="N1213" s="5" t="s">
        <v>8284</v>
      </c>
      <c r="O1213" s="1">
        <f t="shared" si="72"/>
        <v>102</v>
      </c>
      <c r="P1213" s="7">
        <f t="shared" si="73"/>
        <v>168.5</v>
      </c>
      <c r="Q1213" s="5" t="s">
        <v>8340</v>
      </c>
      <c r="R1213" s="5" t="s">
        <v>8341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 s="5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t="b">
        <v>0</v>
      </c>
      <c r="L1214" s="5">
        <v>83</v>
      </c>
      <c r="M1214" t="b">
        <v>1</v>
      </c>
      <c r="N1214" s="5" t="s">
        <v>8284</v>
      </c>
      <c r="O1214" s="1">
        <f t="shared" si="72"/>
        <v>130</v>
      </c>
      <c r="P1214" s="7">
        <f t="shared" si="73"/>
        <v>38.869999999999997</v>
      </c>
      <c r="Q1214" s="5" t="s">
        <v>8340</v>
      </c>
      <c r="R1214" s="5" t="s">
        <v>8341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 s="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t="b">
        <v>0</v>
      </c>
      <c r="L1215" s="5">
        <v>108</v>
      </c>
      <c r="M1215" t="b">
        <v>1</v>
      </c>
      <c r="N1215" s="5" t="s">
        <v>8284</v>
      </c>
      <c r="O1215" s="1">
        <f t="shared" si="72"/>
        <v>103</v>
      </c>
      <c r="P1215" s="7">
        <f t="shared" si="73"/>
        <v>61.53</v>
      </c>
      <c r="Q1215" s="5" t="s">
        <v>8340</v>
      </c>
      <c r="R1215" s="5" t="s">
        <v>8341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 s="5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t="b">
        <v>0</v>
      </c>
      <c r="L1216" s="5">
        <v>25</v>
      </c>
      <c r="M1216" t="b">
        <v>1</v>
      </c>
      <c r="N1216" s="5" t="s">
        <v>8284</v>
      </c>
      <c r="O1216" s="1">
        <f t="shared" si="72"/>
        <v>132</v>
      </c>
      <c r="P1216" s="7">
        <f t="shared" si="73"/>
        <v>105.44</v>
      </c>
      <c r="Q1216" s="5" t="s">
        <v>8340</v>
      </c>
      <c r="R1216" s="5" t="s">
        <v>8341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 s="5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t="b">
        <v>0</v>
      </c>
      <c r="L1217" s="5">
        <v>549</v>
      </c>
      <c r="M1217" t="b">
        <v>1</v>
      </c>
      <c r="N1217" s="5" t="s">
        <v>8284</v>
      </c>
      <c r="O1217" s="1">
        <f t="shared" si="72"/>
        <v>787</v>
      </c>
      <c r="P1217" s="7">
        <f t="shared" si="73"/>
        <v>71.600000000000009</v>
      </c>
      <c r="Q1217" s="5" t="s">
        <v>8340</v>
      </c>
      <c r="R1217" s="5" t="s">
        <v>8341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 s="5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t="b">
        <v>0</v>
      </c>
      <c r="L1218" s="5">
        <v>222</v>
      </c>
      <c r="M1218" t="b">
        <v>1</v>
      </c>
      <c r="N1218" s="5" t="s">
        <v>8284</v>
      </c>
      <c r="O1218" s="1">
        <f t="shared" si="72"/>
        <v>146</v>
      </c>
      <c r="P1218" s="7">
        <f t="shared" si="73"/>
        <v>91.89</v>
      </c>
      <c r="Q1218" s="5" t="s">
        <v>8340</v>
      </c>
      <c r="R1218" s="5" t="s">
        <v>8341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 s="5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t="b">
        <v>0</v>
      </c>
      <c r="L1219" s="5">
        <v>183</v>
      </c>
      <c r="M1219" t="b">
        <v>1</v>
      </c>
      <c r="N1219" s="5" t="s">
        <v>8284</v>
      </c>
      <c r="O1219" s="1">
        <f t="shared" ref="O1219:O1282" si="76">ROUNDUP(E1219/D1219*100, 0)</f>
        <v>103</v>
      </c>
      <c r="P1219" s="7">
        <f t="shared" ref="P1219:P1282" si="77">ROUNDUP(E1219/L1219,2)</f>
        <v>148.57999999999998</v>
      </c>
      <c r="Q1219" s="5" t="s">
        <v>8340</v>
      </c>
      <c r="R1219" s="5" t="s">
        <v>8341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 s="5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t="b">
        <v>0</v>
      </c>
      <c r="L1220" s="5">
        <v>89</v>
      </c>
      <c r="M1220" t="b">
        <v>1</v>
      </c>
      <c r="N1220" s="5" t="s">
        <v>8284</v>
      </c>
      <c r="O1220" s="1">
        <f t="shared" si="76"/>
        <v>173</v>
      </c>
      <c r="P1220" s="7">
        <f t="shared" si="77"/>
        <v>174.22</v>
      </c>
      <c r="Q1220" s="5" t="s">
        <v>8340</v>
      </c>
      <c r="R1220" s="5" t="s">
        <v>8341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 s="5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t="b">
        <v>0</v>
      </c>
      <c r="L1221" s="5">
        <v>253</v>
      </c>
      <c r="M1221" t="b">
        <v>1</v>
      </c>
      <c r="N1221" s="5" t="s">
        <v>8284</v>
      </c>
      <c r="O1221" s="1">
        <f t="shared" si="76"/>
        <v>160</v>
      </c>
      <c r="P1221" s="7">
        <f t="shared" si="77"/>
        <v>102.87</v>
      </c>
      <c r="Q1221" s="5" t="s">
        <v>8340</v>
      </c>
      <c r="R1221" s="5" t="s">
        <v>8341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 s="5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t="b">
        <v>0</v>
      </c>
      <c r="L1222" s="5">
        <v>140</v>
      </c>
      <c r="M1222" t="b">
        <v>1</v>
      </c>
      <c r="N1222" s="5" t="s">
        <v>8284</v>
      </c>
      <c r="O1222" s="1">
        <f t="shared" si="76"/>
        <v>104</v>
      </c>
      <c r="P1222" s="7">
        <f t="shared" si="77"/>
        <v>111.18</v>
      </c>
      <c r="Q1222" s="5" t="s">
        <v>8340</v>
      </c>
      <c r="R1222" s="5" t="s">
        <v>8341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 s="5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t="b">
        <v>0</v>
      </c>
      <c r="L1223" s="5">
        <v>103</v>
      </c>
      <c r="M1223" t="b">
        <v>1</v>
      </c>
      <c r="N1223" s="5" t="s">
        <v>8284</v>
      </c>
      <c r="O1223" s="1">
        <f t="shared" si="76"/>
        <v>112</v>
      </c>
      <c r="P1223" s="7">
        <f t="shared" si="77"/>
        <v>23.8</v>
      </c>
      <c r="Q1223" s="5" t="s">
        <v>8340</v>
      </c>
      <c r="R1223" s="5" t="s">
        <v>8341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 s="5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t="b">
        <v>0</v>
      </c>
      <c r="L1224" s="5">
        <v>138</v>
      </c>
      <c r="M1224" t="b">
        <v>1</v>
      </c>
      <c r="N1224" s="5" t="s">
        <v>8284</v>
      </c>
      <c r="O1224" s="1">
        <f t="shared" si="76"/>
        <v>281</v>
      </c>
      <c r="P1224" s="7">
        <f t="shared" si="77"/>
        <v>81.27000000000001</v>
      </c>
      <c r="Q1224" s="5" t="s">
        <v>8340</v>
      </c>
      <c r="R1224" s="5" t="s">
        <v>8341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 s="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t="b">
        <v>0</v>
      </c>
      <c r="L1225" s="5">
        <v>191</v>
      </c>
      <c r="M1225" t="b">
        <v>1</v>
      </c>
      <c r="N1225" s="5" t="s">
        <v>8284</v>
      </c>
      <c r="O1225" s="1">
        <f t="shared" si="76"/>
        <v>113</v>
      </c>
      <c r="P1225" s="7">
        <f t="shared" si="77"/>
        <v>116.22</v>
      </c>
      <c r="Q1225" s="5" t="s">
        <v>8340</v>
      </c>
      <c r="R1225" s="5" t="s">
        <v>8341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 s="5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t="b">
        <v>0</v>
      </c>
      <c r="L1226" s="5">
        <v>18</v>
      </c>
      <c r="M1226" t="b">
        <v>0</v>
      </c>
      <c r="N1226" s="5" t="s">
        <v>8285</v>
      </c>
      <c r="O1226" s="1">
        <f t="shared" si="76"/>
        <v>8</v>
      </c>
      <c r="P1226" s="7">
        <f t="shared" si="77"/>
        <v>58.89</v>
      </c>
      <c r="Q1226" s="5" t="s">
        <v>8327</v>
      </c>
      <c r="R1226" s="5" t="s">
        <v>8342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 s="5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t="b">
        <v>0</v>
      </c>
      <c r="L1227" s="5">
        <v>3</v>
      </c>
      <c r="M1227" t="b">
        <v>0</v>
      </c>
      <c r="N1227" s="5" t="s">
        <v>8285</v>
      </c>
      <c r="O1227" s="1">
        <f t="shared" si="76"/>
        <v>5</v>
      </c>
      <c r="P1227" s="7">
        <f t="shared" si="77"/>
        <v>44</v>
      </c>
      <c r="Q1227" s="5" t="s">
        <v>8327</v>
      </c>
      <c r="R1227" s="5" t="s">
        <v>8342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 s="5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t="b">
        <v>0</v>
      </c>
      <c r="L1228" s="5">
        <v>40</v>
      </c>
      <c r="M1228" t="b">
        <v>0</v>
      </c>
      <c r="N1228" s="5" t="s">
        <v>8285</v>
      </c>
      <c r="O1228" s="1">
        <f t="shared" si="76"/>
        <v>4</v>
      </c>
      <c r="P1228" s="7">
        <f t="shared" si="77"/>
        <v>48.43</v>
      </c>
      <c r="Q1228" s="5" t="s">
        <v>8327</v>
      </c>
      <c r="R1228" s="5" t="s">
        <v>8342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 s="5">
        <v>1227</v>
      </c>
      <c r="B1229" s="3" t="s">
        <v>1227</v>
      </c>
      <c r="C1229" s="3" t="s">
        <v>5336</v>
      </c>
      <c r="D1229">
        <v>2000</v>
      </c>
      <c r="E1229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t="b">
        <v>0</v>
      </c>
      <c r="L1229" s="5">
        <v>0</v>
      </c>
      <c r="M1229" t="b">
        <v>0</v>
      </c>
      <c r="N1229" s="5" t="s">
        <v>8285</v>
      </c>
      <c r="O1229" s="1">
        <f t="shared" si="76"/>
        <v>0</v>
      </c>
      <c r="P1229" s="7" t="e">
        <f t="shared" si="77"/>
        <v>#DIV/0!</v>
      </c>
      <c r="Q1229" s="5" t="s">
        <v>8327</v>
      </c>
      <c r="R1229" s="5" t="s">
        <v>8342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 s="5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t="b">
        <v>0</v>
      </c>
      <c r="L1230" s="5">
        <v>24</v>
      </c>
      <c r="M1230" t="b">
        <v>0</v>
      </c>
      <c r="N1230" s="5" t="s">
        <v>8285</v>
      </c>
      <c r="O1230" s="1">
        <f t="shared" si="76"/>
        <v>30</v>
      </c>
      <c r="P1230" s="7">
        <f t="shared" si="77"/>
        <v>61.05</v>
      </c>
      <c r="Q1230" s="5" t="s">
        <v>8327</v>
      </c>
      <c r="R1230" s="5" t="s">
        <v>8342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 s="5">
        <v>1229</v>
      </c>
      <c r="B1231" s="3" t="s">
        <v>1229</v>
      </c>
      <c r="C1231" s="3" t="s">
        <v>5338</v>
      </c>
      <c r="D1231">
        <v>2750</v>
      </c>
      <c r="E1231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t="b">
        <v>0</v>
      </c>
      <c r="L1231" s="5">
        <v>1</v>
      </c>
      <c r="M1231" t="b">
        <v>0</v>
      </c>
      <c r="N1231" s="5" t="s">
        <v>8285</v>
      </c>
      <c r="O1231" s="1">
        <f t="shared" si="76"/>
        <v>1</v>
      </c>
      <c r="P1231" s="7">
        <f t="shared" si="77"/>
        <v>25</v>
      </c>
      <c r="Q1231" s="5" t="s">
        <v>8327</v>
      </c>
      <c r="R1231" s="5" t="s">
        <v>8342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 s="5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t="b">
        <v>0</v>
      </c>
      <c r="L1232" s="5">
        <v>0</v>
      </c>
      <c r="M1232" t="b">
        <v>0</v>
      </c>
      <c r="N1232" s="5" t="s">
        <v>8285</v>
      </c>
      <c r="O1232" s="1">
        <f t="shared" si="76"/>
        <v>0</v>
      </c>
      <c r="P1232" s="7" t="e">
        <f t="shared" si="77"/>
        <v>#DIV/0!</v>
      </c>
      <c r="Q1232" s="5" t="s">
        <v>8327</v>
      </c>
      <c r="R1232" s="5" t="s">
        <v>8342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 s="5">
        <v>1231</v>
      </c>
      <c r="B1233" s="3" t="s">
        <v>1231</v>
      </c>
      <c r="C1233" s="3" t="s">
        <v>5340</v>
      </c>
      <c r="D1233">
        <v>5000</v>
      </c>
      <c r="E1233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t="b">
        <v>0</v>
      </c>
      <c r="L1233" s="5">
        <v>0</v>
      </c>
      <c r="M1233" t="b">
        <v>0</v>
      </c>
      <c r="N1233" s="5" t="s">
        <v>8285</v>
      </c>
      <c r="O1233" s="1">
        <f t="shared" si="76"/>
        <v>0</v>
      </c>
      <c r="P1233" s="7" t="e">
        <f t="shared" si="77"/>
        <v>#DIV/0!</v>
      </c>
      <c r="Q1233" s="5" t="s">
        <v>8327</v>
      </c>
      <c r="R1233" s="5" t="s">
        <v>8342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 s="5">
        <v>1232</v>
      </c>
      <c r="B1234" s="3" t="s">
        <v>1232</v>
      </c>
      <c r="C1234" s="3" t="s">
        <v>5341</v>
      </c>
      <c r="D1234">
        <v>5000</v>
      </c>
      <c r="E1234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t="b">
        <v>0</v>
      </c>
      <c r="L1234" s="5">
        <v>1</v>
      </c>
      <c r="M1234" t="b">
        <v>0</v>
      </c>
      <c r="N1234" s="5" t="s">
        <v>8285</v>
      </c>
      <c r="O1234" s="1">
        <f t="shared" si="76"/>
        <v>1</v>
      </c>
      <c r="P1234" s="7">
        <f t="shared" si="77"/>
        <v>40</v>
      </c>
      <c r="Q1234" s="5" t="s">
        <v>8327</v>
      </c>
      <c r="R1234" s="5" t="s">
        <v>8342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 s="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t="b">
        <v>0</v>
      </c>
      <c r="L1235" s="5">
        <v>6</v>
      </c>
      <c r="M1235" t="b">
        <v>0</v>
      </c>
      <c r="N1235" s="5" t="s">
        <v>8285</v>
      </c>
      <c r="O1235" s="1">
        <f t="shared" si="76"/>
        <v>12</v>
      </c>
      <c r="P1235" s="7">
        <f t="shared" si="77"/>
        <v>19.34</v>
      </c>
      <c r="Q1235" s="5" t="s">
        <v>8327</v>
      </c>
      <c r="R1235" s="5" t="s">
        <v>8342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 s="5">
        <v>1234</v>
      </c>
      <c r="B1236" s="3" t="s">
        <v>1234</v>
      </c>
      <c r="C1236" s="3" t="s">
        <v>5343</v>
      </c>
      <c r="D1236">
        <v>50000</v>
      </c>
      <c r="E1236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t="b">
        <v>0</v>
      </c>
      <c r="L1236" s="5">
        <v>0</v>
      </c>
      <c r="M1236" t="b">
        <v>0</v>
      </c>
      <c r="N1236" s="5" t="s">
        <v>8285</v>
      </c>
      <c r="O1236" s="1">
        <f t="shared" si="76"/>
        <v>0</v>
      </c>
      <c r="P1236" s="7" t="e">
        <f t="shared" si="77"/>
        <v>#DIV/0!</v>
      </c>
      <c r="Q1236" s="5" t="s">
        <v>8327</v>
      </c>
      <c r="R1236" s="5" t="s">
        <v>8342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 s="5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t="b">
        <v>0</v>
      </c>
      <c r="L1237" s="5">
        <v>6</v>
      </c>
      <c r="M1237" t="b">
        <v>0</v>
      </c>
      <c r="N1237" s="5" t="s">
        <v>8285</v>
      </c>
      <c r="O1237" s="1">
        <f t="shared" si="76"/>
        <v>3</v>
      </c>
      <c r="P1237" s="7">
        <f t="shared" si="77"/>
        <v>35</v>
      </c>
      <c r="Q1237" s="5" t="s">
        <v>8327</v>
      </c>
      <c r="R1237" s="5" t="s">
        <v>8342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 s="5">
        <v>1236</v>
      </c>
      <c r="B1238" s="3" t="s">
        <v>1236</v>
      </c>
      <c r="C1238" s="3" t="s">
        <v>5345</v>
      </c>
      <c r="D1238">
        <v>2500</v>
      </c>
      <c r="E123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t="b">
        <v>0</v>
      </c>
      <c r="L1238" s="5">
        <v>0</v>
      </c>
      <c r="M1238" t="b">
        <v>0</v>
      </c>
      <c r="N1238" s="5" t="s">
        <v>8285</v>
      </c>
      <c r="O1238" s="1">
        <f t="shared" si="76"/>
        <v>0</v>
      </c>
      <c r="P1238" s="7" t="e">
        <f t="shared" si="77"/>
        <v>#DIV/0!</v>
      </c>
      <c r="Q1238" s="5" t="s">
        <v>8327</v>
      </c>
      <c r="R1238" s="5" t="s">
        <v>8342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 s="5">
        <v>1237</v>
      </c>
      <c r="B1239" s="3" t="s">
        <v>1237</v>
      </c>
      <c r="C1239" s="3" t="s">
        <v>5346</v>
      </c>
      <c r="D1239">
        <v>25000</v>
      </c>
      <c r="E1239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t="b">
        <v>0</v>
      </c>
      <c r="L1239" s="5">
        <v>0</v>
      </c>
      <c r="M1239" t="b">
        <v>0</v>
      </c>
      <c r="N1239" s="5" t="s">
        <v>8285</v>
      </c>
      <c r="O1239" s="1">
        <f t="shared" si="76"/>
        <v>0</v>
      </c>
      <c r="P1239" s="7" t="e">
        <f t="shared" si="77"/>
        <v>#DIV/0!</v>
      </c>
      <c r="Q1239" s="5" t="s">
        <v>8327</v>
      </c>
      <c r="R1239" s="5" t="s">
        <v>8342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 s="5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t="b">
        <v>0</v>
      </c>
      <c r="L1240" s="5">
        <v>3</v>
      </c>
      <c r="M1240" t="b">
        <v>0</v>
      </c>
      <c r="N1240" s="5" t="s">
        <v>8285</v>
      </c>
      <c r="O1240" s="1">
        <f t="shared" si="76"/>
        <v>18</v>
      </c>
      <c r="P1240" s="7">
        <f t="shared" si="77"/>
        <v>59.339999999999996</v>
      </c>
      <c r="Q1240" s="5" t="s">
        <v>8327</v>
      </c>
      <c r="R1240" s="5" t="s">
        <v>8342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 s="5">
        <v>1239</v>
      </c>
      <c r="B1241" s="3" t="s">
        <v>1239</v>
      </c>
      <c r="C1241" s="3" t="s">
        <v>5348</v>
      </c>
      <c r="D1241">
        <v>2500</v>
      </c>
      <c r="E1241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t="b">
        <v>0</v>
      </c>
      <c r="L1241" s="5">
        <v>0</v>
      </c>
      <c r="M1241" t="b">
        <v>0</v>
      </c>
      <c r="N1241" s="5" t="s">
        <v>8285</v>
      </c>
      <c r="O1241" s="1">
        <f t="shared" si="76"/>
        <v>0</v>
      </c>
      <c r="P1241" s="7" t="e">
        <f t="shared" si="77"/>
        <v>#DIV/0!</v>
      </c>
      <c r="Q1241" s="5" t="s">
        <v>8327</v>
      </c>
      <c r="R1241" s="5" t="s">
        <v>8342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 s="5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t="b">
        <v>0</v>
      </c>
      <c r="L1242" s="5">
        <v>8</v>
      </c>
      <c r="M1242" t="b">
        <v>0</v>
      </c>
      <c r="N1242" s="5" t="s">
        <v>8285</v>
      </c>
      <c r="O1242" s="1">
        <f t="shared" si="76"/>
        <v>4</v>
      </c>
      <c r="P1242" s="7">
        <f t="shared" si="77"/>
        <v>30.130000000000003</v>
      </c>
      <c r="Q1242" s="5" t="s">
        <v>8327</v>
      </c>
      <c r="R1242" s="5" t="s">
        <v>8342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 s="5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t="b">
        <v>0</v>
      </c>
      <c r="L1243" s="5">
        <v>34</v>
      </c>
      <c r="M1243" t="b">
        <v>0</v>
      </c>
      <c r="N1243" s="5" t="s">
        <v>8285</v>
      </c>
      <c r="O1243" s="1">
        <f t="shared" si="76"/>
        <v>51</v>
      </c>
      <c r="P1243" s="7">
        <f t="shared" si="77"/>
        <v>74.62</v>
      </c>
      <c r="Q1243" s="5" t="s">
        <v>8327</v>
      </c>
      <c r="R1243" s="5" t="s">
        <v>8342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 s="5">
        <v>1242</v>
      </c>
      <c r="B1244" s="3" t="s">
        <v>1242</v>
      </c>
      <c r="C1244" s="3" t="s">
        <v>5351</v>
      </c>
      <c r="D1244">
        <v>911</v>
      </c>
      <c r="E1244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t="b">
        <v>0</v>
      </c>
      <c r="L1244" s="5">
        <v>1</v>
      </c>
      <c r="M1244" t="b">
        <v>0</v>
      </c>
      <c r="N1244" s="5" t="s">
        <v>8285</v>
      </c>
      <c r="O1244" s="1">
        <f t="shared" si="76"/>
        <v>1</v>
      </c>
      <c r="P1244" s="7">
        <f t="shared" si="77"/>
        <v>5</v>
      </c>
      <c r="Q1244" s="5" t="s">
        <v>8327</v>
      </c>
      <c r="R1244" s="5" t="s">
        <v>8342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 s="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t="b">
        <v>0</v>
      </c>
      <c r="L1245" s="5">
        <v>38</v>
      </c>
      <c r="M1245" t="b">
        <v>0</v>
      </c>
      <c r="N1245" s="5" t="s">
        <v>8285</v>
      </c>
      <c r="O1245" s="1">
        <f t="shared" si="76"/>
        <v>15</v>
      </c>
      <c r="P1245" s="7">
        <f t="shared" si="77"/>
        <v>44.5</v>
      </c>
      <c r="Q1245" s="5" t="s">
        <v>8327</v>
      </c>
      <c r="R1245" s="5" t="s">
        <v>8342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 s="5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t="b">
        <v>1</v>
      </c>
      <c r="L1246" s="5">
        <v>45</v>
      </c>
      <c r="M1246" t="b">
        <v>1</v>
      </c>
      <c r="N1246" s="5" t="s">
        <v>8275</v>
      </c>
      <c r="O1246" s="1">
        <f t="shared" si="76"/>
        <v>104</v>
      </c>
      <c r="P1246" s="7">
        <f t="shared" si="77"/>
        <v>46.14</v>
      </c>
      <c r="Q1246" s="5" t="s">
        <v>8327</v>
      </c>
      <c r="R1246" s="5" t="s">
        <v>8328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 s="5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t="b">
        <v>1</v>
      </c>
      <c r="L1247" s="5">
        <v>17</v>
      </c>
      <c r="M1247" t="b">
        <v>1</v>
      </c>
      <c r="N1247" s="5" t="s">
        <v>8275</v>
      </c>
      <c r="O1247" s="1">
        <f t="shared" si="76"/>
        <v>121</v>
      </c>
      <c r="P1247" s="7">
        <f t="shared" si="77"/>
        <v>141.47999999999999</v>
      </c>
      <c r="Q1247" s="5" t="s">
        <v>8327</v>
      </c>
      <c r="R1247" s="5" t="s">
        <v>8328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 s="5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t="b">
        <v>1</v>
      </c>
      <c r="L1248" s="5">
        <v>31</v>
      </c>
      <c r="M1248" t="b">
        <v>1</v>
      </c>
      <c r="N1248" s="5" t="s">
        <v>8275</v>
      </c>
      <c r="O1248" s="1">
        <f t="shared" si="76"/>
        <v>117</v>
      </c>
      <c r="P1248" s="7">
        <f t="shared" si="77"/>
        <v>75.490000000000009</v>
      </c>
      <c r="Q1248" s="5" t="s">
        <v>8327</v>
      </c>
      <c r="R1248" s="5" t="s">
        <v>8328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 s="5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t="b">
        <v>1</v>
      </c>
      <c r="L1249" s="5">
        <v>50</v>
      </c>
      <c r="M1249" t="b">
        <v>1</v>
      </c>
      <c r="N1249" s="5" t="s">
        <v>8275</v>
      </c>
      <c r="O1249" s="1">
        <f t="shared" si="76"/>
        <v>123</v>
      </c>
      <c r="P1249" s="7">
        <f t="shared" si="77"/>
        <v>85.5</v>
      </c>
      <c r="Q1249" s="5" t="s">
        <v>8327</v>
      </c>
      <c r="R1249" s="5" t="s">
        <v>8328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 s="5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t="b">
        <v>1</v>
      </c>
      <c r="L1250" s="5">
        <v>59</v>
      </c>
      <c r="M1250" t="b">
        <v>1</v>
      </c>
      <c r="N1250" s="5" t="s">
        <v>8275</v>
      </c>
      <c r="O1250" s="1">
        <f t="shared" si="76"/>
        <v>152</v>
      </c>
      <c r="P1250" s="7">
        <f t="shared" si="77"/>
        <v>64.260000000000005</v>
      </c>
      <c r="Q1250" s="5" t="s">
        <v>8327</v>
      </c>
      <c r="R1250" s="5" t="s">
        <v>8328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 s="5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t="b">
        <v>1</v>
      </c>
      <c r="L1251" s="5">
        <v>81</v>
      </c>
      <c r="M1251" t="b">
        <v>1</v>
      </c>
      <c r="N1251" s="5" t="s">
        <v>8275</v>
      </c>
      <c r="O1251" s="1">
        <f t="shared" si="76"/>
        <v>105</v>
      </c>
      <c r="P1251" s="7">
        <f t="shared" si="77"/>
        <v>64.47</v>
      </c>
      <c r="Q1251" s="5" t="s">
        <v>8327</v>
      </c>
      <c r="R1251" s="5" t="s">
        <v>8328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 s="5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t="b">
        <v>1</v>
      </c>
      <c r="L1252" s="5">
        <v>508</v>
      </c>
      <c r="M1252" t="b">
        <v>1</v>
      </c>
      <c r="N1252" s="5" t="s">
        <v>8275</v>
      </c>
      <c r="O1252" s="1">
        <f t="shared" si="76"/>
        <v>201</v>
      </c>
      <c r="P1252" s="7">
        <f t="shared" si="77"/>
        <v>118.21000000000001</v>
      </c>
      <c r="Q1252" s="5" t="s">
        <v>8327</v>
      </c>
      <c r="R1252" s="5" t="s">
        <v>8328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 s="5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t="b">
        <v>1</v>
      </c>
      <c r="L1253" s="5">
        <v>74</v>
      </c>
      <c r="M1253" t="b">
        <v>1</v>
      </c>
      <c r="N1253" s="5" t="s">
        <v>8275</v>
      </c>
      <c r="O1253" s="1">
        <f t="shared" si="76"/>
        <v>102</v>
      </c>
      <c r="P1253" s="7">
        <f t="shared" si="77"/>
        <v>82.550000000000011</v>
      </c>
      <c r="Q1253" s="5" t="s">
        <v>8327</v>
      </c>
      <c r="R1253" s="5" t="s">
        <v>8328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 s="5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t="b">
        <v>1</v>
      </c>
      <c r="L1254" s="5">
        <v>141</v>
      </c>
      <c r="M1254" t="b">
        <v>1</v>
      </c>
      <c r="N1254" s="5" t="s">
        <v>8275</v>
      </c>
      <c r="O1254" s="1">
        <f t="shared" si="76"/>
        <v>138</v>
      </c>
      <c r="P1254" s="7">
        <f t="shared" si="77"/>
        <v>34.18</v>
      </c>
      <c r="Q1254" s="5" t="s">
        <v>8327</v>
      </c>
      <c r="R1254" s="5" t="s">
        <v>8328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 s="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t="b">
        <v>1</v>
      </c>
      <c r="L1255" s="5">
        <v>711</v>
      </c>
      <c r="M1255" t="b">
        <v>1</v>
      </c>
      <c r="N1255" s="5" t="s">
        <v>8275</v>
      </c>
      <c r="O1255" s="1">
        <f t="shared" si="76"/>
        <v>303834</v>
      </c>
      <c r="P1255" s="7">
        <f t="shared" si="77"/>
        <v>42.739999999999995</v>
      </c>
      <c r="Q1255" s="5" t="s">
        <v>8327</v>
      </c>
      <c r="R1255" s="5" t="s">
        <v>8328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 s="5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t="b">
        <v>1</v>
      </c>
      <c r="L1256" s="5">
        <v>141</v>
      </c>
      <c r="M1256" t="b">
        <v>1</v>
      </c>
      <c r="N1256" s="5" t="s">
        <v>8275</v>
      </c>
      <c r="O1256" s="1">
        <f t="shared" si="76"/>
        <v>199</v>
      </c>
      <c r="P1256" s="7">
        <f t="shared" si="77"/>
        <v>94.490000000000009</v>
      </c>
      <c r="Q1256" s="5" t="s">
        <v>8327</v>
      </c>
      <c r="R1256" s="5" t="s">
        <v>8328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 s="5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t="b">
        <v>1</v>
      </c>
      <c r="L1257" s="5">
        <v>109</v>
      </c>
      <c r="M1257" t="b">
        <v>1</v>
      </c>
      <c r="N1257" s="5" t="s">
        <v>8275</v>
      </c>
      <c r="O1257" s="1">
        <f t="shared" si="76"/>
        <v>203</v>
      </c>
      <c r="P1257" s="7">
        <f t="shared" si="77"/>
        <v>55.699999999999996</v>
      </c>
      <c r="Q1257" s="5" t="s">
        <v>8327</v>
      </c>
      <c r="R1257" s="5" t="s">
        <v>8328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 s="5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t="b">
        <v>1</v>
      </c>
      <c r="L1258" s="5">
        <v>361</v>
      </c>
      <c r="M1258" t="b">
        <v>1</v>
      </c>
      <c r="N1258" s="5" t="s">
        <v>8275</v>
      </c>
      <c r="O1258" s="1">
        <f t="shared" si="76"/>
        <v>118</v>
      </c>
      <c r="P1258" s="7">
        <f t="shared" si="77"/>
        <v>98.04</v>
      </c>
      <c r="Q1258" s="5" t="s">
        <v>8327</v>
      </c>
      <c r="R1258" s="5" t="s">
        <v>8328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 s="5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t="b">
        <v>1</v>
      </c>
      <c r="L1259" s="5">
        <v>176</v>
      </c>
      <c r="M1259" t="b">
        <v>1</v>
      </c>
      <c r="N1259" s="5" t="s">
        <v>8275</v>
      </c>
      <c r="O1259" s="1">
        <f t="shared" si="76"/>
        <v>295</v>
      </c>
      <c r="P1259" s="7">
        <f t="shared" si="77"/>
        <v>92.11</v>
      </c>
      <c r="Q1259" s="5" t="s">
        <v>8327</v>
      </c>
      <c r="R1259" s="5" t="s">
        <v>8328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 s="5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t="b">
        <v>1</v>
      </c>
      <c r="L1260" s="5">
        <v>670</v>
      </c>
      <c r="M1260" t="b">
        <v>1</v>
      </c>
      <c r="N1260" s="5" t="s">
        <v>8275</v>
      </c>
      <c r="O1260" s="1">
        <f t="shared" si="76"/>
        <v>214</v>
      </c>
      <c r="P1260" s="7">
        <f t="shared" si="77"/>
        <v>38.18</v>
      </c>
      <c r="Q1260" s="5" t="s">
        <v>8327</v>
      </c>
      <c r="R1260" s="5" t="s">
        <v>8328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 s="5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t="b">
        <v>1</v>
      </c>
      <c r="L1261" s="5">
        <v>96</v>
      </c>
      <c r="M1261" t="b">
        <v>1</v>
      </c>
      <c r="N1261" s="5" t="s">
        <v>8275</v>
      </c>
      <c r="O1261" s="1">
        <f t="shared" si="76"/>
        <v>105</v>
      </c>
      <c r="P1261" s="7">
        <f t="shared" si="77"/>
        <v>27.150000000000002</v>
      </c>
      <c r="Q1261" s="5" t="s">
        <v>8327</v>
      </c>
      <c r="R1261" s="5" t="s">
        <v>8328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 s="5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t="b">
        <v>1</v>
      </c>
      <c r="L1262" s="5">
        <v>74</v>
      </c>
      <c r="M1262" t="b">
        <v>1</v>
      </c>
      <c r="N1262" s="5" t="s">
        <v>8275</v>
      </c>
      <c r="O1262" s="1">
        <f t="shared" si="76"/>
        <v>114</v>
      </c>
      <c r="P1262" s="7">
        <f t="shared" si="77"/>
        <v>50.69</v>
      </c>
      <c r="Q1262" s="5" t="s">
        <v>8327</v>
      </c>
      <c r="R1262" s="5" t="s">
        <v>8328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 s="5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t="b">
        <v>1</v>
      </c>
      <c r="L1263" s="5">
        <v>52</v>
      </c>
      <c r="M1263" t="b">
        <v>1</v>
      </c>
      <c r="N1263" s="5" t="s">
        <v>8275</v>
      </c>
      <c r="O1263" s="1">
        <f t="shared" si="76"/>
        <v>102</v>
      </c>
      <c r="P1263" s="7">
        <f t="shared" si="77"/>
        <v>38.949999999999996</v>
      </c>
      <c r="Q1263" s="5" t="s">
        <v>8327</v>
      </c>
      <c r="R1263" s="5" t="s">
        <v>8328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 s="5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t="b">
        <v>1</v>
      </c>
      <c r="L1264" s="5">
        <v>105</v>
      </c>
      <c r="M1264" t="b">
        <v>1</v>
      </c>
      <c r="N1264" s="5" t="s">
        <v>8275</v>
      </c>
      <c r="O1264" s="1">
        <f t="shared" si="76"/>
        <v>126</v>
      </c>
      <c r="P1264" s="7">
        <f t="shared" si="77"/>
        <v>77.64</v>
      </c>
      <c r="Q1264" s="5" t="s">
        <v>8327</v>
      </c>
      <c r="R1264" s="5" t="s">
        <v>8328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 s="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t="b">
        <v>1</v>
      </c>
      <c r="L1265" s="5">
        <v>41</v>
      </c>
      <c r="M1265" t="b">
        <v>1</v>
      </c>
      <c r="N1265" s="5" t="s">
        <v>8275</v>
      </c>
      <c r="O1265" s="1">
        <f t="shared" si="76"/>
        <v>119</v>
      </c>
      <c r="P1265" s="7">
        <f t="shared" si="77"/>
        <v>43.54</v>
      </c>
      <c r="Q1265" s="5" t="s">
        <v>8327</v>
      </c>
      <c r="R1265" s="5" t="s">
        <v>8328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 s="5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t="b">
        <v>1</v>
      </c>
      <c r="L1266" s="5">
        <v>34</v>
      </c>
      <c r="M1266" t="b">
        <v>1</v>
      </c>
      <c r="N1266" s="5" t="s">
        <v>8275</v>
      </c>
      <c r="O1266" s="1">
        <f t="shared" si="76"/>
        <v>167</v>
      </c>
      <c r="P1266" s="7">
        <f t="shared" si="77"/>
        <v>31.830000000000002</v>
      </c>
      <c r="Q1266" s="5" t="s">
        <v>8327</v>
      </c>
      <c r="R1266" s="5" t="s">
        <v>8328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 s="5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t="b">
        <v>1</v>
      </c>
      <c r="L1267" s="5">
        <v>66</v>
      </c>
      <c r="M1267" t="b">
        <v>1</v>
      </c>
      <c r="N1267" s="5" t="s">
        <v>8275</v>
      </c>
      <c r="O1267" s="1">
        <f t="shared" si="76"/>
        <v>120</v>
      </c>
      <c r="P1267" s="7">
        <f t="shared" si="77"/>
        <v>63.19</v>
      </c>
      <c r="Q1267" s="5" t="s">
        <v>8327</v>
      </c>
      <c r="R1267" s="5" t="s">
        <v>8328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 s="5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t="b">
        <v>1</v>
      </c>
      <c r="L1268" s="5">
        <v>50</v>
      </c>
      <c r="M1268" t="b">
        <v>1</v>
      </c>
      <c r="N1268" s="5" t="s">
        <v>8275</v>
      </c>
      <c r="O1268" s="1">
        <f t="shared" si="76"/>
        <v>101</v>
      </c>
      <c r="P1268" s="7">
        <f t="shared" si="77"/>
        <v>190.9</v>
      </c>
      <c r="Q1268" s="5" t="s">
        <v>8327</v>
      </c>
      <c r="R1268" s="5" t="s">
        <v>8328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 s="5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t="b">
        <v>1</v>
      </c>
      <c r="L1269" s="5">
        <v>159</v>
      </c>
      <c r="M1269" t="b">
        <v>1</v>
      </c>
      <c r="N1269" s="5" t="s">
        <v>8275</v>
      </c>
      <c r="O1269" s="1">
        <f t="shared" si="76"/>
        <v>102</v>
      </c>
      <c r="P1269" s="7">
        <f t="shared" si="77"/>
        <v>140.85999999999999</v>
      </c>
      <c r="Q1269" s="5" t="s">
        <v>8327</v>
      </c>
      <c r="R1269" s="5" t="s">
        <v>8328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 s="5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t="b">
        <v>1</v>
      </c>
      <c r="L1270" s="5">
        <v>182</v>
      </c>
      <c r="M1270" t="b">
        <v>1</v>
      </c>
      <c r="N1270" s="5" t="s">
        <v>8275</v>
      </c>
      <c r="O1270" s="1">
        <f t="shared" si="76"/>
        <v>117</v>
      </c>
      <c r="P1270" s="7">
        <f t="shared" si="77"/>
        <v>76.930000000000007</v>
      </c>
      <c r="Q1270" s="5" t="s">
        <v>8327</v>
      </c>
      <c r="R1270" s="5" t="s">
        <v>8328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 s="5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t="b">
        <v>1</v>
      </c>
      <c r="L1271" s="5">
        <v>206</v>
      </c>
      <c r="M1271" t="b">
        <v>1</v>
      </c>
      <c r="N1271" s="5" t="s">
        <v>8275</v>
      </c>
      <c r="O1271" s="1">
        <f t="shared" si="76"/>
        <v>109</v>
      </c>
      <c r="P1271" s="7">
        <f t="shared" si="77"/>
        <v>99.160000000000011</v>
      </c>
      <c r="Q1271" s="5" t="s">
        <v>8327</v>
      </c>
      <c r="R1271" s="5" t="s">
        <v>8328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 s="5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t="b">
        <v>1</v>
      </c>
      <c r="L1272" s="5">
        <v>169</v>
      </c>
      <c r="M1272" t="b">
        <v>1</v>
      </c>
      <c r="N1272" s="5" t="s">
        <v>8275</v>
      </c>
      <c r="O1272" s="1">
        <f t="shared" si="76"/>
        <v>115</v>
      </c>
      <c r="P1272" s="7">
        <f t="shared" si="77"/>
        <v>67.89</v>
      </c>
      <c r="Q1272" s="5" t="s">
        <v>8327</v>
      </c>
      <c r="R1272" s="5" t="s">
        <v>8328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 s="5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t="b">
        <v>1</v>
      </c>
      <c r="L1273" s="5">
        <v>31</v>
      </c>
      <c r="M1273" t="b">
        <v>1</v>
      </c>
      <c r="N1273" s="5" t="s">
        <v>8275</v>
      </c>
      <c r="O1273" s="1">
        <f t="shared" si="76"/>
        <v>102</v>
      </c>
      <c r="P1273" s="7">
        <f t="shared" si="77"/>
        <v>246.29999999999998</v>
      </c>
      <c r="Q1273" s="5" t="s">
        <v>8327</v>
      </c>
      <c r="R1273" s="5" t="s">
        <v>8328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 s="5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t="b">
        <v>1</v>
      </c>
      <c r="L1274" s="5">
        <v>28</v>
      </c>
      <c r="M1274" t="b">
        <v>1</v>
      </c>
      <c r="N1274" s="5" t="s">
        <v>8275</v>
      </c>
      <c r="O1274" s="1">
        <f t="shared" si="76"/>
        <v>106</v>
      </c>
      <c r="P1274" s="7">
        <f t="shared" si="77"/>
        <v>189.29</v>
      </c>
      <c r="Q1274" s="5" t="s">
        <v>8327</v>
      </c>
      <c r="R1274" s="5" t="s">
        <v>8328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 s="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t="b">
        <v>1</v>
      </c>
      <c r="L1275" s="5">
        <v>54</v>
      </c>
      <c r="M1275" t="b">
        <v>1</v>
      </c>
      <c r="N1275" s="5" t="s">
        <v>8275</v>
      </c>
      <c r="O1275" s="1">
        <f t="shared" si="76"/>
        <v>104</v>
      </c>
      <c r="P1275" s="7">
        <f t="shared" si="77"/>
        <v>76.67</v>
      </c>
      <c r="Q1275" s="5" t="s">
        <v>8327</v>
      </c>
      <c r="R1275" s="5" t="s">
        <v>8328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 s="5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t="b">
        <v>1</v>
      </c>
      <c r="L1276" s="5">
        <v>467</v>
      </c>
      <c r="M1276" t="b">
        <v>1</v>
      </c>
      <c r="N1276" s="5" t="s">
        <v>8275</v>
      </c>
      <c r="O1276" s="1">
        <f t="shared" si="76"/>
        <v>155</v>
      </c>
      <c r="P1276" s="7">
        <f t="shared" si="77"/>
        <v>82.97</v>
      </c>
      <c r="Q1276" s="5" t="s">
        <v>8327</v>
      </c>
      <c r="R1276" s="5" t="s">
        <v>8328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 s="5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t="b">
        <v>1</v>
      </c>
      <c r="L1277" s="5">
        <v>389</v>
      </c>
      <c r="M1277" t="b">
        <v>1</v>
      </c>
      <c r="N1277" s="5" t="s">
        <v>8275</v>
      </c>
      <c r="O1277" s="1">
        <f t="shared" si="76"/>
        <v>163</v>
      </c>
      <c r="P1277" s="7">
        <f t="shared" si="77"/>
        <v>62.53</v>
      </c>
      <c r="Q1277" s="5" t="s">
        <v>8327</v>
      </c>
      <c r="R1277" s="5" t="s">
        <v>8328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 s="5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t="b">
        <v>1</v>
      </c>
      <c r="L1278" s="5">
        <v>68</v>
      </c>
      <c r="M1278" t="b">
        <v>1</v>
      </c>
      <c r="N1278" s="5" t="s">
        <v>8275</v>
      </c>
      <c r="O1278" s="1">
        <f t="shared" si="76"/>
        <v>105</v>
      </c>
      <c r="P1278" s="7">
        <f t="shared" si="77"/>
        <v>46.07</v>
      </c>
      <c r="Q1278" s="5" t="s">
        <v>8327</v>
      </c>
      <c r="R1278" s="5" t="s">
        <v>8328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 s="5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t="b">
        <v>1</v>
      </c>
      <c r="L1279" s="5">
        <v>413</v>
      </c>
      <c r="M1279" t="b">
        <v>1</v>
      </c>
      <c r="N1279" s="5" t="s">
        <v>8275</v>
      </c>
      <c r="O1279" s="1">
        <f t="shared" si="76"/>
        <v>107</v>
      </c>
      <c r="P1279" s="7">
        <f t="shared" si="77"/>
        <v>38.549999999999997</v>
      </c>
      <c r="Q1279" s="5" t="s">
        <v>8327</v>
      </c>
      <c r="R1279" s="5" t="s">
        <v>8328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 s="5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t="b">
        <v>1</v>
      </c>
      <c r="L1280" s="5">
        <v>190</v>
      </c>
      <c r="M1280" t="b">
        <v>1</v>
      </c>
      <c r="N1280" s="5" t="s">
        <v>8275</v>
      </c>
      <c r="O1280" s="1">
        <f t="shared" si="76"/>
        <v>155</v>
      </c>
      <c r="P1280" s="7">
        <f t="shared" si="77"/>
        <v>53.01</v>
      </c>
      <c r="Q1280" s="5" t="s">
        <v>8327</v>
      </c>
      <c r="R1280" s="5" t="s">
        <v>8328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 s="5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t="b">
        <v>1</v>
      </c>
      <c r="L1281" s="5">
        <v>189</v>
      </c>
      <c r="M1281" t="b">
        <v>1</v>
      </c>
      <c r="N1281" s="5" t="s">
        <v>8275</v>
      </c>
      <c r="O1281" s="1">
        <f t="shared" si="76"/>
        <v>111</v>
      </c>
      <c r="P1281" s="7">
        <f t="shared" si="77"/>
        <v>73.36</v>
      </c>
      <c r="Q1281" s="5" t="s">
        <v>8327</v>
      </c>
      <c r="R1281" s="5" t="s">
        <v>8328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 s="5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t="b">
        <v>1</v>
      </c>
      <c r="L1282" s="5">
        <v>130</v>
      </c>
      <c r="M1282" t="b">
        <v>1</v>
      </c>
      <c r="N1282" s="5" t="s">
        <v>8275</v>
      </c>
      <c r="O1282" s="1">
        <f t="shared" si="76"/>
        <v>111</v>
      </c>
      <c r="P1282" s="7">
        <f t="shared" si="77"/>
        <v>127.98</v>
      </c>
      <c r="Q1282" s="5" t="s">
        <v>8327</v>
      </c>
      <c r="R1282" s="5" t="s">
        <v>8328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 s="5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t="b">
        <v>1</v>
      </c>
      <c r="L1283" s="5">
        <v>74</v>
      </c>
      <c r="M1283" t="b">
        <v>1</v>
      </c>
      <c r="N1283" s="5" t="s">
        <v>8275</v>
      </c>
      <c r="O1283" s="1">
        <f t="shared" ref="O1283:O1346" si="80">ROUNDUP(E1283/D1283*100, 0)</f>
        <v>111</v>
      </c>
      <c r="P1283" s="7">
        <f t="shared" ref="P1283:P1346" si="81">ROUNDUP(E1283/L1283,2)</f>
        <v>104.73</v>
      </c>
      <c r="Q1283" s="5" t="s">
        <v>8327</v>
      </c>
      <c r="R1283" s="5" t="s">
        <v>8328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 s="5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t="b">
        <v>1</v>
      </c>
      <c r="L1284" s="5">
        <v>274</v>
      </c>
      <c r="M1284" t="b">
        <v>1</v>
      </c>
      <c r="N1284" s="5" t="s">
        <v>8275</v>
      </c>
      <c r="O1284" s="1">
        <f t="shared" si="80"/>
        <v>124</v>
      </c>
      <c r="P1284" s="7">
        <f t="shared" si="81"/>
        <v>67.680000000000007</v>
      </c>
      <c r="Q1284" s="5" t="s">
        <v>8327</v>
      </c>
      <c r="R1284" s="5" t="s">
        <v>8328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 s="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t="b">
        <v>1</v>
      </c>
      <c r="L1285" s="5">
        <v>22</v>
      </c>
      <c r="M1285" t="b">
        <v>1</v>
      </c>
      <c r="N1285" s="5" t="s">
        <v>8275</v>
      </c>
      <c r="O1285" s="1">
        <f t="shared" si="80"/>
        <v>212</v>
      </c>
      <c r="P1285" s="7">
        <f t="shared" si="81"/>
        <v>95.940000000000012</v>
      </c>
      <c r="Q1285" s="5" t="s">
        <v>8327</v>
      </c>
      <c r="R1285" s="5" t="s">
        <v>8328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 s="5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t="b">
        <v>0</v>
      </c>
      <c r="L1286" s="5">
        <v>31</v>
      </c>
      <c r="M1286" t="b">
        <v>1</v>
      </c>
      <c r="N1286" s="5" t="s">
        <v>8270</v>
      </c>
      <c r="O1286" s="1">
        <f t="shared" si="80"/>
        <v>101</v>
      </c>
      <c r="P1286" s="7">
        <f t="shared" si="81"/>
        <v>65.17</v>
      </c>
      <c r="Q1286" s="5" t="s">
        <v>8319</v>
      </c>
      <c r="R1286" s="5" t="s">
        <v>8320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 s="5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t="b">
        <v>0</v>
      </c>
      <c r="L1287" s="5">
        <v>63</v>
      </c>
      <c r="M1287" t="b">
        <v>1</v>
      </c>
      <c r="N1287" s="5" t="s">
        <v>8270</v>
      </c>
      <c r="O1287" s="1">
        <f t="shared" si="80"/>
        <v>102</v>
      </c>
      <c r="P1287" s="7">
        <f t="shared" si="81"/>
        <v>32.269999999999996</v>
      </c>
      <c r="Q1287" s="5" t="s">
        <v>8319</v>
      </c>
      <c r="R1287" s="5" t="s">
        <v>8320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 s="5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t="b">
        <v>0</v>
      </c>
      <c r="L1288" s="5">
        <v>20</v>
      </c>
      <c r="M1288" t="b">
        <v>1</v>
      </c>
      <c r="N1288" s="5" t="s">
        <v>8270</v>
      </c>
      <c r="O1288" s="1">
        <f t="shared" si="80"/>
        <v>109</v>
      </c>
      <c r="P1288" s="7">
        <f t="shared" si="81"/>
        <v>81.25</v>
      </c>
      <c r="Q1288" s="5" t="s">
        <v>8319</v>
      </c>
      <c r="R1288" s="5" t="s">
        <v>8320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 s="5">
        <v>1287</v>
      </c>
      <c r="B1289" s="3" t="s">
        <v>1287</v>
      </c>
      <c r="C1289" s="3" t="s">
        <v>5396</v>
      </c>
      <c r="D1289">
        <v>250</v>
      </c>
      <c r="E1289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t="b">
        <v>0</v>
      </c>
      <c r="L1289" s="5">
        <v>25</v>
      </c>
      <c r="M1289" t="b">
        <v>1</v>
      </c>
      <c r="N1289" s="5" t="s">
        <v>8270</v>
      </c>
      <c r="O1289" s="1">
        <f t="shared" si="80"/>
        <v>242</v>
      </c>
      <c r="P1289" s="7">
        <f t="shared" si="81"/>
        <v>24.2</v>
      </c>
      <c r="Q1289" s="5" t="s">
        <v>8319</v>
      </c>
      <c r="R1289" s="5" t="s">
        <v>8320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 s="5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t="b">
        <v>0</v>
      </c>
      <c r="L1290" s="5">
        <v>61</v>
      </c>
      <c r="M1290" t="b">
        <v>1</v>
      </c>
      <c r="N1290" s="5" t="s">
        <v>8270</v>
      </c>
      <c r="O1290" s="1">
        <f t="shared" si="80"/>
        <v>101</v>
      </c>
      <c r="P1290" s="7">
        <f t="shared" si="81"/>
        <v>65.87</v>
      </c>
      <c r="Q1290" s="5" t="s">
        <v>8319</v>
      </c>
      <c r="R1290" s="5" t="s">
        <v>8320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 s="5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t="b">
        <v>0</v>
      </c>
      <c r="L1291" s="5">
        <v>52</v>
      </c>
      <c r="M1291" t="b">
        <v>1</v>
      </c>
      <c r="N1291" s="5" t="s">
        <v>8270</v>
      </c>
      <c r="O1291" s="1">
        <f t="shared" si="80"/>
        <v>126</v>
      </c>
      <c r="P1291" s="7">
        <f t="shared" si="81"/>
        <v>36.08</v>
      </c>
      <c r="Q1291" s="5" t="s">
        <v>8319</v>
      </c>
      <c r="R1291" s="5" t="s">
        <v>8320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 s="5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t="b">
        <v>0</v>
      </c>
      <c r="L1292" s="5">
        <v>86</v>
      </c>
      <c r="M1292" t="b">
        <v>1</v>
      </c>
      <c r="N1292" s="5" t="s">
        <v>8270</v>
      </c>
      <c r="O1292" s="1">
        <f t="shared" si="80"/>
        <v>109</v>
      </c>
      <c r="P1292" s="7">
        <f t="shared" si="81"/>
        <v>44.19</v>
      </c>
      <c r="Q1292" s="5" t="s">
        <v>8319</v>
      </c>
      <c r="R1292" s="5" t="s">
        <v>8320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 s="5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t="b">
        <v>0</v>
      </c>
      <c r="L1293" s="5">
        <v>42</v>
      </c>
      <c r="M1293" t="b">
        <v>1</v>
      </c>
      <c r="N1293" s="5" t="s">
        <v>8270</v>
      </c>
      <c r="O1293" s="1">
        <f t="shared" si="80"/>
        <v>146</v>
      </c>
      <c r="P1293" s="7">
        <f t="shared" si="81"/>
        <v>104.08</v>
      </c>
      <c r="Q1293" s="5" t="s">
        <v>8319</v>
      </c>
      <c r="R1293" s="5" t="s">
        <v>8320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 s="5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t="b">
        <v>0</v>
      </c>
      <c r="L1294" s="5">
        <v>52</v>
      </c>
      <c r="M1294" t="b">
        <v>1</v>
      </c>
      <c r="N1294" s="5" t="s">
        <v>8270</v>
      </c>
      <c r="O1294" s="1">
        <f t="shared" si="80"/>
        <v>110</v>
      </c>
      <c r="P1294" s="7">
        <f t="shared" si="81"/>
        <v>35.97</v>
      </c>
      <c r="Q1294" s="5" t="s">
        <v>8319</v>
      </c>
      <c r="R1294" s="5" t="s">
        <v>8320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 s="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t="b">
        <v>0</v>
      </c>
      <c r="L1295" s="5">
        <v>120</v>
      </c>
      <c r="M1295" t="b">
        <v>1</v>
      </c>
      <c r="N1295" s="5" t="s">
        <v>8270</v>
      </c>
      <c r="O1295" s="1">
        <f t="shared" si="80"/>
        <v>103</v>
      </c>
      <c r="P1295" s="7">
        <f t="shared" si="81"/>
        <v>127.80000000000001</v>
      </c>
      <c r="Q1295" s="5" t="s">
        <v>8319</v>
      </c>
      <c r="R1295" s="5" t="s">
        <v>8320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 s="5">
        <v>1294</v>
      </c>
      <c r="B1296" s="3" t="s">
        <v>1294</v>
      </c>
      <c r="C1296" s="3" t="s">
        <v>5403</v>
      </c>
      <c r="D1296">
        <v>500</v>
      </c>
      <c r="E1296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t="b">
        <v>0</v>
      </c>
      <c r="L1296" s="5">
        <v>22</v>
      </c>
      <c r="M1296" t="b">
        <v>1</v>
      </c>
      <c r="N1296" s="5" t="s">
        <v>8270</v>
      </c>
      <c r="O1296" s="1">
        <f t="shared" si="80"/>
        <v>122</v>
      </c>
      <c r="P1296" s="7">
        <f t="shared" si="81"/>
        <v>27.73</v>
      </c>
      <c r="Q1296" s="5" t="s">
        <v>8319</v>
      </c>
      <c r="R1296" s="5" t="s">
        <v>8320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 s="5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t="b">
        <v>0</v>
      </c>
      <c r="L1297" s="5">
        <v>64</v>
      </c>
      <c r="M1297" t="b">
        <v>1</v>
      </c>
      <c r="N1297" s="5" t="s">
        <v>8270</v>
      </c>
      <c r="O1297" s="1">
        <f t="shared" si="80"/>
        <v>102</v>
      </c>
      <c r="P1297" s="7">
        <f t="shared" si="81"/>
        <v>39.83</v>
      </c>
      <c r="Q1297" s="5" t="s">
        <v>8319</v>
      </c>
      <c r="R1297" s="5" t="s">
        <v>8320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 s="5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t="b">
        <v>0</v>
      </c>
      <c r="L1298" s="5">
        <v>23</v>
      </c>
      <c r="M1298" t="b">
        <v>1</v>
      </c>
      <c r="N1298" s="5" t="s">
        <v>8270</v>
      </c>
      <c r="O1298" s="1">
        <f t="shared" si="80"/>
        <v>142</v>
      </c>
      <c r="P1298" s="7">
        <f t="shared" si="81"/>
        <v>52.18</v>
      </c>
      <c r="Q1298" s="5" t="s">
        <v>8319</v>
      </c>
      <c r="R1298" s="5" t="s">
        <v>8320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 s="5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t="b">
        <v>0</v>
      </c>
      <c r="L1299" s="5">
        <v>238</v>
      </c>
      <c r="M1299" t="b">
        <v>1</v>
      </c>
      <c r="N1299" s="5" t="s">
        <v>8270</v>
      </c>
      <c r="O1299" s="1">
        <f t="shared" si="80"/>
        <v>110</v>
      </c>
      <c r="P1299" s="7">
        <f t="shared" si="81"/>
        <v>92.04</v>
      </c>
      <c r="Q1299" s="5" t="s">
        <v>8319</v>
      </c>
      <c r="R1299" s="5" t="s">
        <v>8320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 s="5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t="b">
        <v>0</v>
      </c>
      <c r="L1300" s="5">
        <v>33</v>
      </c>
      <c r="M1300" t="b">
        <v>1</v>
      </c>
      <c r="N1300" s="5" t="s">
        <v>8270</v>
      </c>
      <c r="O1300" s="1">
        <f t="shared" si="80"/>
        <v>105</v>
      </c>
      <c r="P1300" s="7">
        <f t="shared" si="81"/>
        <v>63.43</v>
      </c>
      <c r="Q1300" s="5" t="s">
        <v>8319</v>
      </c>
      <c r="R1300" s="5" t="s">
        <v>8320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 s="5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t="b">
        <v>0</v>
      </c>
      <c r="L1301" s="5">
        <v>32</v>
      </c>
      <c r="M1301" t="b">
        <v>1</v>
      </c>
      <c r="N1301" s="5" t="s">
        <v>8270</v>
      </c>
      <c r="O1301" s="1">
        <f t="shared" si="80"/>
        <v>124</v>
      </c>
      <c r="P1301" s="7">
        <f t="shared" si="81"/>
        <v>135.63</v>
      </c>
      <c r="Q1301" s="5" t="s">
        <v>8319</v>
      </c>
      <c r="R1301" s="5" t="s">
        <v>8320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 s="5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t="b">
        <v>0</v>
      </c>
      <c r="L1302" s="5">
        <v>24</v>
      </c>
      <c r="M1302" t="b">
        <v>1</v>
      </c>
      <c r="N1302" s="5" t="s">
        <v>8270</v>
      </c>
      <c r="O1302" s="1">
        <f t="shared" si="80"/>
        <v>135</v>
      </c>
      <c r="P1302" s="7">
        <f t="shared" si="81"/>
        <v>168.75</v>
      </c>
      <c r="Q1302" s="5" t="s">
        <v>8319</v>
      </c>
      <c r="R1302" s="5" t="s">
        <v>8320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 s="5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t="b">
        <v>0</v>
      </c>
      <c r="L1303" s="5">
        <v>29</v>
      </c>
      <c r="M1303" t="b">
        <v>1</v>
      </c>
      <c r="N1303" s="5" t="s">
        <v>8270</v>
      </c>
      <c r="O1303" s="1">
        <f t="shared" si="80"/>
        <v>103</v>
      </c>
      <c r="P1303" s="7">
        <f t="shared" si="81"/>
        <v>70.87</v>
      </c>
      <c r="Q1303" s="5" t="s">
        <v>8319</v>
      </c>
      <c r="R1303" s="5" t="s">
        <v>8320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 s="5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t="b">
        <v>0</v>
      </c>
      <c r="L1304" s="5">
        <v>50</v>
      </c>
      <c r="M1304" t="b">
        <v>1</v>
      </c>
      <c r="N1304" s="5" t="s">
        <v>8270</v>
      </c>
      <c r="O1304" s="1">
        <f t="shared" si="80"/>
        <v>100</v>
      </c>
      <c r="P1304" s="7">
        <f t="shared" si="81"/>
        <v>50</v>
      </c>
      <c r="Q1304" s="5" t="s">
        <v>8319</v>
      </c>
      <c r="R1304" s="5" t="s">
        <v>8320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 s="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t="b">
        <v>0</v>
      </c>
      <c r="L1305" s="5">
        <v>108</v>
      </c>
      <c r="M1305" t="b">
        <v>1</v>
      </c>
      <c r="N1305" s="5" t="s">
        <v>8270</v>
      </c>
      <c r="O1305" s="1">
        <f t="shared" si="80"/>
        <v>131</v>
      </c>
      <c r="P1305" s="7">
        <f t="shared" si="81"/>
        <v>42.22</v>
      </c>
      <c r="Q1305" s="5" t="s">
        <v>8319</v>
      </c>
      <c r="R1305" s="5" t="s">
        <v>8320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 s="5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t="b">
        <v>0</v>
      </c>
      <c r="L1306" s="5">
        <v>104</v>
      </c>
      <c r="M1306" t="b">
        <v>0</v>
      </c>
      <c r="N1306" s="5" t="s">
        <v>8272</v>
      </c>
      <c r="O1306" s="1">
        <f t="shared" si="80"/>
        <v>40</v>
      </c>
      <c r="P1306" s="7">
        <f t="shared" si="81"/>
        <v>152.41999999999999</v>
      </c>
      <c r="Q1306" s="5" t="s">
        <v>8321</v>
      </c>
      <c r="R1306" s="5" t="s">
        <v>8323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 s="5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t="b">
        <v>0</v>
      </c>
      <c r="L1307" s="5">
        <v>86</v>
      </c>
      <c r="M1307" t="b">
        <v>0</v>
      </c>
      <c r="N1307" s="5" t="s">
        <v>8272</v>
      </c>
      <c r="O1307" s="1">
        <f t="shared" si="80"/>
        <v>26</v>
      </c>
      <c r="P1307" s="7">
        <f t="shared" si="81"/>
        <v>90.62</v>
      </c>
      <c r="Q1307" s="5" t="s">
        <v>8321</v>
      </c>
      <c r="R1307" s="5" t="s">
        <v>8323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 s="5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t="b">
        <v>0</v>
      </c>
      <c r="L1308" s="5">
        <v>356</v>
      </c>
      <c r="M1308" t="b">
        <v>0</v>
      </c>
      <c r="N1308" s="5" t="s">
        <v>8272</v>
      </c>
      <c r="O1308" s="1">
        <f t="shared" si="80"/>
        <v>66</v>
      </c>
      <c r="P1308" s="7">
        <f t="shared" si="81"/>
        <v>201.60999999999999</v>
      </c>
      <c r="Q1308" s="5" t="s">
        <v>8321</v>
      </c>
      <c r="R1308" s="5" t="s">
        <v>8323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 s="5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t="b">
        <v>0</v>
      </c>
      <c r="L1309" s="5">
        <v>45</v>
      </c>
      <c r="M1309" t="b">
        <v>0</v>
      </c>
      <c r="N1309" s="5" t="s">
        <v>8272</v>
      </c>
      <c r="O1309" s="1">
        <f t="shared" si="80"/>
        <v>12</v>
      </c>
      <c r="P1309" s="7">
        <f t="shared" si="81"/>
        <v>127.94000000000001</v>
      </c>
      <c r="Q1309" s="5" t="s">
        <v>8321</v>
      </c>
      <c r="R1309" s="5" t="s">
        <v>8323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 s="5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t="b">
        <v>0</v>
      </c>
      <c r="L1310" s="5">
        <v>38</v>
      </c>
      <c r="M1310" t="b">
        <v>0</v>
      </c>
      <c r="N1310" s="5" t="s">
        <v>8272</v>
      </c>
      <c r="O1310" s="1">
        <f t="shared" si="80"/>
        <v>12</v>
      </c>
      <c r="P1310" s="7">
        <f t="shared" si="81"/>
        <v>29.900000000000002</v>
      </c>
      <c r="Q1310" s="5" t="s">
        <v>8321</v>
      </c>
      <c r="R1310" s="5" t="s">
        <v>8323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 s="5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t="b">
        <v>0</v>
      </c>
      <c r="L1311" s="5">
        <v>35</v>
      </c>
      <c r="M1311" t="b">
        <v>0</v>
      </c>
      <c r="N1311" s="5" t="s">
        <v>8272</v>
      </c>
      <c r="O1311" s="1">
        <f t="shared" si="80"/>
        <v>112</v>
      </c>
      <c r="P1311" s="7">
        <f t="shared" si="81"/>
        <v>367.98</v>
      </c>
      <c r="Q1311" s="5" t="s">
        <v>8321</v>
      </c>
      <c r="R1311" s="5" t="s">
        <v>8323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 s="5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t="b">
        <v>0</v>
      </c>
      <c r="L1312" s="5">
        <v>24</v>
      </c>
      <c r="M1312" t="b">
        <v>0</v>
      </c>
      <c r="N1312" s="5" t="s">
        <v>8272</v>
      </c>
      <c r="O1312" s="1">
        <f t="shared" si="80"/>
        <v>16</v>
      </c>
      <c r="P1312" s="7">
        <f t="shared" si="81"/>
        <v>129.16999999999999</v>
      </c>
      <c r="Q1312" s="5" t="s">
        <v>8321</v>
      </c>
      <c r="R1312" s="5" t="s">
        <v>8323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 s="5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t="b">
        <v>0</v>
      </c>
      <c r="L1313" s="5">
        <v>100</v>
      </c>
      <c r="M1313" t="b">
        <v>0</v>
      </c>
      <c r="N1313" s="5" t="s">
        <v>8272</v>
      </c>
      <c r="O1313" s="1">
        <f t="shared" si="80"/>
        <v>33</v>
      </c>
      <c r="P1313" s="7">
        <f t="shared" si="81"/>
        <v>800.7</v>
      </c>
      <c r="Q1313" s="5" t="s">
        <v>8321</v>
      </c>
      <c r="R1313" s="5" t="s">
        <v>8323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 s="5">
        <v>1312</v>
      </c>
      <c r="B1314" s="3" t="s">
        <v>1312</v>
      </c>
      <c r="C1314" s="3" t="s">
        <v>5421</v>
      </c>
      <c r="D1314">
        <v>4600</v>
      </c>
      <c r="E1314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t="b">
        <v>0</v>
      </c>
      <c r="L1314" s="5">
        <v>1</v>
      </c>
      <c r="M1314" t="b">
        <v>0</v>
      </c>
      <c r="N1314" s="5" t="s">
        <v>8272</v>
      </c>
      <c r="O1314" s="1">
        <f t="shared" si="80"/>
        <v>1</v>
      </c>
      <c r="P1314" s="7">
        <f t="shared" si="81"/>
        <v>28</v>
      </c>
      <c r="Q1314" s="5" t="s">
        <v>8321</v>
      </c>
      <c r="R1314" s="5" t="s">
        <v>8323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 s="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t="b">
        <v>0</v>
      </c>
      <c r="L1315" s="5">
        <v>122</v>
      </c>
      <c r="M1315" t="b">
        <v>0</v>
      </c>
      <c r="N1315" s="5" t="s">
        <v>8272</v>
      </c>
      <c r="O1315" s="1">
        <f t="shared" si="80"/>
        <v>32</v>
      </c>
      <c r="P1315" s="7">
        <f t="shared" si="81"/>
        <v>102.02000000000001</v>
      </c>
      <c r="Q1315" s="5" t="s">
        <v>8321</v>
      </c>
      <c r="R1315" s="5" t="s">
        <v>8323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 s="5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t="b">
        <v>0</v>
      </c>
      <c r="L1316" s="5">
        <v>11</v>
      </c>
      <c r="M1316" t="b">
        <v>0</v>
      </c>
      <c r="N1316" s="5" t="s">
        <v>8272</v>
      </c>
      <c r="O1316" s="1">
        <f t="shared" si="80"/>
        <v>2</v>
      </c>
      <c r="P1316" s="7">
        <f t="shared" si="81"/>
        <v>184.37</v>
      </c>
      <c r="Q1316" s="5" t="s">
        <v>8321</v>
      </c>
      <c r="R1316" s="5" t="s">
        <v>8323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 s="5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t="b">
        <v>0</v>
      </c>
      <c r="L1317" s="5">
        <v>248</v>
      </c>
      <c r="M1317" t="b">
        <v>0</v>
      </c>
      <c r="N1317" s="5" t="s">
        <v>8272</v>
      </c>
      <c r="O1317" s="1">
        <f t="shared" si="80"/>
        <v>41</v>
      </c>
      <c r="P1317" s="7">
        <f t="shared" si="81"/>
        <v>162.91999999999999</v>
      </c>
      <c r="Q1317" s="5" t="s">
        <v>8321</v>
      </c>
      <c r="R1317" s="5" t="s">
        <v>8323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 s="5">
        <v>1316</v>
      </c>
      <c r="B1318" s="3" t="s">
        <v>1316</v>
      </c>
      <c r="C1318" s="3" t="s">
        <v>5425</v>
      </c>
      <c r="D1318">
        <v>75000</v>
      </c>
      <c r="E131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t="b">
        <v>0</v>
      </c>
      <c r="L1318" s="5">
        <v>1</v>
      </c>
      <c r="M1318" t="b">
        <v>0</v>
      </c>
      <c r="N1318" s="5" t="s">
        <v>8272</v>
      </c>
      <c r="O1318" s="1">
        <f t="shared" si="80"/>
        <v>1</v>
      </c>
      <c r="P1318" s="7">
        <f t="shared" si="81"/>
        <v>1</v>
      </c>
      <c r="Q1318" s="5" t="s">
        <v>8321</v>
      </c>
      <c r="R1318" s="5" t="s">
        <v>8323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 s="5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t="b">
        <v>0</v>
      </c>
      <c r="L1319" s="5">
        <v>19</v>
      </c>
      <c r="M1319" t="b">
        <v>0</v>
      </c>
      <c r="N1319" s="5" t="s">
        <v>8272</v>
      </c>
      <c r="O1319" s="1">
        <f t="shared" si="80"/>
        <v>6</v>
      </c>
      <c r="P1319" s="7">
        <f t="shared" si="81"/>
        <v>603.53</v>
      </c>
      <c r="Q1319" s="5" t="s">
        <v>8321</v>
      </c>
      <c r="R1319" s="5" t="s">
        <v>8323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 s="5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t="b">
        <v>0</v>
      </c>
      <c r="L1320" s="5">
        <v>135</v>
      </c>
      <c r="M1320" t="b">
        <v>0</v>
      </c>
      <c r="N1320" s="5" t="s">
        <v>8272</v>
      </c>
      <c r="O1320" s="1">
        <f t="shared" si="80"/>
        <v>16</v>
      </c>
      <c r="P1320" s="7">
        <f t="shared" si="81"/>
        <v>45.41</v>
      </c>
      <c r="Q1320" s="5" t="s">
        <v>8321</v>
      </c>
      <c r="R1320" s="5" t="s">
        <v>8323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 s="5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t="b">
        <v>0</v>
      </c>
      <c r="L1321" s="5">
        <v>9</v>
      </c>
      <c r="M1321" t="b">
        <v>0</v>
      </c>
      <c r="N1321" s="5" t="s">
        <v>8272</v>
      </c>
      <c r="O1321" s="1">
        <f t="shared" si="80"/>
        <v>16</v>
      </c>
      <c r="P1321" s="7">
        <f t="shared" si="81"/>
        <v>97.34</v>
      </c>
      <c r="Q1321" s="5" t="s">
        <v>8321</v>
      </c>
      <c r="R1321" s="5" t="s">
        <v>8323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 s="5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t="b">
        <v>0</v>
      </c>
      <c r="L1322" s="5">
        <v>3</v>
      </c>
      <c r="M1322" t="b">
        <v>0</v>
      </c>
      <c r="N1322" s="5" t="s">
        <v>8272</v>
      </c>
      <c r="O1322" s="1">
        <f t="shared" si="80"/>
        <v>1</v>
      </c>
      <c r="P1322" s="7">
        <f t="shared" si="81"/>
        <v>167.67</v>
      </c>
      <c r="Q1322" s="5" t="s">
        <v>8321</v>
      </c>
      <c r="R1322" s="5" t="s">
        <v>8323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 s="5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t="b">
        <v>0</v>
      </c>
      <c r="L1323" s="5">
        <v>7</v>
      </c>
      <c r="M1323" t="b">
        <v>0</v>
      </c>
      <c r="N1323" s="5" t="s">
        <v>8272</v>
      </c>
      <c r="O1323" s="1">
        <f t="shared" si="80"/>
        <v>2</v>
      </c>
      <c r="P1323" s="7">
        <f t="shared" si="81"/>
        <v>859.86</v>
      </c>
      <c r="Q1323" s="5" t="s">
        <v>8321</v>
      </c>
      <c r="R1323" s="5" t="s">
        <v>8323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 s="5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t="b">
        <v>0</v>
      </c>
      <c r="L1324" s="5">
        <v>4</v>
      </c>
      <c r="M1324" t="b">
        <v>0</v>
      </c>
      <c r="N1324" s="5" t="s">
        <v>8272</v>
      </c>
      <c r="O1324" s="1">
        <f t="shared" si="80"/>
        <v>1</v>
      </c>
      <c r="P1324" s="7">
        <f t="shared" si="81"/>
        <v>26.5</v>
      </c>
      <c r="Q1324" s="5" t="s">
        <v>8321</v>
      </c>
      <c r="R1324" s="5" t="s">
        <v>8323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 s="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t="b">
        <v>0</v>
      </c>
      <c r="L1325" s="5">
        <v>44</v>
      </c>
      <c r="M1325" t="b">
        <v>0</v>
      </c>
      <c r="N1325" s="5" t="s">
        <v>8272</v>
      </c>
      <c r="O1325" s="1">
        <f t="shared" si="80"/>
        <v>9</v>
      </c>
      <c r="P1325" s="7">
        <f t="shared" si="81"/>
        <v>30.28</v>
      </c>
      <c r="Q1325" s="5" t="s">
        <v>8321</v>
      </c>
      <c r="R1325" s="5" t="s">
        <v>8323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 s="5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t="b">
        <v>0</v>
      </c>
      <c r="L1326" s="5">
        <v>90</v>
      </c>
      <c r="M1326" t="b">
        <v>0</v>
      </c>
      <c r="N1326" s="5" t="s">
        <v>8272</v>
      </c>
      <c r="O1326" s="1">
        <f t="shared" si="80"/>
        <v>10</v>
      </c>
      <c r="P1326" s="7">
        <f t="shared" si="81"/>
        <v>54.669999999999995</v>
      </c>
      <c r="Q1326" s="5" t="s">
        <v>8321</v>
      </c>
      <c r="R1326" s="5" t="s">
        <v>8323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 s="5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t="b">
        <v>0</v>
      </c>
      <c r="L1327" s="5">
        <v>8</v>
      </c>
      <c r="M1327" t="b">
        <v>0</v>
      </c>
      <c r="N1327" s="5" t="s">
        <v>8272</v>
      </c>
      <c r="O1327" s="1">
        <f t="shared" si="80"/>
        <v>3</v>
      </c>
      <c r="P1327" s="7">
        <f t="shared" si="81"/>
        <v>60.75</v>
      </c>
      <c r="Q1327" s="5" t="s">
        <v>8321</v>
      </c>
      <c r="R1327" s="5" t="s">
        <v>8323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 s="5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t="b">
        <v>0</v>
      </c>
      <c r="L1328" s="5">
        <v>11</v>
      </c>
      <c r="M1328" t="b">
        <v>0</v>
      </c>
      <c r="N1328" s="5" t="s">
        <v>8272</v>
      </c>
      <c r="O1328" s="1">
        <f t="shared" si="80"/>
        <v>2</v>
      </c>
      <c r="P1328" s="7">
        <f t="shared" si="81"/>
        <v>102.73</v>
      </c>
      <c r="Q1328" s="5" t="s">
        <v>8321</v>
      </c>
      <c r="R1328" s="5" t="s">
        <v>8323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 s="5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t="b">
        <v>0</v>
      </c>
      <c r="L1329" s="5">
        <v>41</v>
      </c>
      <c r="M1329" t="b">
        <v>0</v>
      </c>
      <c r="N1329" s="5" t="s">
        <v>8272</v>
      </c>
      <c r="O1329" s="1">
        <f t="shared" si="80"/>
        <v>4</v>
      </c>
      <c r="P1329" s="7">
        <f t="shared" si="81"/>
        <v>41.589999999999996</v>
      </c>
      <c r="Q1329" s="5" t="s">
        <v>8321</v>
      </c>
      <c r="R1329" s="5" t="s">
        <v>8323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 s="5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t="b">
        <v>0</v>
      </c>
      <c r="L1330" s="5">
        <v>15</v>
      </c>
      <c r="M1330" t="b">
        <v>0</v>
      </c>
      <c r="N1330" s="5" t="s">
        <v>8272</v>
      </c>
      <c r="O1330" s="1">
        <f t="shared" si="80"/>
        <v>3</v>
      </c>
      <c r="P1330" s="7">
        <f t="shared" si="81"/>
        <v>116.54</v>
      </c>
      <c r="Q1330" s="5" t="s">
        <v>8321</v>
      </c>
      <c r="R1330" s="5" t="s">
        <v>8323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 s="5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t="b">
        <v>0</v>
      </c>
      <c r="L1331" s="5">
        <v>9</v>
      </c>
      <c r="M1331" t="b">
        <v>0</v>
      </c>
      <c r="N1331" s="5" t="s">
        <v>8272</v>
      </c>
      <c r="O1331" s="1">
        <f t="shared" si="80"/>
        <v>1</v>
      </c>
      <c r="P1331" s="7">
        <f t="shared" si="81"/>
        <v>45.339999999999996</v>
      </c>
      <c r="Q1331" s="5" t="s">
        <v>8321</v>
      </c>
      <c r="R1331" s="5" t="s">
        <v>8323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 s="5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t="b">
        <v>0</v>
      </c>
      <c r="L1332" s="5">
        <v>50</v>
      </c>
      <c r="M1332" t="b">
        <v>0</v>
      </c>
      <c r="N1332" s="5" t="s">
        <v>8272</v>
      </c>
      <c r="O1332" s="1">
        <f t="shared" si="80"/>
        <v>23</v>
      </c>
      <c r="P1332" s="7">
        <f t="shared" si="81"/>
        <v>157.46</v>
      </c>
      <c r="Q1332" s="5" t="s">
        <v>8321</v>
      </c>
      <c r="R1332" s="5" t="s">
        <v>8323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 s="5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t="b">
        <v>0</v>
      </c>
      <c r="L1333" s="5">
        <v>34</v>
      </c>
      <c r="M1333" t="b">
        <v>0</v>
      </c>
      <c r="N1333" s="5" t="s">
        <v>8272</v>
      </c>
      <c r="O1333" s="1">
        <f t="shared" si="80"/>
        <v>2</v>
      </c>
      <c r="P1333" s="7">
        <f t="shared" si="81"/>
        <v>100.5</v>
      </c>
      <c r="Q1333" s="5" t="s">
        <v>8321</v>
      </c>
      <c r="R1333" s="5" t="s">
        <v>8323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 s="5">
        <v>1332</v>
      </c>
      <c r="B1334" s="3" t="s">
        <v>1332</v>
      </c>
      <c r="C1334" s="3" t="s">
        <v>5441</v>
      </c>
      <c r="D1334">
        <v>10115</v>
      </c>
      <c r="E1334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t="b">
        <v>0</v>
      </c>
      <c r="L1334" s="5">
        <v>0</v>
      </c>
      <c r="M1334" t="b">
        <v>0</v>
      </c>
      <c r="N1334" s="5" t="s">
        <v>8272</v>
      </c>
      <c r="O1334" s="1">
        <f t="shared" si="80"/>
        <v>0</v>
      </c>
      <c r="P1334" s="7" t="e">
        <f t="shared" si="81"/>
        <v>#DIV/0!</v>
      </c>
      <c r="Q1334" s="5" t="s">
        <v>8321</v>
      </c>
      <c r="R1334" s="5" t="s">
        <v>8323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 s="5">
        <v>1333</v>
      </c>
      <c r="B1335" s="3" t="s">
        <v>1333</v>
      </c>
      <c r="C1335" s="3" t="s">
        <v>5442</v>
      </c>
      <c r="D1335">
        <v>2500</v>
      </c>
      <c r="E1335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t="b">
        <v>0</v>
      </c>
      <c r="L1335" s="5">
        <v>0</v>
      </c>
      <c r="M1335" t="b">
        <v>0</v>
      </c>
      <c r="N1335" s="5" t="s">
        <v>8272</v>
      </c>
      <c r="O1335" s="1">
        <f t="shared" si="80"/>
        <v>0</v>
      </c>
      <c r="P1335" s="7" t="e">
        <f t="shared" si="81"/>
        <v>#DIV/0!</v>
      </c>
      <c r="Q1335" s="5" t="s">
        <v>8321</v>
      </c>
      <c r="R1335" s="5" t="s">
        <v>8323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 s="5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t="b">
        <v>0</v>
      </c>
      <c r="L1336" s="5">
        <v>276</v>
      </c>
      <c r="M1336" t="b">
        <v>0</v>
      </c>
      <c r="N1336" s="5" t="s">
        <v>8272</v>
      </c>
      <c r="O1336" s="1">
        <f t="shared" si="80"/>
        <v>11</v>
      </c>
      <c r="P1336" s="7">
        <f t="shared" si="81"/>
        <v>51.83</v>
      </c>
      <c r="Q1336" s="5" t="s">
        <v>8321</v>
      </c>
      <c r="R1336" s="5" t="s">
        <v>8323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 s="5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t="b">
        <v>0</v>
      </c>
      <c r="L1337" s="5">
        <v>16</v>
      </c>
      <c r="M1337" t="b">
        <v>0</v>
      </c>
      <c r="N1337" s="5" t="s">
        <v>8272</v>
      </c>
      <c r="O1337" s="1">
        <f t="shared" si="80"/>
        <v>20</v>
      </c>
      <c r="P1337" s="7">
        <f t="shared" si="81"/>
        <v>308.75</v>
      </c>
      <c r="Q1337" s="5" t="s">
        <v>8321</v>
      </c>
      <c r="R1337" s="5" t="s">
        <v>8323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 s="5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t="b">
        <v>0</v>
      </c>
      <c r="L1338" s="5">
        <v>224</v>
      </c>
      <c r="M1338" t="b">
        <v>0</v>
      </c>
      <c r="N1338" s="5" t="s">
        <v>8272</v>
      </c>
      <c r="O1338" s="1">
        <f t="shared" si="80"/>
        <v>85</v>
      </c>
      <c r="P1338" s="7">
        <f t="shared" si="81"/>
        <v>379.23</v>
      </c>
      <c r="Q1338" s="5" t="s">
        <v>8321</v>
      </c>
      <c r="R1338" s="5" t="s">
        <v>8323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 s="5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t="b">
        <v>0</v>
      </c>
      <c r="L1339" s="5">
        <v>140</v>
      </c>
      <c r="M1339" t="b">
        <v>0</v>
      </c>
      <c r="N1339" s="5" t="s">
        <v>8272</v>
      </c>
      <c r="O1339" s="1">
        <f t="shared" si="80"/>
        <v>50</v>
      </c>
      <c r="P1339" s="7">
        <f t="shared" si="81"/>
        <v>176.37</v>
      </c>
      <c r="Q1339" s="5" t="s">
        <v>8321</v>
      </c>
      <c r="R1339" s="5" t="s">
        <v>8323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 s="5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t="b">
        <v>0</v>
      </c>
      <c r="L1340" s="5">
        <v>15</v>
      </c>
      <c r="M1340" t="b">
        <v>0</v>
      </c>
      <c r="N1340" s="5" t="s">
        <v>8272</v>
      </c>
      <c r="O1340" s="1">
        <f t="shared" si="80"/>
        <v>4</v>
      </c>
      <c r="P1340" s="7">
        <f t="shared" si="81"/>
        <v>66.070000000000007</v>
      </c>
      <c r="Q1340" s="5" t="s">
        <v>8321</v>
      </c>
      <c r="R1340" s="5" t="s">
        <v>8323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 s="5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t="b">
        <v>0</v>
      </c>
      <c r="L1341" s="5">
        <v>37</v>
      </c>
      <c r="M1341" t="b">
        <v>0</v>
      </c>
      <c r="N1341" s="5" t="s">
        <v>8272</v>
      </c>
      <c r="O1341" s="1">
        <f t="shared" si="80"/>
        <v>7</v>
      </c>
      <c r="P1341" s="7">
        <f t="shared" si="81"/>
        <v>89.65</v>
      </c>
      <c r="Q1341" s="5" t="s">
        <v>8321</v>
      </c>
      <c r="R1341" s="5" t="s">
        <v>8323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 s="5">
        <v>1340</v>
      </c>
      <c r="B1342" s="3" t="s">
        <v>1340</v>
      </c>
      <c r="C1342" s="3" t="s">
        <v>5449</v>
      </c>
      <c r="D1342">
        <v>1680</v>
      </c>
      <c r="E1342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t="b">
        <v>0</v>
      </c>
      <c r="L1342" s="5">
        <v>0</v>
      </c>
      <c r="M1342" t="b">
        <v>0</v>
      </c>
      <c r="N1342" s="5" t="s">
        <v>8272</v>
      </c>
      <c r="O1342" s="1">
        <f t="shared" si="80"/>
        <v>0</v>
      </c>
      <c r="P1342" s="7" t="e">
        <f t="shared" si="81"/>
        <v>#DIV/0!</v>
      </c>
      <c r="Q1342" s="5" t="s">
        <v>8321</v>
      </c>
      <c r="R1342" s="5" t="s">
        <v>8323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 s="5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t="b">
        <v>0</v>
      </c>
      <c r="L1343" s="5">
        <v>46</v>
      </c>
      <c r="M1343" t="b">
        <v>0</v>
      </c>
      <c r="N1343" s="5" t="s">
        <v>8272</v>
      </c>
      <c r="O1343" s="1">
        <f t="shared" si="80"/>
        <v>71</v>
      </c>
      <c r="P1343" s="7">
        <f t="shared" si="81"/>
        <v>382.4</v>
      </c>
      <c r="Q1343" s="5" t="s">
        <v>8321</v>
      </c>
      <c r="R1343" s="5" t="s">
        <v>8323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 s="5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t="b">
        <v>0</v>
      </c>
      <c r="L1344" s="5">
        <v>1</v>
      </c>
      <c r="M1344" t="b">
        <v>0</v>
      </c>
      <c r="N1344" s="5" t="s">
        <v>8272</v>
      </c>
      <c r="O1344" s="1">
        <f t="shared" si="80"/>
        <v>1</v>
      </c>
      <c r="P1344" s="7">
        <f t="shared" si="81"/>
        <v>100</v>
      </c>
      <c r="Q1344" s="5" t="s">
        <v>8321</v>
      </c>
      <c r="R1344" s="5" t="s">
        <v>8323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 s="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t="b">
        <v>0</v>
      </c>
      <c r="L1345" s="5">
        <v>323</v>
      </c>
      <c r="M1345" t="b">
        <v>0</v>
      </c>
      <c r="N1345" s="5" t="s">
        <v>8272</v>
      </c>
      <c r="O1345" s="1">
        <f t="shared" si="80"/>
        <v>103</v>
      </c>
      <c r="P1345" s="7">
        <f t="shared" si="81"/>
        <v>158.35999999999999</v>
      </c>
      <c r="Q1345" s="5" t="s">
        <v>8321</v>
      </c>
      <c r="R1345" s="5" t="s">
        <v>8323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 s="5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t="b">
        <v>0</v>
      </c>
      <c r="L1346" s="5">
        <v>139</v>
      </c>
      <c r="M1346" t="b">
        <v>1</v>
      </c>
      <c r="N1346" s="5" t="s">
        <v>8273</v>
      </c>
      <c r="O1346" s="1">
        <f t="shared" si="80"/>
        <v>378</v>
      </c>
      <c r="P1346" s="7">
        <f t="shared" si="81"/>
        <v>40.769999999999996</v>
      </c>
      <c r="Q1346" s="5" t="s">
        <v>8324</v>
      </c>
      <c r="R1346" s="5" t="s">
        <v>8325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 s="5">
        <v>1345</v>
      </c>
      <c r="B1347" s="3" t="s">
        <v>1345</v>
      </c>
      <c r="C1347" s="3" t="s">
        <v>5454</v>
      </c>
      <c r="D1347">
        <v>300</v>
      </c>
      <c r="E1347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t="b">
        <v>0</v>
      </c>
      <c r="L1347" s="5">
        <v>7</v>
      </c>
      <c r="M1347" t="b">
        <v>1</v>
      </c>
      <c r="N1347" s="5" t="s">
        <v>8273</v>
      </c>
      <c r="O1347" s="1">
        <f t="shared" ref="O1347:O1410" si="84">ROUNDUP(E1347/D1347*100, 0)</f>
        <v>125</v>
      </c>
      <c r="P1347" s="7">
        <f t="shared" ref="P1347:P1410" si="85">ROUNDUP(E1347/L1347,2)</f>
        <v>53.58</v>
      </c>
      <c r="Q1347" s="5" t="s">
        <v>8324</v>
      </c>
      <c r="R1347" s="5" t="s">
        <v>8325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 s="5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t="b">
        <v>0</v>
      </c>
      <c r="L1348" s="5">
        <v>149</v>
      </c>
      <c r="M1348" t="b">
        <v>1</v>
      </c>
      <c r="N1348" s="5" t="s">
        <v>8273</v>
      </c>
      <c r="O1348" s="1">
        <f t="shared" si="84"/>
        <v>148</v>
      </c>
      <c r="P1348" s="7">
        <f t="shared" si="85"/>
        <v>48.449999999999996</v>
      </c>
      <c r="Q1348" s="5" t="s">
        <v>8324</v>
      </c>
      <c r="R1348" s="5" t="s">
        <v>8325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 s="5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t="b">
        <v>0</v>
      </c>
      <c r="L1349" s="5">
        <v>31</v>
      </c>
      <c r="M1349" t="b">
        <v>1</v>
      </c>
      <c r="N1349" s="5" t="s">
        <v>8273</v>
      </c>
      <c r="O1349" s="1">
        <f t="shared" si="84"/>
        <v>103</v>
      </c>
      <c r="P1349" s="7">
        <f t="shared" si="85"/>
        <v>82.42</v>
      </c>
      <c r="Q1349" s="5" t="s">
        <v>8324</v>
      </c>
      <c r="R1349" s="5" t="s">
        <v>8325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 s="5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t="b">
        <v>0</v>
      </c>
      <c r="L1350" s="5">
        <v>26</v>
      </c>
      <c r="M1350" t="b">
        <v>1</v>
      </c>
      <c r="N1350" s="5" t="s">
        <v>8273</v>
      </c>
      <c r="O1350" s="1">
        <f t="shared" si="84"/>
        <v>102</v>
      </c>
      <c r="P1350" s="7">
        <f t="shared" si="85"/>
        <v>230.2</v>
      </c>
      <c r="Q1350" s="5" t="s">
        <v>8324</v>
      </c>
      <c r="R1350" s="5" t="s">
        <v>8325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 s="5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t="b">
        <v>0</v>
      </c>
      <c r="L1351" s="5">
        <v>172</v>
      </c>
      <c r="M1351" t="b">
        <v>1</v>
      </c>
      <c r="N1351" s="5" t="s">
        <v>8273</v>
      </c>
      <c r="O1351" s="1">
        <f t="shared" si="84"/>
        <v>205</v>
      </c>
      <c r="P1351" s="7">
        <f t="shared" si="85"/>
        <v>59.37</v>
      </c>
      <c r="Q1351" s="5" t="s">
        <v>8324</v>
      </c>
      <c r="R1351" s="5" t="s">
        <v>8325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 s="5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t="b">
        <v>0</v>
      </c>
      <c r="L1352" s="5">
        <v>78</v>
      </c>
      <c r="M1352" t="b">
        <v>1</v>
      </c>
      <c r="N1352" s="5" t="s">
        <v>8273</v>
      </c>
      <c r="O1352" s="1">
        <f t="shared" si="84"/>
        <v>105</v>
      </c>
      <c r="P1352" s="7">
        <f t="shared" si="85"/>
        <v>66.7</v>
      </c>
      <c r="Q1352" s="5" t="s">
        <v>8324</v>
      </c>
      <c r="R1352" s="5" t="s">
        <v>8325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 s="5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t="b">
        <v>0</v>
      </c>
      <c r="L1353" s="5">
        <v>120</v>
      </c>
      <c r="M1353" t="b">
        <v>1</v>
      </c>
      <c r="N1353" s="5" t="s">
        <v>8273</v>
      </c>
      <c r="O1353" s="1">
        <f t="shared" si="84"/>
        <v>102</v>
      </c>
      <c r="P1353" s="7">
        <f t="shared" si="85"/>
        <v>168.78</v>
      </c>
      <c r="Q1353" s="5" t="s">
        <v>8324</v>
      </c>
      <c r="R1353" s="5" t="s">
        <v>8325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 s="5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t="b">
        <v>0</v>
      </c>
      <c r="L1354" s="5">
        <v>227</v>
      </c>
      <c r="M1354" t="b">
        <v>1</v>
      </c>
      <c r="N1354" s="5" t="s">
        <v>8273</v>
      </c>
      <c r="O1354" s="1">
        <f t="shared" si="84"/>
        <v>137</v>
      </c>
      <c r="P1354" s="7">
        <f t="shared" si="85"/>
        <v>59.98</v>
      </c>
      <c r="Q1354" s="5" t="s">
        <v>8324</v>
      </c>
      <c r="R1354" s="5" t="s">
        <v>8325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 s="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t="b">
        <v>0</v>
      </c>
      <c r="L1355" s="5">
        <v>42</v>
      </c>
      <c r="M1355" t="b">
        <v>1</v>
      </c>
      <c r="N1355" s="5" t="s">
        <v>8273</v>
      </c>
      <c r="O1355" s="1">
        <f t="shared" si="84"/>
        <v>134</v>
      </c>
      <c r="P1355" s="7">
        <f t="shared" si="85"/>
        <v>31.810000000000002</v>
      </c>
      <c r="Q1355" s="5" t="s">
        <v>8324</v>
      </c>
      <c r="R1355" s="5" t="s">
        <v>8325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 s="5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t="b">
        <v>0</v>
      </c>
      <c r="L1356" s="5">
        <v>64</v>
      </c>
      <c r="M1356" t="b">
        <v>1</v>
      </c>
      <c r="N1356" s="5" t="s">
        <v>8273</v>
      </c>
      <c r="O1356" s="1">
        <f t="shared" si="84"/>
        <v>131</v>
      </c>
      <c r="P1356" s="7">
        <f t="shared" si="85"/>
        <v>24.430000000000003</v>
      </c>
      <c r="Q1356" s="5" t="s">
        <v>8324</v>
      </c>
      <c r="R1356" s="5" t="s">
        <v>8325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 s="5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t="b">
        <v>0</v>
      </c>
      <c r="L1357" s="5">
        <v>121</v>
      </c>
      <c r="M1357" t="b">
        <v>1</v>
      </c>
      <c r="N1357" s="5" t="s">
        <v>8273</v>
      </c>
      <c r="O1357" s="1">
        <f t="shared" si="84"/>
        <v>123</v>
      </c>
      <c r="P1357" s="7">
        <f t="shared" si="85"/>
        <v>25.35</v>
      </c>
      <c r="Q1357" s="5" t="s">
        <v>8324</v>
      </c>
      <c r="R1357" s="5" t="s">
        <v>8325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 s="5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t="b">
        <v>0</v>
      </c>
      <c r="L1358" s="5">
        <v>87</v>
      </c>
      <c r="M1358" t="b">
        <v>1</v>
      </c>
      <c r="N1358" s="5" t="s">
        <v>8273</v>
      </c>
      <c r="O1358" s="1">
        <f t="shared" si="84"/>
        <v>183</v>
      </c>
      <c r="P1358" s="7">
        <f t="shared" si="85"/>
        <v>71.45</v>
      </c>
      <c r="Q1358" s="5" t="s">
        <v>8324</v>
      </c>
      <c r="R1358" s="5" t="s">
        <v>8325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 s="5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t="b">
        <v>0</v>
      </c>
      <c r="L1359" s="5">
        <v>65</v>
      </c>
      <c r="M1359" t="b">
        <v>1</v>
      </c>
      <c r="N1359" s="5" t="s">
        <v>8273</v>
      </c>
      <c r="O1359" s="1">
        <f t="shared" si="84"/>
        <v>126</v>
      </c>
      <c r="P1359" s="7">
        <f t="shared" si="85"/>
        <v>38.559999999999995</v>
      </c>
      <c r="Q1359" s="5" t="s">
        <v>8324</v>
      </c>
      <c r="R1359" s="5" t="s">
        <v>8325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 s="5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t="b">
        <v>0</v>
      </c>
      <c r="L1360" s="5">
        <v>49</v>
      </c>
      <c r="M1360" t="b">
        <v>1</v>
      </c>
      <c r="N1360" s="5" t="s">
        <v>8273</v>
      </c>
      <c r="O1360" s="1">
        <f t="shared" si="84"/>
        <v>112</v>
      </c>
      <c r="P1360" s="7">
        <f t="shared" si="85"/>
        <v>68.37</v>
      </c>
      <c r="Q1360" s="5" t="s">
        <v>8324</v>
      </c>
      <c r="R1360" s="5" t="s">
        <v>8325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 s="5">
        <v>1359</v>
      </c>
      <c r="B1361" s="3" t="s">
        <v>1359</v>
      </c>
      <c r="C1361" s="3" t="s">
        <v>5468</v>
      </c>
      <c r="D1361">
        <v>660</v>
      </c>
      <c r="E1361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t="b">
        <v>0</v>
      </c>
      <c r="L1361" s="5">
        <v>19</v>
      </c>
      <c r="M1361" t="b">
        <v>1</v>
      </c>
      <c r="N1361" s="5" t="s">
        <v>8273</v>
      </c>
      <c r="O1361" s="1">
        <f t="shared" si="84"/>
        <v>116</v>
      </c>
      <c r="P1361" s="7">
        <f t="shared" si="85"/>
        <v>40.22</v>
      </c>
      <c r="Q1361" s="5" t="s">
        <v>8324</v>
      </c>
      <c r="R1361" s="5" t="s">
        <v>8325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 s="5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t="b">
        <v>0</v>
      </c>
      <c r="L1362" s="5">
        <v>81</v>
      </c>
      <c r="M1362" t="b">
        <v>1</v>
      </c>
      <c r="N1362" s="5" t="s">
        <v>8273</v>
      </c>
      <c r="O1362" s="1">
        <f t="shared" si="84"/>
        <v>174</v>
      </c>
      <c r="P1362" s="7">
        <f t="shared" si="85"/>
        <v>32.08</v>
      </c>
      <c r="Q1362" s="5" t="s">
        <v>8324</v>
      </c>
      <c r="R1362" s="5" t="s">
        <v>8325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 s="5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t="b">
        <v>0</v>
      </c>
      <c r="L1363" s="5">
        <v>264</v>
      </c>
      <c r="M1363" t="b">
        <v>1</v>
      </c>
      <c r="N1363" s="5" t="s">
        <v>8273</v>
      </c>
      <c r="O1363" s="1">
        <f t="shared" si="84"/>
        <v>126</v>
      </c>
      <c r="P1363" s="7">
        <f t="shared" si="85"/>
        <v>28.64</v>
      </c>
      <c r="Q1363" s="5" t="s">
        <v>8324</v>
      </c>
      <c r="R1363" s="5" t="s">
        <v>8325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 s="5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t="b">
        <v>0</v>
      </c>
      <c r="L1364" s="5">
        <v>25</v>
      </c>
      <c r="M1364" t="b">
        <v>1</v>
      </c>
      <c r="N1364" s="5" t="s">
        <v>8273</v>
      </c>
      <c r="O1364" s="1">
        <f t="shared" si="84"/>
        <v>110</v>
      </c>
      <c r="P1364" s="7">
        <f t="shared" si="85"/>
        <v>43.64</v>
      </c>
      <c r="Q1364" s="5" t="s">
        <v>8324</v>
      </c>
      <c r="R1364" s="5" t="s">
        <v>8325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 s="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t="b">
        <v>0</v>
      </c>
      <c r="L1365" s="5">
        <v>5</v>
      </c>
      <c r="M1365" t="b">
        <v>1</v>
      </c>
      <c r="N1365" s="5" t="s">
        <v>8273</v>
      </c>
      <c r="O1365" s="1">
        <f t="shared" si="84"/>
        <v>100</v>
      </c>
      <c r="P1365" s="7">
        <f t="shared" si="85"/>
        <v>40</v>
      </c>
      <c r="Q1365" s="5" t="s">
        <v>8324</v>
      </c>
      <c r="R1365" s="5" t="s">
        <v>8325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 s="5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t="b">
        <v>0</v>
      </c>
      <c r="L1366" s="5">
        <v>144</v>
      </c>
      <c r="M1366" t="b">
        <v>1</v>
      </c>
      <c r="N1366" s="5" t="s">
        <v>8275</v>
      </c>
      <c r="O1366" s="1">
        <f t="shared" si="84"/>
        <v>119</v>
      </c>
      <c r="P1366" s="7">
        <f t="shared" si="85"/>
        <v>346.05</v>
      </c>
      <c r="Q1366" s="5" t="s">
        <v>8327</v>
      </c>
      <c r="R1366" s="5" t="s">
        <v>8328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 s="5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t="b">
        <v>0</v>
      </c>
      <c r="L1367" s="5">
        <v>92</v>
      </c>
      <c r="M1367" t="b">
        <v>1</v>
      </c>
      <c r="N1367" s="5" t="s">
        <v>8275</v>
      </c>
      <c r="O1367" s="1">
        <f t="shared" si="84"/>
        <v>101</v>
      </c>
      <c r="P1367" s="7">
        <f t="shared" si="85"/>
        <v>81.740000000000009</v>
      </c>
      <c r="Q1367" s="5" t="s">
        <v>8327</v>
      </c>
      <c r="R1367" s="5" t="s">
        <v>8328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 s="5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t="b">
        <v>0</v>
      </c>
      <c r="L1368" s="5">
        <v>147</v>
      </c>
      <c r="M1368" t="b">
        <v>1</v>
      </c>
      <c r="N1368" s="5" t="s">
        <v>8275</v>
      </c>
      <c r="O1368" s="1">
        <f t="shared" si="84"/>
        <v>127</v>
      </c>
      <c r="P1368" s="7">
        <f t="shared" si="85"/>
        <v>64.540000000000006</v>
      </c>
      <c r="Q1368" s="5" t="s">
        <v>8327</v>
      </c>
      <c r="R1368" s="5" t="s">
        <v>8328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 s="5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t="b">
        <v>0</v>
      </c>
      <c r="L1369" s="5">
        <v>90</v>
      </c>
      <c r="M1369" t="b">
        <v>1</v>
      </c>
      <c r="N1369" s="5" t="s">
        <v>8275</v>
      </c>
      <c r="O1369" s="1">
        <f t="shared" si="84"/>
        <v>115</v>
      </c>
      <c r="P1369" s="7">
        <f t="shared" si="85"/>
        <v>63.48</v>
      </c>
      <c r="Q1369" s="5" t="s">
        <v>8327</v>
      </c>
      <c r="R1369" s="5" t="s">
        <v>8328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 s="5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t="b">
        <v>0</v>
      </c>
      <c r="L1370" s="5">
        <v>87</v>
      </c>
      <c r="M1370" t="b">
        <v>1</v>
      </c>
      <c r="N1370" s="5" t="s">
        <v>8275</v>
      </c>
      <c r="O1370" s="1">
        <f t="shared" si="84"/>
        <v>111</v>
      </c>
      <c r="P1370" s="7">
        <f t="shared" si="85"/>
        <v>63.629999999999995</v>
      </c>
      <c r="Q1370" s="5" t="s">
        <v>8327</v>
      </c>
      <c r="R1370" s="5" t="s">
        <v>8328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 s="5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t="b">
        <v>0</v>
      </c>
      <c r="L1371" s="5">
        <v>406</v>
      </c>
      <c r="M1371" t="b">
        <v>1</v>
      </c>
      <c r="N1371" s="5" t="s">
        <v>8275</v>
      </c>
      <c r="O1371" s="1">
        <f t="shared" si="84"/>
        <v>106</v>
      </c>
      <c r="P1371" s="7">
        <f t="shared" si="85"/>
        <v>83.97</v>
      </c>
      <c r="Q1371" s="5" t="s">
        <v>8327</v>
      </c>
      <c r="R1371" s="5" t="s">
        <v>8328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 s="5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t="b">
        <v>0</v>
      </c>
      <c r="L1372" s="5">
        <v>20</v>
      </c>
      <c r="M1372" t="b">
        <v>1</v>
      </c>
      <c r="N1372" s="5" t="s">
        <v>8275</v>
      </c>
      <c r="O1372" s="1">
        <f t="shared" si="84"/>
        <v>104</v>
      </c>
      <c r="P1372" s="7">
        <f t="shared" si="85"/>
        <v>77.75</v>
      </c>
      <c r="Q1372" s="5" t="s">
        <v>8327</v>
      </c>
      <c r="R1372" s="5" t="s">
        <v>8328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 s="5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t="b">
        <v>0</v>
      </c>
      <c r="L1373" s="5">
        <v>70</v>
      </c>
      <c r="M1373" t="b">
        <v>1</v>
      </c>
      <c r="N1373" s="5" t="s">
        <v>8275</v>
      </c>
      <c r="O1373" s="1">
        <f t="shared" si="84"/>
        <v>108</v>
      </c>
      <c r="P1373" s="7">
        <f t="shared" si="85"/>
        <v>107.08</v>
      </c>
      <c r="Q1373" s="5" t="s">
        <v>8327</v>
      </c>
      <c r="R1373" s="5" t="s">
        <v>8328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 s="5">
        <v>1372</v>
      </c>
      <c r="B1374" s="3" t="s">
        <v>1372</v>
      </c>
      <c r="C1374" s="3" t="s">
        <v>5481</v>
      </c>
      <c r="D1374">
        <v>500</v>
      </c>
      <c r="E1374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t="b">
        <v>0</v>
      </c>
      <c r="L1374" s="5">
        <v>16</v>
      </c>
      <c r="M1374" t="b">
        <v>1</v>
      </c>
      <c r="N1374" s="5" t="s">
        <v>8275</v>
      </c>
      <c r="O1374" s="1">
        <f t="shared" si="84"/>
        <v>124</v>
      </c>
      <c r="P1374" s="7">
        <f t="shared" si="85"/>
        <v>38.75</v>
      </c>
      <c r="Q1374" s="5" t="s">
        <v>8327</v>
      </c>
      <c r="R1374" s="5" t="s">
        <v>8328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 s="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t="b">
        <v>0</v>
      </c>
      <c r="L1375" s="5">
        <v>52</v>
      </c>
      <c r="M1375" t="b">
        <v>1</v>
      </c>
      <c r="N1375" s="5" t="s">
        <v>8275</v>
      </c>
      <c r="O1375" s="1">
        <f t="shared" si="84"/>
        <v>106</v>
      </c>
      <c r="P1375" s="7">
        <f t="shared" si="85"/>
        <v>201.95</v>
      </c>
      <c r="Q1375" s="5" t="s">
        <v>8327</v>
      </c>
      <c r="R1375" s="5" t="s">
        <v>8328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 s="5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t="b">
        <v>0</v>
      </c>
      <c r="L1376" s="5">
        <v>66</v>
      </c>
      <c r="M1376" t="b">
        <v>1</v>
      </c>
      <c r="N1376" s="5" t="s">
        <v>8275</v>
      </c>
      <c r="O1376" s="1">
        <f t="shared" si="84"/>
        <v>190</v>
      </c>
      <c r="P1376" s="7">
        <f t="shared" si="85"/>
        <v>43.07</v>
      </c>
      <c r="Q1376" s="5" t="s">
        <v>8327</v>
      </c>
      <c r="R1376" s="5" t="s">
        <v>8328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 s="5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t="b">
        <v>0</v>
      </c>
      <c r="L1377" s="5">
        <v>109</v>
      </c>
      <c r="M1377" t="b">
        <v>1</v>
      </c>
      <c r="N1377" s="5" t="s">
        <v>8275</v>
      </c>
      <c r="O1377" s="1">
        <f t="shared" si="84"/>
        <v>172</v>
      </c>
      <c r="P1377" s="7">
        <f t="shared" si="85"/>
        <v>62.879999999999995</v>
      </c>
      <c r="Q1377" s="5" t="s">
        <v>8327</v>
      </c>
      <c r="R1377" s="5" t="s">
        <v>8328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 s="5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t="b">
        <v>0</v>
      </c>
      <c r="L1378" s="5">
        <v>168</v>
      </c>
      <c r="M1378" t="b">
        <v>1</v>
      </c>
      <c r="N1378" s="5" t="s">
        <v>8275</v>
      </c>
      <c r="O1378" s="1">
        <f t="shared" si="84"/>
        <v>253</v>
      </c>
      <c r="P1378" s="7">
        <f t="shared" si="85"/>
        <v>55.61</v>
      </c>
      <c r="Q1378" s="5" t="s">
        <v>8327</v>
      </c>
      <c r="R1378" s="5" t="s">
        <v>8328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 s="5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t="b">
        <v>0</v>
      </c>
      <c r="L1379" s="5">
        <v>31</v>
      </c>
      <c r="M1379" t="b">
        <v>1</v>
      </c>
      <c r="N1379" s="5" t="s">
        <v>8275</v>
      </c>
      <c r="O1379" s="1">
        <f t="shared" si="84"/>
        <v>117</v>
      </c>
      <c r="P1379" s="7">
        <f t="shared" si="85"/>
        <v>48.71</v>
      </c>
      <c r="Q1379" s="5" t="s">
        <v>8327</v>
      </c>
      <c r="R1379" s="5" t="s">
        <v>8328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 s="5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t="b">
        <v>0</v>
      </c>
      <c r="L1380" s="5">
        <v>133</v>
      </c>
      <c r="M1380" t="b">
        <v>1</v>
      </c>
      <c r="N1380" s="5" t="s">
        <v>8275</v>
      </c>
      <c r="O1380" s="1">
        <f t="shared" si="84"/>
        <v>204</v>
      </c>
      <c r="P1380" s="7">
        <f t="shared" si="85"/>
        <v>30.580000000000002</v>
      </c>
      <c r="Q1380" s="5" t="s">
        <v>8327</v>
      </c>
      <c r="R1380" s="5" t="s">
        <v>8328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 s="5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t="b">
        <v>0</v>
      </c>
      <c r="L1381" s="5">
        <v>151</v>
      </c>
      <c r="M1381" t="b">
        <v>1</v>
      </c>
      <c r="N1381" s="5" t="s">
        <v>8275</v>
      </c>
      <c r="O1381" s="1">
        <f t="shared" si="84"/>
        <v>112</v>
      </c>
      <c r="P1381" s="7">
        <f t="shared" si="85"/>
        <v>73.910000000000011</v>
      </c>
      <c r="Q1381" s="5" t="s">
        <v>8327</v>
      </c>
      <c r="R1381" s="5" t="s">
        <v>8328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 s="5">
        <v>1380</v>
      </c>
      <c r="B1382" s="3" t="s">
        <v>1380</v>
      </c>
      <c r="C1382" s="3" t="s">
        <v>5489</v>
      </c>
      <c r="D1382">
        <v>25</v>
      </c>
      <c r="E1382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t="b">
        <v>0</v>
      </c>
      <c r="L1382" s="5">
        <v>5</v>
      </c>
      <c r="M1382" t="b">
        <v>1</v>
      </c>
      <c r="N1382" s="5" t="s">
        <v>8275</v>
      </c>
      <c r="O1382" s="1">
        <f t="shared" si="84"/>
        <v>424</v>
      </c>
      <c r="P1382" s="7">
        <f t="shared" si="85"/>
        <v>21.2</v>
      </c>
      <c r="Q1382" s="5" t="s">
        <v>8327</v>
      </c>
      <c r="R1382" s="5" t="s">
        <v>8328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 s="5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t="b">
        <v>0</v>
      </c>
      <c r="L1383" s="5">
        <v>73</v>
      </c>
      <c r="M1383" t="b">
        <v>1</v>
      </c>
      <c r="N1383" s="5" t="s">
        <v>8275</v>
      </c>
      <c r="O1383" s="1">
        <f t="shared" si="84"/>
        <v>108</v>
      </c>
      <c r="P1383" s="7">
        <f t="shared" si="85"/>
        <v>73.36</v>
      </c>
      <c r="Q1383" s="5" t="s">
        <v>8327</v>
      </c>
      <c r="R1383" s="5" t="s">
        <v>8328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 s="5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t="b">
        <v>0</v>
      </c>
      <c r="L1384" s="5">
        <v>148</v>
      </c>
      <c r="M1384" t="b">
        <v>1</v>
      </c>
      <c r="N1384" s="5" t="s">
        <v>8275</v>
      </c>
      <c r="O1384" s="1">
        <f t="shared" si="84"/>
        <v>105</v>
      </c>
      <c r="P1384" s="7">
        <f t="shared" si="85"/>
        <v>56.419999999999995</v>
      </c>
      <c r="Q1384" s="5" t="s">
        <v>8327</v>
      </c>
      <c r="R1384" s="5" t="s">
        <v>8328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 s="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t="b">
        <v>0</v>
      </c>
      <c r="L1385" s="5">
        <v>93</v>
      </c>
      <c r="M1385" t="b">
        <v>1</v>
      </c>
      <c r="N1385" s="5" t="s">
        <v>8275</v>
      </c>
      <c r="O1385" s="1">
        <f t="shared" si="84"/>
        <v>213</v>
      </c>
      <c r="P1385" s="7">
        <f t="shared" si="85"/>
        <v>50.25</v>
      </c>
      <c r="Q1385" s="5" t="s">
        <v>8327</v>
      </c>
      <c r="R1385" s="5" t="s">
        <v>8328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 s="5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t="b">
        <v>0</v>
      </c>
      <c r="L1386" s="5">
        <v>63</v>
      </c>
      <c r="M1386" t="b">
        <v>1</v>
      </c>
      <c r="N1386" s="5" t="s">
        <v>8275</v>
      </c>
      <c r="O1386" s="1">
        <f t="shared" si="84"/>
        <v>125</v>
      </c>
      <c r="P1386" s="7">
        <f t="shared" si="85"/>
        <v>68.940000000000012</v>
      </c>
      <c r="Q1386" s="5" t="s">
        <v>8327</v>
      </c>
      <c r="R1386" s="5" t="s">
        <v>8328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 s="5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t="b">
        <v>0</v>
      </c>
      <c r="L1387" s="5">
        <v>134</v>
      </c>
      <c r="M1387" t="b">
        <v>1</v>
      </c>
      <c r="N1387" s="5" t="s">
        <v>8275</v>
      </c>
      <c r="O1387" s="1">
        <f t="shared" si="84"/>
        <v>111</v>
      </c>
      <c r="P1387" s="7">
        <f t="shared" si="85"/>
        <v>65.92</v>
      </c>
      <c r="Q1387" s="5" t="s">
        <v>8327</v>
      </c>
      <c r="R1387" s="5" t="s">
        <v>8328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 s="5">
        <v>1386</v>
      </c>
      <c r="B1388" s="3" t="s">
        <v>1386</v>
      </c>
      <c r="C1388" s="3" t="s">
        <v>5495</v>
      </c>
      <c r="D1388">
        <v>400</v>
      </c>
      <c r="E138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t="b">
        <v>0</v>
      </c>
      <c r="L1388" s="5">
        <v>14</v>
      </c>
      <c r="M1388" t="b">
        <v>1</v>
      </c>
      <c r="N1388" s="5" t="s">
        <v>8275</v>
      </c>
      <c r="O1388" s="1">
        <f t="shared" si="84"/>
        <v>219</v>
      </c>
      <c r="P1388" s="7">
        <f t="shared" si="85"/>
        <v>62.5</v>
      </c>
      <c r="Q1388" s="5" t="s">
        <v>8327</v>
      </c>
      <c r="R1388" s="5" t="s">
        <v>8328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 s="5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t="b">
        <v>0</v>
      </c>
      <c r="L1389" s="5">
        <v>78</v>
      </c>
      <c r="M1389" t="b">
        <v>1</v>
      </c>
      <c r="N1389" s="5" t="s">
        <v>8275</v>
      </c>
      <c r="O1389" s="1">
        <f t="shared" si="84"/>
        <v>137</v>
      </c>
      <c r="P1389" s="7">
        <f t="shared" si="85"/>
        <v>70.070000000000007</v>
      </c>
      <c r="Q1389" s="5" t="s">
        <v>8327</v>
      </c>
      <c r="R1389" s="5" t="s">
        <v>8328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 s="5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t="b">
        <v>0</v>
      </c>
      <c r="L1390" s="5">
        <v>112</v>
      </c>
      <c r="M1390" t="b">
        <v>1</v>
      </c>
      <c r="N1390" s="5" t="s">
        <v>8275</v>
      </c>
      <c r="O1390" s="1">
        <f t="shared" si="84"/>
        <v>135</v>
      </c>
      <c r="P1390" s="7">
        <f t="shared" si="85"/>
        <v>60.19</v>
      </c>
      <c r="Q1390" s="5" t="s">
        <v>8327</v>
      </c>
      <c r="R1390" s="5" t="s">
        <v>8328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 s="5">
        <v>1389</v>
      </c>
      <c r="B1391" s="3" t="s">
        <v>1389</v>
      </c>
      <c r="C1391" s="3" t="s">
        <v>5498</v>
      </c>
      <c r="D1391">
        <v>500</v>
      </c>
      <c r="E1391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t="b">
        <v>0</v>
      </c>
      <c r="L1391" s="5">
        <v>34</v>
      </c>
      <c r="M1391" t="b">
        <v>1</v>
      </c>
      <c r="N1391" s="5" t="s">
        <v>8275</v>
      </c>
      <c r="O1391" s="1">
        <f t="shared" si="84"/>
        <v>146</v>
      </c>
      <c r="P1391" s="7">
        <f t="shared" si="85"/>
        <v>21.39</v>
      </c>
      <c r="Q1391" s="5" t="s">
        <v>8327</v>
      </c>
      <c r="R1391" s="5" t="s">
        <v>8328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 s="5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t="b">
        <v>0</v>
      </c>
      <c r="L1392" s="5">
        <v>19</v>
      </c>
      <c r="M1392" t="b">
        <v>1</v>
      </c>
      <c r="N1392" s="5" t="s">
        <v>8275</v>
      </c>
      <c r="O1392" s="1">
        <f t="shared" si="84"/>
        <v>110</v>
      </c>
      <c r="P1392" s="7">
        <f t="shared" si="85"/>
        <v>160.79</v>
      </c>
      <c r="Q1392" s="5" t="s">
        <v>8327</v>
      </c>
      <c r="R1392" s="5" t="s">
        <v>8328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 s="5">
        <v>1391</v>
      </c>
      <c r="B1393" s="3" t="s">
        <v>1391</v>
      </c>
      <c r="C1393" s="3" t="s">
        <v>5500</v>
      </c>
      <c r="D1393">
        <v>500</v>
      </c>
      <c r="E1393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t="b">
        <v>0</v>
      </c>
      <c r="L1393" s="5">
        <v>13</v>
      </c>
      <c r="M1393" t="b">
        <v>1</v>
      </c>
      <c r="N1393" s="5" t="s">
        <v>8275</v>
      </c>
      <c r="O1393" s="1">
        <f t="shared" si="84"/>
        <v>111</v>
      </c>
      <c r="P1393" s="7">
        <f t="shared" si="85"/>
        <v>42.39</v>
      </c>
      <c r="Q1393" s="5" t="s">
        <v>8327</v>
      </c>
      <c r="R1393" s="5" t="s">
        <v>8328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 s="5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t="b">
        <v>0</v>
      </c>
      <c r="L1394" s="5">
        <v>104</v>
      </c>
      <c r="M1394" t="b">
        <v>1</v>
      </c>
      <c r="N1394" s="5" t="s">
        <v>8275</v>
      </c>
      <c r="O1394" s="1">
        <f t="shared" si="84"/>
        <v>114</v>
      </c>
      <c r="P1394" s="7">
        <f t="shared" si="85"/>
        <v>27.32</v>
      </c>
      <c r="Q1394" s="5" t="s">
        <v>8327</v>
      </c>
      <c r="R1394" s="5" t="s">
        <v>8328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 s="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t="b">
        <v>0</v>
      </c>
      <c r="L1395" s="5">
        <v>52</v>
      </c>
      <c r="M1395" t="b">
        <v>1</v>
      </c>
      <c r="N1395" s="5" t="s">
        <v>8275</v>
      </c>
      <c r="O1395" s="1">
        <f t="shared" si="84"/>
        <v>103</v>
      </c>
      <c r="P1395" s="7">
        <f t="shared" si="85"/>
        <v>196.82999999999998</v>
      </c>
      <c r="Q1395" s="5" t="s">
        <v>8327</v>
      </c>
      <c r="R1395" s="5" t="s">
        <v>8328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 s="5">
        <v>1394</v>
      </c>
      <c r="B1396" s="3" t="s">
        <v>1394</v>
      </c>
      <c r="C1396" s="3" t="s">
        <v>5503</v>
      </c>
      <c r="D1396">
        <v>750</v>
      </c>
      <c r="E1396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t="b">
        <v>0</v>
      </c>
      <c r="L1396" s="5">
        <v>17</v>
      </c>
      <c r="M1396" t="b">
        <v>1</v>
      </c>
      <c r="N1396" s="5" t="s">
        <v>8275</v>
      </c>
      <c r="O1396" s="1">
        <f t="shared" si="84"/>
        <v>123</v>
      </c>
      <c r="P1396" s="7">
        <f t="shared" si="85"/>
        <v>53.89</v>
      </c>
      <c r="Q1396" s="5" t="s">
        <v>8327</v>
      </c>
      <c r="R1396" s="5" t="s">
        <v>8328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 s="5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t="b">
        <v>0</v>
      </c>
      <c r="L1397" s="5">
        <v>82</v>
      </c>
      <c r="M1397" t="b">
        <v>1</v>
      </c>
      <c r="N1397" s="5" t="s">
        <v>8275</v>
      </c>
      <c r="O1397" s="1">
        <f t="shared" si="84"/>
        <v>112</v>
      </c>
      <c r="P1397" s="7">
        <f t="shared" si="85"/>
        <v>47.76</v>
      </c>
      <c r="Q1397" s="5" t="s">
        <v>8327</v>
      </c>
      <c r="R1397" s="5" t="s">
        <v>8328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 s="5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t="b">
        <v>0</v>
      </c>
      <c r="L1398" s="5">
        <v>73</v>
      </c>
      <c r="M1398" t="b">
        <v>1</v>
      </c>
      <c r="N1398" s="5" t="s">
        <v>8275</v>
      </c>
      <c r="O1398" s="1">
        <f t="shared" si="84"/>
        <v>108</v>
      </c>
      <c r="P1398" s="7">
        <f t="shared" si="85"/>
        <v>88.2</v>
      </c>
      <c r="Q1398" s="5" t="s">
        <v>8327</v>
      </c>
      <c r="R1398" s="5" t="s">
        <v>8328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 s="5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t="b">
        <v>0</v>
      </c>
      <c r="L1399" s="5">
        <v>158</v>
      </c>
      <c r="M1399" t="b">
        <v>1</v>
      </c>
      <c r="N1399" s="5" t="s">
        <v>8275</v>
      </c>
      <c r="O1399" s="1">
        <f t="shared" si="84"/>
        <v>114</v>
      </c>
      <c r="P1399" s="7">
        <f t="shared" si="85"/>
        <v>72.06</v>
      </c>
      <c r="Q1399" s="5" t="s">
        <v>8327</v>
      </c>
      <c r="R1399" s="5" t="s">
        <v>8328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 s="5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t="b">
        <v>0</v>
      </c>
      <c r="L1400" s="5">
        <v>65</v>
      </c>
      <c r="M1400" t="b">
        <v>1</v>
      </c>
      <c r="N1400" s="5" t="s">
        <v>8275</v>
      </c>
      <c r="O1400" s="1">
        <f t="shared" si="84"/>
        <v>110</v>
      </c>
      <c r="P1400" s="7">
        <f t="shared" si="85"/>
        <v>74.25</v>
      </c>
      <c r="Q1400" s="5" t="s">
        <v>8327</v>
      </c>
      <c r="R1400" s="5" t="s">
        <v>8328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 s="5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t="b">
        <v>0</v>
      </c>
      <c r="L1401" s="5">
        <v>184</v>
      </c>
      <c r="M1401" t="b">
        <v>1</v>
      </c>
      <c r="N1401" s="5" t="s">
        <v>8275</v>
      </c>
      <c r="O1401" s="1">
        <f t="shared" si="84"/>
        <v>127</v>
      </c>
      <c r="P1401" s="7">
        <f t="shared" si="85"/>
        <v>61.71</v>
      </c>
      <c r="Q1401" s="5" t="s">
        <v>8327</v>
      </c>
      <c r="R1401" s="5" t="s">
        <v>8328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 s="5">
        <v>1400</v>
      </c>
      <c r="B1402" s="3" t="s">
        <v>1400</v>
      </c>
      <c r="C1402" s="3" t="s">
        <v>5509</v>
      </c>
      <c r="D1402">
        <v>350</v>
      </c>
      <c r="E1402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t="b">
        <v>0</v>
      </c>
      <c r="L1402" s="5">
        <v>34</v>
      </c>
      <c r="M1402" t="b">
        <v>1</v>
      </c>
      <c r="N1402" s="5" t="s">
        <v>8275</v>
      </c>
      <c r="O1402" s="1">
        <f t="shared" si="84"/>
        <v>168</v>
      </c>
      <c r="P1402" s="7">
        <f t="shared" si="85"/>
        <v>17.240000000000002</v>
      </c>
      <c r="Q1402" s="5" t="s">
        <v>8327</v>
      </c>
      <c r="R1402" s="5" t="s">
        <v>8328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 s="5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t="b">
        <v>0</v>
      </c>
      <c r="L1403" s="5">
        <v>240</v>
      </c>
      <c r="M1403" t="b">
        <v>1</v>
      </c>
      <c r="N1403" s="5" t="s">
        <v>8275</v>
      </c>
      <c r="O1403" s="1">
        <f t="shared" si="84"/>
        <v>497</v>
      </c>
      <c r="P1403" s="7">
        <f t="shared" si="85"/>
        <v>51.73</v>
      </c>
      <c r="Q1403" s="5" t="s">
        <v>8327</v>
      </c>
      <c r="R1403" s="5" t="s">
        <v>8328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 s="5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t="b">
        <v>0</v>
      </c>
      <c r="L1404" s="5">
        <v>113</v>
      </c>
      <c r="M1404" t="b">
        <v>1</v>
      </c>
      <c r="N1404" s="5" t="s">
        <v>8275</v>
      </c>
      <c r="O1404" s="1">
        <f t="shared" si="84"/>
        <v>110</v>
      </c>
      <c r="P1404" s="7">
        <f t="shared" si="85"/>
        <v>24.16</v>
      </c>
      <c r="Q1404" s="5" t="s">
        <v>8327</v>
      </c>
      <c r="R1404" s="5" t="s">
        <v>8328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 s="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t="b">
        <v>0</v>
      </c>
      <c r="L1405" s="5">
        <v>66</v>
      </c>
      <c r="M1405" t="b">
        <v>1</v>
      </c>
      <c r="N1405" s="5" t="s">
        <v>8275</v>
      </c>
      <c r="O1405" s="1">
        <f t="shared" si="84"/>
        <v>103</v>
      </c>
      <c r="P1405" s="7">
        <f t="shared" si="85"/>
        <v>62.169999999999995</v>
      </c>
      <c r="Q1405" s="5" t="s">
        <v>8327</v>
      </c>
      <c r="R1405" s="5" t="s">
        <v>8328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 s="5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t="b">
        <v>1</v>
      </c>
      <c r="L1406" s="5">
        <v>5</v>
      </c>
      <c r="M1406" t="b">
        <v>0</v>
      </c>
      <c r="N1406" s="5" t="s">
        <v>8286</v>
      </c>
      <c r="O1406" s="1">
        <f t="shared" si="84"/>
        <v>2</v>
      </c>
      <c r="P1406" s="7">
        <f t="shared" si="85"/>
        <v>48.2</v>
      </c>
      <c r="Q1406" s="5" t="s">
        <v>8324</v>
      </c>
      <c r="R1406" s="5" t="s">
        <v>8343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 s="5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t="b">
        <v>1</v>
      </c>
      <c r="L1407" s="5">
        <v>17</v>
      </c>
      <c r="M1407" t="b">
        <v>0</v>
      </c>
      <c r="N1407" s="5" t="s">
        <v>8286</v>
      </c>
      <c r="O1407" s="1">
        <f t="shared" si="84"/>
        <v>1</v>
      </c>
      <c r="P1407" s="7">
        <f t="shared" si="85"/>
        <v>6.18</v>
      </c>
      <c r="Q1407" s="5" t="s">
        <v>8324</v>
      </c>
      <c r="R1407" s="5" t="s">
        <v>8343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 s="5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t="b">
        <v>0</v>
      </c>
      <c r="L1408" s="5">
        <v>3</v>
      </c>
      <c r="M1408" t="b">
        <v>0</v>
      </c>
      <c r="N1408" s="5" t="s">
        <v>8286</v>
      </c>
      <c r="O1408" s="1">
        <f t="shared" si="84"/>
        <v>1</v>
      </c>
      <c r="P1408" s="7">
        <f t="shared" si="85"/>
        <v>5</v>
      </c>
      <c r="Q1408" s="5" t="s">
        <v>8324</v>
      </c>
      <c r="R1408" s="5" t="s">
        <v>8343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 s="5">
        <v>1407</v>
      </c>
      <c r="B1409" s="3" t="s">
        <v>1407</v>
      </c>
      <c r="C1409" s="3" t="s">
        <v>5516</v>
      </c>
      <c r="D1409">
        <v>3000</v>
      </c>
      <c r="E1409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t="b">
        <v>0</v>
      </c>
      <c r="L1409" s="5">
        <v>2</v>
      </c>
      <c r="M1409" t="b">
        <v>0</v>
      </c>
      <c r="N1409" s="5" t="s">
        <v>8286</v>
      </c>
      <c r="O1409" s="1">
        <f t="shared" si="84"/>
        <v>1</v>
      </c>
      <c r="P1409" s="7">
        <f t="shared" si="85"/>
        <v>7.5</v>
      </c>
      <c r="Q1409" s="5" t="s">
        <v>8324</v>
      </c>
      <c r="R1409" s="5" t="s">
        <v>8343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 s="5">
        <v>1408</v>
      </c>
      <c r="B1410" s="3" t="s">
        <v>1408</v>
      </c>
      <c r="C1410" s="3" t="s">
        <v>5517</v>
      </c>
      <c r="D1410">
        <v>1000</v>
      </c>
      <c r="E1410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t="b">
        <v>0</v>
      </c>
      <c r="L1410" s="5">
        <v>6</v>
      </c>
      <c r="M1410" t="b">
        <v>0</v>
      </c>
      <c r="N1410" s="5" t="s">
        <v>8286</v>
      </c>
      <c r="O1410" s="1">
        <f t="shared" si="84"/>
        <v>8</v>
      </c>
      <c r="P1410" s="7">
        <f t="shared" si="85"/>
        <v>12</v>
      </c>
      <c r="Q1410" s="5" t="s">
        <v>8324</v>
      </c>
      <c r="R1410" s="5" t="s">
        <v>8343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 s="5">
        <v>1409</v>
      </c>
      <c r="B1411" s="3" t="s">
        <v>1409</v>
      </c>
      <c r="C1411" s="3" t="s">
        <v>5518</v>
      </c>
      <c r="D1411">
        <v>4000</v>
      </c>
      <c r="E1411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t="b">
        <v>0</v>
      </c>
      <c r="L1411" s="5">
        <v>0</v>
      </c>
      <c r="M1411" t="b">
        <v>0</v>
      </c>
      <c r="N1411" s="5" t="s">
        <v>8286</v>
      </c>
      <c r="O1411" s="1">
        <f t="shared" ref="O1411:O1474" si="88">ROUNDUP(E1411/D1411*100, 0)</f>
        <v>0</v>
      </c>
      <c r="P1411" s="7" t="e">
        <f t="shared" ref="P1411:P1474" si="89">ROUNDUP(E1411/L1411,2)</f>
        <v>#DIV/0!</v>
      </c>
      <c r="Q1411" s="5" t="s">
        <v>8324</v>
      </c>
      <c r="R1411" s="5" t="s">
        <v>8343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 s="5">
        <v>1410</v>
      </c>
      <c r="B1412" s="3" t="s">
        <v>1410</v>
      </c>
      <c r="C1412" s="3" t="s">
        <v>5519</v>
      </c>
      <c r="D1412">
        <v>6000</v>
      </c>
      <c r="E1412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t="b">
        <v>0</v>
      </c>
      <c r="L1412" s="5">
        <v>1</v>
      </c>
      <c r="M1412" t="b">
        <v>0</v>
      </c>
      <c r="N1412" s="5" t="s">
        <v>8286</v>
      </c>
      <c r="O1412" s="1">
        <f t="shared" si="88"/>
        <v>1</v>
      </c>
      <c r="P1412" s="7">
        <f t="shared" si="89"/>
        <v>1</v>
      </c>
      <c r="Q1412" s="5" t="s">
        <v>8324</v>
      </c>
      <c r="R1412" s="5" t="s">
        <v>8343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 s="5">
        <v>1411</v>
      </c>
      <c r="B1413" s="3" t="s">
        <v>1411</v>
      </c>
      <c r="C1413" s="3" t="s">
        <v>5520</v>
      </c>
      <c r="D1413">
        <v>3000</v>
      </c>
      <c r="E1413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t="b">
        <v>0</v>
      </c>
      <c r="L1413" s="5">
        <v>3</v>
      </c>
      <c r="M1413" t="b">
        <v>0</v>
      </c>
      <c r="N1413" s="5" t="s">
        <v>8286</v>
      </c>
      <c r="O1413" s="1">
        <f t="shared" si="88"/>
        <v>1</v>
      </c>
      <c r="P1413" s="7">
        <f t="shared" si="89"/>
        <v>2.34</v>
      </c>
      <c r="Q1413" s="5" t="s">
        <v>8324</v>
      </c>
      <c r="R1413" s="5" t="s">
        <v>8343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 s="5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t="b">
        <v>0</v>
      </c>
      <c r="L1414" s="5">
        <v>13</v>
      </c>
      <c r="M1414" t="b">
        <v>0</v>
      </c>
      <c r="N1414" s="5" t="s">
        <v>8286</v>
      </c>
      <c r="O1414" s="1">
        <f t="shared" si="88"/>
        <v>5</v>
      </c>
      <c r="P1414" s="7">
        <f t="shared" si="89"/>
        <v>24.62</v>
      </c>
      <c r="Q1414" s="5" t="s">
        <v>8324</v>
      </c>
      <c r="R1414" s="5" t="s">
        <v>8343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 s="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t="b">
        <v>0</v>
      </c>
      <c r="L1415" s="5">
        <v>1</v>
      </c>
      <c r="M1415" t="b">
        <v>0</v>
      </c>
      <c r="N1415" s="5" t="s">
        <v>8286</v>
      </c>
      <c r="O1415" s="1">
        <f t="shared" si="88"/>
        <v>5</v>
      </c>
      <c r="P1415" s="7">
        <f t="shared" si="89"/>
        <v>100</v>
      </c>
      <c r="Q1415" s="5" t="s">
        <v>8324</v>
      </c>
      <c r="R1415" s="5" t="s">
        <v>8343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 s="5">
        <v>1414</v>
      </c>
      <c r="B1416" s="3" t="s">
        <v>1414</v>
      </c>
      <c r="C1416" s="3" t="s">
        <v>5523</v>
      </c>
      <c r="D1416">
        <v>500</v>
      </c>
      <c r="E1416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t="b">
        <v>0</v>
      </c>
      <c r="L1416" s="5">
        <v>1</v>
      </c>
      <c r="M1416" t="b">
        <v>0</v>
      </c>
      <c r="N1416" s="5" t="s">
        <v>8286</v>
      </c>
      <c r="O1416" s="1">
        <f t="shared" si="88"/>
        <v>1</v>
      </c>
      <c r="P1416" s="7">
        <f t="shared" si="89"/>
        <v>1</v>
      </c>
      <c r="Q1416" s="5" t="s">
        <v>8324</v>
      </c>
      <c r="R1416" s="5" t="s">
        <v>8343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 s="5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t="b">
        <v>0</v>
      </c>
      <c r="L1417" s="5">
        <v>9</v>
      </c>
      <c r="M1417" t="b">
        <v>0</v>
      </c>
      <c r="N1417" s="5" t="s">
        <v>8286</v>
      </c>
      <c r="O1417" s="1">
        <f t="shared" si="88"/>
        <v>19</v>
      </c>
      <c r="P1417" s="7">
        <f t="shared" si="89"/>
        <v>88.89</v>
      </c>
      <c r="Q1417" s="5" t="s">
        <v>8324</v>
      </c>
      <c r="R1417" s="5" t="s">
        <v>8343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 s="5">
        <v>1416</v>
      </c>
      <c r="B1418" s="3" t="s">
        <v>1416</v>
      </c>
      <c r="C1418" s="3" t="s">
        <v>5525</v>
      </c>
      <c r="D1418">
        <v>50000</v>
      </c>
      <c r="E141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t="b">
        <v>0</v>
      </c>
      <c r="L1418" s="5">
        <v>0</v>
      </c>
      <c r="M1418" t="b">
        <v>0</v>
      </c>
      <c r="N1418" s="5" t="s">
        <v>8286</v>
      </c>
      <c r="O1418" s="1">
        <f t="shared" si="88"/>
        <v>0</v>
      </c>
      <c r="P1418" s="7" t="e">
        <f t="shared" si="89"/>
        <v>#DIV/0!</v>
      </c>
      <c r="Q1418" s="5" t="s">
        <v>8324</v>
      </c>
      <c r="R1418" s="5" t="s">
        <v>8343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 s="5">
        <v>1417</v>
      </c>
      <c r="B1419" s="3" t="s">
        <v>1417</v>
      </c>
      <c r="C1419" s="3" t="s">
        <v>5526</v>
      </c>
      <c r="D1419">
        <v>4500</v>
      </c>
      <c r="E1419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t="b">
        <v>0</v>
      </c>
      <c r="L1419" s="5">
        <v>2</v>
      </c>
      <c r="M1419" t="b">
        <v>0</v>
      </c>
      <c r="N1419" s="5" t="s">
        <v>8286</v>
      </c>
      <c r="O1419" s="1">
        <f t="shared" si="88"/>
        <v>2</v>
      </c>
      <c r="P1419" s="7">
        <f t="shared" si="89"/>
        <v>27.5</v>
      </c>
      <c r="Q1419" s="5" t="s">
        <v>8324</v>
      </c>
      <c r="R1419" s="5" t="s">
        <v>8343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 s="5">
        <v>1418</v>
      </c>
      <c r="B1420" s="3" t="s">
        <v>1418</v>
      </c>
      <c r="C1420" s="3" t="s">
        <v>5527</v>
      </c>
      <c r="D1420">
        <v>3000</v>
      </c>
      <c r="E1420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t="b">
        <v>0</v>
      </c>
      <c r="L1420" s="5">
        <v>1</v>
      </c>
      <c r="M1420" t="b">
        <v>0</v>
      </c>
      <c r="N1420" s="5" t="s">
        <v>8286</v>
      </c>
      <c r="O1420" s="1">
        <f t="shared" si="88"/>
        <v>1</v>
      </c>
      <c r="P1420" s="7">
        <f t="shared" si="89"/>
        <v>6</v>
      </c>
      <c r="Q1420" s="5" t="s">
        <v>8324</v>
      </c>
      <c r="R1420" s="5" t="s">
        <v>8343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 s="5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t="b">
        <v>0</v>
      </c>
      <c r="L1421" s="5">
        <v>10</v>
      </c>
      <c r="M1421" t="b">
        <v>0</v>
      </c>
      <c r="N1421" s="5" t="s">
        <v>8286</v>
      </c>
      <c r="O1421" s="1">
        <f t="shared" si="88"/>
        <v>8</v>
      </c>
      <c r="P1421" s="7">
        <f t="shared" si="89"/>
        <v>44.5</v>
      </c>
      <c r="Q1421" s="5" t="s">
        <v>8324</v>
      </c>
      <c r="R1421" s="5" t="s">
        <v>8343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 s="5">
        <v>1420</v>
      </c>
      <c r="B1422" s="3" t="s">
        <v>1420</v>
      </c>
      <c r="C1422" s="3" t="s">
        <v>5529</v>
      </c>
      <c r="D1422">
        <v>110</v>
      </c>
      <c r="E1422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t="b">
        <v>0</v>
      </c>
      <c r="L1422" s="5">
        <v>3</v>
      </c>
      <c r="M1422" t="b">
        <v>0</v>
      </c>
      <c r="N1422" s="5" t="s">
        <v>8286</v>
      </c>
      <c r="O1422" s="1">
        <f t="shared" si="88"/>
        <v>3</v>
      </c>
      <c r="P1422" s="7">
        <f t="shared" si="89"/>
        <v>1</v>
      </c>
      <c r="Q1422" s="5" t="s">
        <v>8324</v>
      </c>
      <c r="R1422" s="5" t="s">
        <v>8343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 s="5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t="b">
        <v>0</v>
      </c>
      <c r="L1423" s="5">
        <v>2</v>
      </c>
      <c r="M1423" t="b">
        <v>0</v>
      </c>
      <c r="N1423" s="5" t="s">
        <v>8286</v>
      </c>
      <c r="O1423" s="1">
        <f t="shared" si="88"/>
        <v>1</v>
      </c>
      <c r="P1423" s="7">
        <f t="shared" si="89"/>
        <v>100</v>
      </c>
      <c r="Q1423" s="5" t="s">
        <v>8324</v>
      </c>
      <c r="R1423" s="5" t="s">
        <v>8343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 s="5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t="b">
        <v>0</v>
      </c>
      <c r="L1424" s="5">
        <v>2</v>
      </c>
      <c r="M1424" t="b">
        <v>0</v>
      </c>
      <c r="N1424" s="5" t="s">
        <v>8286</v>
      </c>
      <c r="O1424" s="1">
        <f t="shared" si="88"/>
        <v>1</v>
      </c>
      <c r="P1424" s="7">
        <f t="shared" si="89"/>
        <v>13</v>
      </c>
      <c r="Q1424" s="5" t="s">
        <v>8324</v>
      </c>
      <c r="R1424" s="5" t="s">
        <v>8343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 s="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t="b">
        <v>0</v>
      </c>
      <c r="L1425" s="5">
        <v>1</v>
      </c>
      <c r="M1425" t="b">
        <v>0</v>
      </c>
      <c r="N1425" s="5" t="s">
        <v>8286</v>
      </c>
      <c r="O1425" s="1">
        <f t="shared" si="88"/>
        <v>1</v>
      </c>
      <c r="P1425" s="7">
        <f t="shared" si="89"/>
        <v>100</v>
      </c>
      <c r="Q1425" s="5" t="s">
        <v>8324</v>
      </c>
      <c r="R1425" s="5" t="s">
        <v>8343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 s="5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t="b">
        <v>0</v>
      </c>
      <c r="L1426" s="5">
        <v>14</v>
      </c>
      <c r="M1426" t="b">
        <v>0</v>
      </c>
      <c r="N1426" s="5" t="s">
        <v>8286</v>
      </c>
      <c r="O1426" s="1">
        <f t="shared" si="88"/>
        <v>21</v>
      </c>
      <c r="P1426" s="7">
        <f t="shared" si="89"/>
        <v>109.08</v>
      </c>
      <c r="Q1426" s="5" t="s">
        <v>8324</v>
      </c>
      <c r="R1426" s="5" t="s">
        <v>8343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 s="5">
        <v>1425</v>
      </c>
      <c r="B1427" s="3" t="s">
        <v>1425</v>
      </c>
      <c r="C1427" s="3" t="s">
        <v>5534</v>
      </c>
      <c r="D1427">
        <v>13000</v>
      </c>
      <c r="E1427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t="b">
        <v>0</v>
      </c>
      <c r="L1427" s="5">
        <v>0</v>
      </c>
      <c r="M1427" t="b">
        <v>0</v>
      </c>
      <c r="N1427" s="5" t="s">
        <v>8286</v>
      </c>
      <c r="O1427" s="1">
        <f t="shared" si="88"/>
        <v>0</v>
      </c>
      <c r="P1427" s="7" t="e">
        <f t="shared" si="89"/>
        <v>#DIV/0!</v>
      </c>
      <c r="Q1427" s="5" t="s">
        <v>8324</v>
      </c>
      <c r="R1427" s="5" t="s">
        <v>8343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 s="5">
        <v>1426</v>
      </c>
      <c r="B1428" s="3" t="s">
        <v>1426</v>
      </c>
      <c r="C1428" s="3" t="s">
        <v>5535</v>
      </c>
      <c r="D1428">
        <v>1000</v>
      </c>
      <c r="E142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t="b">
        <v>0</v>
      </c>
      <c r="L1428" s="5">
        <v>0</v>
      </c>
      <c r="M1428" t="b">
        <v>0</v>
      </c>
      <c r="N1428" s="5" t="s">
        <v>8286</v>
      </c>
      <c r="O1428" s="1">
        <f t="shared" si="88"/>
        <v>0</v>
      </c>
      <c r="P1428" s="7" t="e">
        <f t="shared" si="89"/>
        <v>#DIV/0!</v>
      </c>
      <c r="Q1428" s="5" t="s">
        <v>8324</v>
      </c>
      <c r="R1428" s="5" t="s">
        <v>8343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 s="5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t="b">
        <v>0</v>
      </c>
      <c r="L1429" s="5">
        <v>4</v>
      </c>
      <c r="M1429" t="b">
        <v>0</v>
      </c>
      <c r="N1429" s="5" t="s">
        <v>8286</v>
      </c>
      <c r="O1429" s="1">
        <f t="shared" si="88"/>
        <v>9</v>
      </c>
      <c r="P1429" s="7">
        <f t="shared" si="89"/>
        <v>104.75</v>
      </c>
      <c r="Q1429" s="5" t="s">
        <v>8324</v>
      </c>
      <c r="R1429" s="5" t="s">
        <v>8343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 s="5">
        <v>1428</v>
      </c>
      <c r="B1430" s="3" t="s">
        <v>1428</v>
      </c>
      <c r="C1430" s="3" t="s">
        <v>5537</v>
      </c>
      <c r="D1430">
        <v>1000</v>
      </c>
      <c r="E1430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t="b">
        <v>0</v>
      </c>
      <c r="L1430" s="5">
        <v>3</v>
      </c>
      <c r="M1430" t="b">
        <v>0</v>
      </c>
      <c r="N1430" s="5" t="s">
        <v>8286</v>
      </c>
      <c r="O1430" s="1">
        <f t="shared" si="88"/>
        <v>5</v>
      </c>
      <c r="P1430" s="7">
        <f t="shared" si="89"/>
        <v>15</v>
      </c>
      <c r="Q1430" s="5" t="s">
        <v>8324</v>
      </c>
      <c r="R1430" s="5" t="s">
        <v>8343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 s="5">
        <v>1429</v>
      </c>
      <c r="B1431" s="3" t="s">
        <v>1429</v>
      </c>
      <c r="C1431" s="3" t="s">
        <v>5538</v>
      </c>
      <c r="D1431">
        <v>10000</v>
      </c>
      <c r="E1431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t="b">
        <v>0</v>
      </c>
      <c r="L1431" s="5">
        <v>0</v>
      </c>
      <c r="M1431" t="b">
        <v>0</v>
      </c>
      <c r="N1431" s="5" t="s">
        <v>8286</v>
      </c>
      <c r="O1431" s="1">
        <f t="shared" si="88"/>
        <v>0</v>
      </c>
      <c r="P1431" s="7" t="e">
        <f t="shared" si="89"/>
        <v>#DIV/0!</v>
      </c>
      <c r="Q1431" s="5" t="s">
        <v>8324</v>
      </c>
      <c r="R1431" s="5" t="s">
        <v>8343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 s="5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t="b">
        <v>0</v>
      </c>
      <c r="L1432" s="5">
        <v>5</v>
      </c>
      <c r="M1432" t="b">
        <v>0</v>
      </c>
      <c r="N1432" s="5" t="s">
        <v>8286</v>
      </c>
      <c r="O1432" s="1">
        <f t="shared" si="88"/>
        <v>9</v>
      </c>
      <c r="P1432" s="7">
        <f t="shared" si="89"/>
        <v>80.599999999999994</v>
      </c>
      <c r="Q1432" s="5" t="s">
        <v>8324</v>
      </c>
      <c r="R1432" s="5" t="s">
        <v>8343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 s="5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t="b">
        <v>0</v>
      </c>
      <c r="L1433" s="5">
        <v>47</v>
      </c>
      <c r="M1433" t="b">
        <v>0</v>
      </c>
      <c r="N1433" s="5" t="s">
        <v>8286</v>
      </c>
      <c r="O1433" s="1">
        <f t="shared" si="88"/>
        <v>32</v>
      </c>
      <c r="P1433" s="7">
        <f t="shared" si="89"/>
        <v>115.56</v>
      </c>
      <c r="Q1433" s="5" t="s">
        <v>8324</v>
      </c>
      <c r="R1433" s="5" t="s">
        <v>8343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 s="5">
        <v>1432</v>
      </c>
      <c r="B1434" s="3" t="s">
        <v>1432</v>
      </c>
      <c r="C1434" s="3" t="s">
        <v>5541</v>
      </c>
      <c r="D1434">
        <v>40000</v>
      </c>
      <c r="E1434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t="b">
        <v>0</v>
      </c>
      <c r="L1434" s="5">
        <v>0</v>
      </c>
      <c r="M1434" t="b">
        <v>0</v>
      </c>
      <c r="N1434" s="5" t="s">
        <v>8286</v>
      </c>
      <c r="O1434" s="1">
        <f t="shared" si="88"/>
        <v>0</v>
      </c>
      <c r="P1434" s="7" t="e">
        <f t="shared" si="89"/>
        <v>#DIV/0!</v>
      </c>
      <c r="Q1434" s="5" t="s">
        <v>8324</v>
      </c>
      <c r="R1434" s="5" t="s">
        <v>8343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 s="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t="b">
        <v>0</v>
      </c>
      <c r="L1435" s="5">
        <v>10</v>
      </c>
      <c r="M1435" t="b">
        <v>0</v>
      </c>
      <c r="N1435" s="5" t="s">
        <v>8286</v>
      </c>
      <c r="O1435" s="1">
        <f t="shared" si="88"/>
        <v>7</v>
      </c>
      <c r="P1435" s="7">
        <f t="shared" si="89"/>
        <v>80.5</v>
      </c>
      <c r="Q1435" s="5" t="s">
        <v>8324</v>
      </c>
      <c r="R1435" s="5" t="s">
        <v>8343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 s="5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t="b">
        <v>0</v>
      </c>
      <c r="L1436" s="5">
        <v>11</v>
      </c>
      <c r="M1436" t="b">
        <v>0</v>
      </c>
      <c r="N1436" s="5" t="s">
        <v>8286</v>
      </c>
      <c r="O1436" s="1">
        <f t="shared" si="88"/>
        <v>10</v>
      </c>
      <c r="P1436" s="7">
        <f t="shared" si="89"/>
        <v>744.55</v>
      </c>
      <c r="Q1436" s="5" t="s">
        <v>8324</v>
      </c>
      <c r="R1436" s="5" t="s">
        <v>8343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 s="5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t="b">
        <v>0</v>
      </c>
      <c r="L1437" s="5">
        <v>2</v>
      </c>
      <c r="M1437" t="b">
        <v>0</v>
      </c>
      <c r="N1437" s="5" t="s">
        <v>8286</v>
      </c>
      <c r="O1437" s="1">
        <f t="shared" si="88"/>
        <v>1</v>
      </c>
      <c r="P1437" s="7">
        <f t="shared" si="89"/>
        <v>7.5</v>
      </c>
      <c r="Q1437" s="5" t="s">
        <v>8324</v>
      </c>
      <c r="R1437" s="5" t="s">
        <v>8343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 s="5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t="b">
        <v>0</v>
      </c>
      <c r="L1438" s="5">
        <v>2</v>
      </c>
      <c r="M1438" t="b">
        <v>0</v>
      </c>
      <c r="N1438" s="5" t="s">
        <v>8286</v>
      </c>
      <c r="O1438" s="1">
        <f t="shared" si="88"/>
        <v>1</v>
      </c>
      <c r="P1438" s="7">
        <f t="shared" si="89"/>
        <v>38.5</v>
      </c>
      <c r="Q1438" s="5" t="s">
        <v>8324</v>
      </c>
      <c r="R1438" s="5" t="s">
        <v>8343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 s="5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t="b">
        <v>0</v>
      </c>
      <c r="L1439" s="5">
        <v>22</v>
      </c>
      <c r="M1439" t="b">
        <v>0</v>
      </c>
      <c r="N1439" s="5" t="s">
        <v>8286</v>
      </c>
      <c r="O1439" s="1">
        <f t="shared" si="88"/>
        <v>27</v>
      </c>
      <c r="P1439" s="7">
        <f t="shared" si="89"/>
        <v>36.69</v>
      </c>
      <c r="Q1439" s="5" t="s">
        <v>8324</v>
      </c>
      <c r="R1439" s="5" t="s">
        <v>8343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 s="5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t="b">
        <v>0</v>
      </c>
      <c r="L1440" s="5">
        <v>8</v>
      </c>
      <c r="M1440" t="b">
        <v>0</v>
      </c>
      <c r="N1440" s="5" t="s">
        <v>8286</v>
      </c>
      <c r="O1440" s="1">
        <f t="shared" si="88"/>
        <v>3</v>
      </c>
      <c r="P1440" s="7">
        <f t="shared" si="89"/>
        <v>75</v>
      </c>
      <c r="Q1440" s="5" t="s">
        <v>8324</v>
      </c>
      <c r="R1440" s="5" t="s">
        <v>8343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 s="5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t="b">
        <v>0</v>
      </c>
      <c r="L1441" s="5">
        <v>6</v>
      </c>
      <c r="M1441" t="b">
        <v>0</v>
      </c>
      <c r="N1441" s="5" t="s">
        <v>8286</v>
      </c>
      <c r="O1441" s="1">
        <f t="shared" si="88"/>
        <v>7</v>
      </c>
      <c r="P1441" s="7">
        <f t="shared" si="89"/>
        <v>30</v>
      </c>
      <c r="Q1441" s="5" t="s">
        <v>8324</v>
      </c>
      <c r="R1441" s="5" t="s">
        <v>8343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 s="5">
        <v>1440</v>
      </c>
      <c r="B1442" s="3" t="s">
        <v>1440</v>
      </c>
      <c r="C1442" s="3" t="s">
        <v>5549</v>
      </c>
      <c r="D1442">
        <v>13000</v>
      </c>
      <c r="E1442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t="b">
        <v>0</v>
      </c>
      <c r="L1442" s="5">
        <v>1</v>
      </c>
      <c r="M1442" t="b">
        <v>0</v>
      </c>
      <c r="N1442" s="5" t="s">
        <v>8286</v>
      </c>
      <c r="O1442" s="1">
        <f t="shared" si="88"/>
        <v>1</v>
      </c>
      <c r="P1442" s="7">
        <f t="shared" si="89"/>
        <v>1</v>
      </c>
      <c r="Q1442" s="5" t="s">
        <v>8324</v>
      </c>
      <c r="R1442" s="5" t="s">
        <v>8343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 s="5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t="b">
        <v>0</v>
      </c>
      <c r="L1443" s="5">
        <v>3</v>
      </c>
      <c r="M1443" t="b">
        <v>0</v>
      </c>
      <c r="N1443" s="5" t="s">
        <v>8286</v>
      </c>
      <c r="O1443" s="1">
        <f t="shared" si="88"/>
        <v>2</v>
      </c>
      <c r="P1443" s="7">
        <f t="shared" si="89"/>
        <v>673.34</v>
      </c>
      <c r="Q1443" s="5" t="s">
        <v>8324</v>
      </c>
      <c r="R1443" s="5" t="s">
        <v>8343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 s="5">
        <v>1442</v>
      </c>
      <c r="B1444" s="3" t="s">
        <v>1442</v>
      </c>
      <c r="C1444" s="3" t="s">
        <v>5551</v>
      </c>
      <c r="D1444">
        <v>1500</v>
      </c>
      <c r="E1444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t="b">
        <v>0</v>
      </c>
      <c r="L1444" s="5">
        <v>0</v>
      </c>
      <c r="M1444" t="b">
        <v>0</v>
      </c>
      <c r="N1444" s="5" t="s">
        <v>8286</v>
      </c>
      <c r="O1444" s="1">
        <f t="shared" si="88"/>
        <v>0</v>
      </c>
      <c r="P1444" s="7" t="e">
        <f t="shared" si="89"/>
        <v>#DIV/0!</v>
      </c>
      <c r="Q1444" s="5" t="s">
        <v>8324</v>
      </c>
      <c r="R1444" s="5" t="s">
        <v>8343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 s="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t="b">
        <v>0</v>
      </c>
      <c r="L1445" s="5">
        <v>0</v>
      </c>
      <c r="M1445" t="b">
        <v>0</v>
      </c>
      <c r="N1445" s="5" t="s">
        <v>8286</v>
      </c>
      <c r="O1445" s="1">
        <f t="shared" si="88"/>
        <v>0</v>
      </c>
      <c r="P1445" s="7" t="e">
        <f t="shared" si="89"/>
        <v>#DIV/0!</v>
      </c>
      <c r="Q1445" s="5" t="s">
        <v>8324</v>
      </c>
      <c r="R1445" s="5" t="s">
        <v>8343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 s="5">
        <v>1444</v>
      </c>
      <c r="B1446" s="3" t="s">
        <v>1444</v>
      </c>
      <c r="C1446" s="3" t="s">
        <v>5553</v>
      </c>
      <c r="D1446">
        <v>4950</v>
      </c>
      <c r="E1446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t="b">
        <v>0</v>
      </c>
      <c r="L1446" s="5">
        <v>0</v>
      </c>
      <c r="M1446" t="b">
        <v>0</v>
      </c>
      <c r="N1446" s="5" t="s">
        <v>8286</v>
      </c>
      <c r="O1446" s="1">
        <f t="shared" si="88"/>
        <v>0</v>
      </c>
      <c r="P1446" s="7" t="e">
        <f t="shared" si="89"/>
        <v>#DIV/0!</v>
      </c>
      <c r="Q1446" s="5" t="s">
        <v>8324</v>
      </c>
      <c r="R1446" s="5" t="s">
        <v>8343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 s="5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t="b">
        <v>0</v>
      </c>
      <c r="L1447" s="5">
        <v>0</v>
      </c>
      <c r="M1447" t="b">
        <v>0</v>
      </c>
      <c r="N1447" s="5" t="s">
        <v>8286</v>
      </c>
      <c r="O1447" s="1">
        <f t="shared" si="88"/>
        <v>0</v>
      </c>
      <c r="P1447" s="7" t="e">
        <f t="shared" si="89"/>
        <v>#DIV/0!</v>
      </c>
      <c r="Q1447" s="5" t="s">
        <v>8324</v>
      </c>
      <c r="R1447" s="5" t="s">
        <v>8343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 s="5">
        <v>1446</v>
      </c>
      <c r="B1448" s="3" t="s">
        <v>1446</v>
      </c>
      <c r="C1448" s="3" t="s">
        <v>5555</v>
      </c>
      <c r="D1448">
        <v>900</v>
      </c>
      <c r="E144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t="b">
        <v>0</v>
      </c>
      <c r="L1448" s="5">
        <v>0</v>
      </c>
      <c r="M1448" t="b">
        <v>0</v>
      </c>
      <c r="N1448" s="5" t="s">
        <v>8286</v>
      </c>
      <c r="O1448" s="1">
        <f t="shared" si="88"/>
        <v>0</v>
      </c>
      <c r="P1448" s="7" t="e">
        <f t="shared" si="89"/>
        <v>#DIV/0!</v>
      </c>
      <c r="Q1448" s="5" t="s">
        <v>8324</v>
      </c>
      <c r="R1448" s="5" t="s">
        <v>8343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 s="5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t="b">
        <v>0</v>
      </c>
      <c r="L1449" s="5">
        <v>3</v>
      </c>
      <c r="M1449" t="b">
        <v>0</v>
      </c>
      <c r="N1449" s="5" t="s">
        <v>8286</v>
      </c>
      <c r="O1449" s="1">
        <f t="shared" si="88"/>
        <v>1</v>
      </c>
      <c r="P1449" s="7">
        <f t="shared" si="89"/>
        <v>25</v>
      </c>
      <c r="Q1449" s="5" t="s">
        <v>8324</v>
      </c>
      <c r="R1449" s="5" t="s">
        <v>8343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 s="5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t="b">
        <v>0</v>
      </c>
      <c r="L1450" s="5">
        <v>0</v>
      </c>
      <c r="M1450" t="b">
        <v>0</v>
      </c>
      <c r="N1450" s="5" t="s">
        <v>8286</v>
      </c>
      <c r="O1450" s="1">
        <f t="shared" si="88"/>
        <v>0</v>
      </c>
      <c r="P1450" s="7" t="e">
        <f t="shared" si="89"/>
        <v>#DIV/0!</v>
      </c>
      <c r="Q1450" s="5" t="s">
        <v>8324</v>
      </c>
      <c r="R1450" s="5" t="s">
        <v>8343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 s="5">
        <v>1449</v>
      </c>
      <c r="B1451" s="3" t="s">
        <v>1449</v>
      </c>
      <c r="C1451" s="3" t="s">
        <v>5558</v>
      </c>
      <c r="D1451">
        <v>8888</v>
      </c>
      <c r="E1451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t="b">
        <v>0</v>
      </c>
      <c r="L1451" s="5">
        <v>0</v>
      </c>
      <c r="M1451" t="b">
        <v>0</v>
      </c>
      <c r="N1451" s="5" t="s">
        <v>8286</v>
      </c>
      <c r="O1451" s="1">
        <f t="shared" si="88"/>
        <v>0</v>
      </c>
      <c r="P1451" s="7" t="e">
        <f t="shared" si="89"/>
        <v>#DIV/0!</v>
      </c>
      <c r="Q1451" s="5" t="s">
        <v>8324</v>
      </c>
      <c r="R1451" s="5" t="s">
        <v>8343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 s="5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t="b">
        <v>0</v>
      </c>
      <c r="L1452" s="5">
        <v>1</v>
      </c>
      <c r="M1452" t="b">
        <v>0</v>
      </c>
      <c r="N1452" s="5" t="s">
        <v>8286</v>
      </c>
      <c r="O1452" s="1">
        <f t="shared" si="88"/>
        <v>1</v>
      </c>
      <c r="P1452" s="7">
        <f t="shared" si="89"/>
        <v>1</v>
      </c>
      <c r="Q1452" s="5" t="s">
        <v>8324</v>
      </c>
      <c r="R1452" s="5" t="s">
        <v>8343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 s="5">
        <v>1451</v>
      </c>
      <c r="B1453" s="3" t="s">
        <v>1451</v>
      </c>
      <c r="C1453" s="3" t="s">
        <v>5560</v>
      </c>
      <c r="D1453">
        <v>18950</v>
      </c>
      <c r="E1453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t="b">
        <v>0</v>
      </c>
      <c r="L1453" s="5">
        <v>2</v>
      </c>
      <c r="M1453" t="b">
        <v>0</v>
      </c>
      <c r="N1453" s="5" t="s">
        <v>8286</v>
      </c>
      <c r="O1453" s="1">
        <f t="shared" si="88"/>
        <v>1</v>
      </c>
      <c r="P1453" s="7">
        <f t="shared" si="89"/>
        <v>1</v>
      </c>
      <c r="Q1453" s="5" t="s">
        <v>8324</v>
      </c>
      <c r="R1453" s="5" t="s">
        <v>8343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 s="5">
        <v>1452</v>
      </c>
      <c r="B1454" s="3" t="s">
        <v>1452</v>
      </c>
      <c r="C1454" s="3" t="s">
        <v>5561</v>
      </c>
      <c r="D1454">
        <v>14000</v>
      </c>
      <c r="E1454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t="b">
        <v>0</v>
      </c>
      <c r="L1454" s="5">
        <v>0</v>
      </c>
      <c r="M1454" t="b">
        <v>0</v>
      </c>
      <c r="N1454" s="5" t="s">
        <v>8286</v>
      </c>
      <c r="O1454" s="1">
        <f t="shared" si="88"/>
        <v>0</v>
      </c>
      <c r="P1454" s="7" t="e">
        <f t="shared" si="89"/>
        <v>#DIV/0!</v>
      </c>
      <c r="Q1454" s="5" t="s">
        <v>8324</v>
      </c>
      <c r="R1454" s="5" t="s">
        <v>8343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 s="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t="b">
        <v>0</v>
      </c>
      <c r="L1455" s="5">
        <v>0</v>
      </c>
      <c r="M1455" t="b">
        <v>0</v>
      </c>
      <c r="N1455" s="5" t="s">
        <v>8286</v>
      </c>
      <c r="O1455" s="1">
        <f t="shared" si="88"/>
        <v>0</v>
      </c>
      <c r="P1455" s="7" t="e">
        <f t="shared" si="89"/>
        <v>#DIV/0!</v>
      </c>
      <c r="Q1455" s="5" t="s">
        <v>8324</v>
      </c>
      <c r="R1455" s="5" t="s">
        <v>8343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 s="5">
        <v>1454</v>
      </c>
      <c r="B1456" s="3" t="s">
        <v>1454</v>
      </c>
      <c r="C1456" s="3" t="s">
        <v>5563</v>
      </c>
      <c r="D1456">
        <v>1750</v>
      </c>
      <c r="E1456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t="b">
        <v>0</v>
      </c>
      <c r="L1456" s="5">
        <v>1</v>
      </c>
      <c r="M1456" t="b">
        <v>0</v>
      </c>
      <c r="N1456" s="5" t="s">
        <v>8286</v>
      </c>
      <c r="O1456" s="1">
        <f t="shared" si="88"/>
        <v>1</v>
      </c>
      <c r="P1456" s="7">
        <f t="shared" si="89"/>
        <v>15</v>
      </c>
      <c r="Q1456" s="5" t="s">
        <v>8324</v>
      </c>
      <c r="R1456" s="5" t="s">
        <v>8343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 s="5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t="b">
        <v>0</v>
      </c>
      <c r="L1457" s="5">
        <v>7</v>
      </c>
      <c r="M1457" t="b">
        <v>0</v>
      </c>
      <c r="N1457" s="5" t="s">
        <v>8286</v>
      </c>
      <c r="O1457" s="1">
        <f t="shared" si="88"/>
        <v>11</v>
      </c>
      <c r="P1457" s="7">
        <f t="shared" si="89"/>
        <v>225</v>
      </c>
      <c r="Q1457" s="5" t="s">
        <v>8324</v>
      </c>
      <c r="R1457" s="5" t="s">
        <v>8343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 s="5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t="b">
        <v>0</v>
      </c>
      <c r="L1458" s="5">
        <v>3</v>
      </c>
      <c r="M1458" t="b">
        <v>0</v>
      </c>
      <c r="N1458" s="5" t="s">
        <v>8286</v>
      </c>
      <c r="O1458" s="1">
        <f t="shared" si="88"/>
        <v>3</v>
      </c>
      <c r="P1458" s="7">
        <f t="shared" si="89"/>
        <v>48.339999999999996</v>
      </c>
      <c r="Q1458" s="5" t="s">
        <v>8324</v>
      </c>
      <c r="R1458" s="5" t="s">
        <v>8343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 s="5">
        <v>1457</v>
      </c>
      <c r="B1459" s="3" t="s">
        <v>1457</v>
      </c>
      <c r="C1459" s="3" t="s">
        <v>5566</v>
      </c>
      <c r="D1459">
        <v>6000</v>
      </c>
      <c r="E1459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t="b">
        <v>0</v>
      </c>
      <c r="L1459" s="5">
        <v>0</v>
      </c>
      <c r="M1459" t="b">
        <v>0</v>
      </c>
      <c r="N1459" s="5" t="s">
        <v>8286</v>
      </c>
      <c r="O1459" s="1">
        <f t="shared" si="88"/>
        <v>0</v>
      </c>
      <c r="P1459" s="7" t="e">
        <f t="shared" si="89"/>
        <v>#DIV/0!</v>
      </c>
      <c r="Q1459" s="5" t="s">
        <v>8324</v>
      </c>
      <c r="R1459" s="5" t="s">
        <v>8343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 s="5">
        <v>1458</v>
      </c>
      <c r="B1460" s="3" t="s">
        <v>1458</v>
      </c>
      <c r="C1460" s="3" t="s">
        <v>5567</v>
      </c>
      <c r="D1460">
        <v>5000</v>
      </c>
      <c r="E1460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t="b">
        <v>0</v>
      </c>
      <c r="L1460" s="5">
        <v>0</v>
      </c>
      <c r="M1460" t="b">
        <v>0</v>
      </c>
      <c r="N1460" s="5" t="s">
        <v>8286</v>
      </c>
      <c r="O1460" s="1">
        <f t="shared" si="88"/>
        <v>0</v>
      </c>
      <c r="P1460" s="7" t="e">
        <f t="shared" si="89"/>
        <v>#DIV/0!</v>
      </c>
      <c r="Q1460" s="5" t="s">
        <v>8324</v>
      </c>
      <c r="R1460" s="5" t="s">
        <v>8343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 s="5">
        <v>1459</v>
      </c>
      <c r="B1461" s="3" t="s">
        <v>1459</v>
      </c>
      <c r="C1461" s="3" t="s">
        <v>5568</v>
      </c>
      <c r="D1461">
        <v>37000</v>
      </c>
      <c r="E1461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t="b">
        <v>0</v>
      </c>
      <c r="L1461" s="5">
        <v>0</v>
      </c>
      <c r="M1461" t="b">
        <v>0</v>
      </c>
      <c r="N1461" s="5" t="s">
        <v>8286</v>
      </c>
      <c r="O1461" s="1">
        <f t="shared" si="88"/>
        <v>0</v>
      </c>
      <c r="P1461" s="7" t="e">
        <f t="shared" si="89"/>
        <v>#DIV/0!</v>
      </c>
      <c r="Q1461" s="5" t="s">
        <v>8324</v>
      </c>
      <c r="R1461" s="5" t="s">
        <v>8343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 s="5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t="b">
        <v>0</v>
      </c>
      <c r="L1462" s="5">
        <v>0</v>
      </c>
      <c r="M1462" t="b">
        <v>0</v>
      </c>
      <c r="N1462" s="5" t="s">
        <v>8286</v>
      </c>
      <c r="O1462" s="1">
        <f t="shared" si="88"/>
        <v>0</v>
      </c>
      <c r="P1462" s="7" t="e">
        <f t="shared" si="89"/>
        <v>#DIV/0!</v>
      </c>
      <c r="Q1462" s="5" t="s">
        <v>8324</v>
      </c>
      <c r="R1462" s="5" t="s">
        <v>8343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 s="5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t="b">
        <v>1</v>
      </c>
      <c r="L1463" s="5">
        <v>340</v>
      </c>
      <c r="M1463" t="b">
        <v>1</v>
      </c>
      <c r="N1463" s="5" t="s">
        <v>8287</v>
      </c>
      <c r="O1463" s="1">
        <f t="shared" si="88"/>
        <v>102</v>
      </c>
      <c r="P1463" s="7">
        <f t="shared" si="89"/>
        <v>44.669999999999995</v>
      </c>
      <c r="Q1463" s="5" t="s">
        <v>8324</v>
      </c>
      <c r="R1463" s="5" t="s">
        <v>8344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 s="5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t="b">
        <v>1</v>
      </c>
      <c r="L1464" s="5">
        <v>150</v>
      </c>
      <c r="M1464" t="b">
        <v>1</v>
      </c>
      <c r="N1464" s="5" t="s">
        <v>8287</v>
      </c>
      <c r="O1464" s="1">
        <f t="shared" si="88"/>
        <v>109</v>
      </c>
      <c r="P1464" s="7">
        <f t="shared" si="89"/>
        <v>28.94</v>
      </c>
      <c r="Q1464" s="5" t="s">
        <v>8324</v>
      </c>
      <c r="R1464" s="5" t="s">
        <v>8344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 s="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t="b">
        <v>1</v>
      </c>
      <c r="L1465" s="5">
        <v>25</v>
      </c>
      <c r="M1465" t="b">
        <v>1</v>
      </c>
      <c r="N1465" s="5" t="s">
        <v>8287</v>
      </c>
      <c r="O1465" s="1">
        <f t="shared" si="88"/>
        <v>148</v>
      </c>
      <c r="P1465" s="7">
        <f t="shared" si="89"/>
        <v>35.44</v>
      </c>
      <c r="Q1465" s="5" t="s">
        <v>8324</v>
      </c>
      <c r="R1465" s="5" t="s">
        <v>8344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 s="5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t="b">
        <v>1</v>
      </c>
      <c r="L1466" s="5">
        <v>234</v>
      </c>
      <c r="M1466" t="b">
        <v>1</v>
      </c>
      <c r="N1466" s="5" t="s">
        <v>8287</v>
      </c>
      <c r="O1466" s="1">
        <f t="shared" si="88"/>
        <v>164</v>
      </c>
      <c r="P1466" s="7">
        <f t="shared" si="89"/>
        <v>34.879999999999995</v>
      </c>
      <c r="Q1466" s="5" t="s">
        <v>8324</v>
      </c>
      <c r="R1466" s="5" t="s">
        <v>8344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 s="5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t="b">
        <v>1</v>
      </c>
      <c r="L1467" s="5">
        <v>2602</v>
      </c>
      <c r="M1467" t="b">
        <v>1</v>
      </c>
      <c r="N1467" s="5" t="s">
        <v>8287</v>
      </c>
      <c r="O1467" s="1">
        <f t="shared" si="88"/>
        <v>457</v>
      </c>
      <c r="P1467" s="7">
        <f t="shared" si="89"/>
        <v>52.629999999999995</v>
      </c>
      <c r="Q1467" s="5" t="s">
        <v>8324</v>
      </c>
      <c r="R1467" s="5" t="s">
        <v>8344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 s="5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t="b">
        <v>1</v>
      </c>
      <c r="L1468" s="5">
        <v>248</v>
      </c>
      <c r="M1468" t="b">
        <v>1</v>
      </c>
      <c r="N1468" s="5" t="s">
        <v>8287</v>
      </c>
      <c r="O1468" s="1">
        <f t="shared" si="88"/>
        <v>108</v>
      </c>
      <c r="P1468" s="7">
        <f t="shared" si="89"/>
        <v>69.600000000000009</v>
      </c>
      <c r="Q1468" s="5" t="s">
        <v>8324</v>
      </c>
      <c r="R1468" s="5" t="s">
        <v>8344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 s="5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t="b">
        <v>1</v>
      </c>
      <c r="L1469" s="5">
        <v>600</v>
      </c>
      <c r="M1469" t="b">
        <v>1</v>
      </c>
      <c r="N1469" s="5" t="s">
        <v>8287</v>
      </c>
      <c r="O1469" s="1">
        <f t="shared" si="88"/>
        <v>116</v>
      </c>
      <c r="P1469" s="7">
        <f t="shared" si="89"/>
        <v>76.72</v>
      </c>
      <c r="Q1469" s="5" t="s">
        <v>8324</v>
      </c>
      <c r="R1469" s="5" t="s">
        <v>8344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 s="5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t="b">
        <v>1</v>
      </c>
      <c r="L1470" s="5">
        <v>293</v>
      </c>
      <c r="M1470" t="b">
        <v>1</v>
      </c>
      <c r="N1470" s="5" t="s">
        <v>8287</v>
      </c>
      <c r="O1470" s="1">
        <f t="shared" si="88"/>
        <v>103</v>
      </c>
      <c r="P1470" s="7">
        <f t="shared" si="89"/>
        <v>33.199999999999996</v>
      </c>
      <c r="Q1470" s="5" t="s">
        <v>8324</v>
      </c>
      <c r="R1470" s="5" t="s">
        <v>8344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 s="5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t="b">
        <v>1</v>
      </c>
      <c r="L1471" s="5">
        <v>321</v>
      </c>
      <c r="M1471" t="b">
        <v>1</v>
      </c>
      <c r="N1471" s="5" t="s">
        <v>8287</v>
      </c>
      <c r="O1471" s="1">
        <f t="shared" si="88"/>
        <v>109</v>
      </c>
      <c r="P1471" s="7">
        <f t="shared" si="89"/>
        <v>149.47</v>
      </c>
      <c r="Q1471" s="5" t="s">
        <v>8324</v>
      </c>
      <c r="R1471" s="5" t="s">
        <v>8344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 s="5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t="b">
        <v>1</v>
      </c>
      <c r="L1472" s="5">
        <v>81</v>
      </c>
      <c r="M1472" t="b">
        <v>1</v>
      </c>
      <c r="N1472" s="5" t="s">
        <v>8287</v>
      </c>
      <c r="O1472" s="1">
        <f t="shared" si="88"/>
        <v>126</v>
      </c>
      <c r="P1472" s="7">
        <f t="shared" si="89"/>
        <v>23.180000000000003</v>
      </c>
      <c r="Q1472" s="5" t="s">
        <v>8324</v>
      </c>
      <c r="R1472" s="5" t="s">
        <v>8344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 s="5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t="b">
        <v>1</v>
      </c>
      <c r="L1473" s="5">
        <v>343</v>
      </c>
      <c r="M1473" t="b">
        <v>1</v>
      </c>
      <c r="N1473" s="5" t="s">
        <v>8287</v>
      </c>
      <c r="O1473" s="1">
        <f t="shared" si="88"/>
        <v>104</v>
      </c>
      <c r="P1473" s="7">
        <f t="shared" si="89"/>
        <v>96.88000000000001</v>
      </c>
      <c r="Q1473" s="5" t="s">
        <v>8324</v>
      </c>
      <c r="R1473" s="5" t="s">
        <v>8344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 s="5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t="b">
        <v>1</v>
      </c>
      <c r="L1474" s="5">
        <v>336</v>
      </c>
      <c r="M1474" t="b">
        <v>1</v>
      </c>
      <c r="N1474" s="5" t="s">
        <v>8287</v>
      </c>
      <c r="O1474" s="1">
        <f t="shared" si="88"/>
        <v>139</v>
      </c>
      <c r="P1474" s="7">
        <f t="shared" si="89"/>
        <v>103.21000000000001</v>
      </c>
      <c r="Q1474" s="5" t="s">
        <v>8324</v>
      </c>
      <c r="R1474" s="5" t="s">
        <v>8344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 s="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t="b">
        <v>1</v>
      </c>
      <c r="L1475" s="5">
        <v>47</v>
      </c>
      <c r="M1475" t="b">
        <v>1</v>
      </c>
      <c r="N1475" s="5" t="s">
        <v>8287</v>
      </c>
      <c r="O1475" s="1">
        <f t="shared" ref="O1475:O1538" si="92">ROUNDUP(E1475/D1475*100, 0)</f>
        <v>121</v>
      </c>
      <c r="P1475" s="7">
        <f t="shared" ref="P1475:P1538" si="93">ROUNDUP(E1475/L1475,2)</f>
        <v>38.47</v>
      </c>
      <c r="Q1475" s="5" t="s">
        <v>8324</v>
      </c>
      <c r="R1475" s="5" t="s">
        <v>8344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 s="5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t="b">
        <v>1</v>
      </c>
      <c r="L1476" s="5">
        <v>76</v>
      </c>
      <c r="M1476" t="b">
        <v>1</v>
      </c>
      <c r="N1476" s="5" t="s">
        <v>8287</v>
      </c>
      <c r="O1476" s="1">
        <f t="shared" si="92"/>
        <v>113</v>
      </c>
      <c r="P1476" s="7">
        <f t="shared" si="93"/>
        <v>44.32</v>
      </c>
      <c r="Q1476" s="5" t="s">
        <v>8324</v>
      </c>
      <c r="R1476" s="5" t="s">
        <v>8344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 s="5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t="b">
        <v>1</v>
      </c>
      <c r="L1477" s="5">
        <v>441</v>
      </c>
      <c r="M1477" t="b">
        <v>1</v>
      </c>
      <c r="N1477" s="5" t="s">
        <v>8287</v>
      </c>
      <c r="O1477" s="1">
        <f t="shared" si="92"/>
        <v>189</v>
      </c>
      <c r="P1477" s="7">
        <f t="shared" si="93"/>
        <v>64.180000000000007</v>
      </c>
      <c r="Q1477" s="5" t="s">
        <v>8324</v>
      </c>
      <c r="R1477" s="5" t="s">
        <v>8344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 s="5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t="b">
        <v>1</v>
      </c>
      <c r="L1478" s="5">
        <v>916</v>
      </c>
      <c r="M1478" t="b">
        <v>1</v>
      </c>
      <c r="N1478" s="5" t="s">
        <v>8287</v>
      </c>
      <c r="O1478" s="1">
        <f t="shared" si="92"/>
        <v>662</v>
      </c>
      <c r="P1478" s="7">
        <f t="shared" si="93"/>
        <v>43.339999999999996</v>
      </c>
      <c r="Q1478" s="5" t="s">
        <v>8324</v>
      </c>
      <c r="R1478" s="5" t="s">
        <v>8344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 s="5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t="b">
        <v>1</v>
      </c>
      <c r="L1479" s="5">
        <v>369</v>
      </c>
      <c r="M1479" t="b">
        <v>1</v>
      </c>
      <c r="N1479" s="5" t="s">
        <v>8287</v>
      </c>
      <c r="O1479" s="1">
        <f t="shared" si="92"/>
        <v>112</v>
      </c>
      <c r="P1479" s="7">
        <f t="shared" si="93"/>
        <v>90.5</v>
      </c>
      <c r="Q1479" s="5" t="s">
        <v>8324</v>
      </c>
      <c r="R1479" s="5" t="s">
        <v>8344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 s="5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t="b">
        <v>1</v>
      </c>
      <c r="L1480" s="5">
        <v>20242</v>
      </c>
      <c r="M1480" t="b">
        <v>1</v>
      </c>
      <c r="N1480" s="5" t="s">
        <v>8287</v>
      </c>
      <c r="O1480" s="1">
        <f t="shared" si="92"/>
        <v>1182</v>
      </c>
      <c r="P1480" s="7">
        <f t="shared" si="93"/>
        <v>29.19</v>
      </c>
      <c r="Q1480" s="5" t="s">
        <v>8324</v>
      </c>
      <c r="R1480" s="5" t="s">
        <v>8344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 s="5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t="b">
        <v>1</v>
      </c>
      <c r="L1481" s="5">
        <v>71</v>
      </c>
      <c r="M1481" t="b">
        <v>1</v>
      </c>
      <c r="N1481" s="5" t="s">
        <v>8287</v>
      </c>
      <c r="O1481" s="1">
        <f t="shared" si="92"/>
        <v>138</v>
      </c>
      <c r="P1481" s="7">
        <f t="shared" si="93"/>
        <v>30.96</v>
      </c>
      <c r="Q1481" s="5" t="s">
        <v>8324</v>
      </c>
      <c r="R1481" s="5" t="s">
        <v>8344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 s="5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t="b">
        <v>1</v>
      </c>
      <c r="L1482" s="5">
        <v>635</v>
      </c>
      <c r="M1482" t="b">
        <v>1</v>
      </c>
      <c r="N1482" s="5" t="s">
        <v>8287</v>
      </c>
      <c r="O1482" s="1">
        <f t="shared" si="92"/>
        <v>118</v>
      </c>
      <c r="P1482" s="7">
        <f t="shared" si="93"/>
        <v>92.160000000000011</v>
      </c>
      <c r="Q1482" s="5" t="s">
        <v>8324</v>
      </c>
      <c r="R1482" s="5" t="s">
        <v>8344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 s="5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t="b">
        <v>0</v>
      </c>
      <c r="L1483" s="5">
        <v>6</v>
      </c>
      <c r="M1483" t="b">
        <v>0</v>
      </c>
      <c r="N1483" s="5" t="s">
        <v>8274</v>
      </c>
      <c r="O1483" s="1">
        <f t="shared" si="92"/>
        <v>3</v>
      </c>
      <c r="P1483" s="7">
        <f t="shared" si="93"/>
        <v>17.5</v>
      </c>
      <c r="Q1483" s="5" t="s">
        <v>8324</v>
      </c>
      <c r="R1483" s="5" t="s">
        <v>8326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 s="5">
        <v>1482</v>
      </c>
      <c r="B1484" s="3" t="s">
        <v>1482</v>
      </c>
      <c r="C1484" s="3" t="s">
        <v>5591</v>
      </c>
      <c r="D1484">
        <v>5000</v>
      </c>
      <c r="E1484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t="b">
        <v>0</v>
      </c>
      <c r="L1484" s="5">
        <v>1</v>
      </c>
      <c r="M1484" t="b">
        <v>0</v>
      </c>
      <c r="N1484" s="5" t="s">
        <v>8274</v>
      </c>
      <c r="O1484" s="1">
        <f t="shared" si="92"/>
        <v>1</v>
      </c>
      <c r="P1484" s="7">
        <f t="shared" si="93"/>
        <v>5</v>
      </c>
      <c r="Q1484" s="5" t="s">
        <v>8324</v>
      </c>
      <c r="R1484" s="5" t="s">
        <v>8326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 s="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t="b">
        <v>0</v>
      </c>
      <c r="L1485" s="5">
        <v>2</v>
      </c>
      <c r="M1485" t="b">
        <v>0</v>
      </c>
      <c r="N1485" s="5" t="s">
        <v>8274</v>
      </c>
      <c r="O1485" s="1">
        <f t="shared" si="92"/>
        <v>1</v>
      </c>
      <c r="P1485" s="7">
        <f t="shared" si="93"/>
        <v>25</v>
      </c>
      <c r="Q1485" s="5" t="s">
        <v>8324</v>
      </c>
      <c r="R1485" s="5" t="s">
        <v>8326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 s="5">
        <v>1484</v>
      </c>
      <c r="B1486" s="3" t="s">
        <v>1484</v>
      </c>
      <c r="C1486" s="3" t="s">
        <v>5593</v>
      </c>
      <c r="D1486">
        <v>2000</v>
      </c>
      <c r="E1486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t="b">
        <v>0</v>
      </c>
      <c r="L1486" s="5">
        <v>0</v>
      </c>
      <c r="M1486" t="b">
        <v>0</v>
      </c>
      <c r="N1486" s="5" t="s">
        <v>8274</v>
      </c>
      <c r="O1486" s="1">
        <f t="shared" si="92"/>
        <v>0</v>
      </c>
      <c r="P1486" s="7" t="e">
        <f t="shared" si="93"/>
        <v>#DIV/0!</v>
      </c>
      <c r="Q1486" s="5" t="s">
        <v>8324</v>
      </c>
      <c r="R1486" s="5" t="s">
        <v>8326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 s="5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t="b">
        <v>0</v>
      </c>
      <c r="L1487" s="5">
        <v>3</v>
      </c>
      <c r="M1487" t="b">
        <v>0</v>
      </c>
      <c r="N1487" s="5" t="s">
        <v>8274</v>
      </c>
      <c r="O1487" s="1">
        <f t="shared" si="92"/>
        <v>3</v>
      </c>
      <c r="P1487" s="7">
        <f t="shared" si="93"/>
        <v>50</v>
      </c>
      <c r="Q1487" s="5" t="s">
        <v>8324</v>
      </c>
      <c r="R1487" s="5" t="s">
        <v>8326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 s="5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t="b">
        <v>0</v>
      </c>
      <c r="L1488" s="5">
        <v>3</v>
      </c>
      <c r="M1488" t="b">
        <v>0</v>
      </c>
      <c r="N1488" s="5" t="s">
        <v>8274</v>
      </c>
      <c r="O1488" s="1">
        <f t="shared" si="92"/>
        <v>1</v>
      </c>
      <c r="P1488" s="7">
        <f t="shared" si="93"/>
        <v>16</v>
      </c>
      <c r="Q1488" s="5" t="s">
        <v>8324</v>
      </c>
      <c r="R1488" s="5" t="s">
        <v>8326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 s="5">
        <v>1487</v>
      </c>
      <c r="B1489" s="3" t="s">
        <v>1487</v>
      </c>
      <c r="C1489" s="3" t="s">
        <v>5596</v>
      </c>
      <c r="D1489">
        <v>10000</v>
      </c>
      <c r="E1489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t="b">
        <v>0</v>
      </c>
      <c r="L1489" s="5">
        <v>0</v>
      </c>
      <c r="M1489" t="b">
        <v>0</v>
      </c>
      <c r="N1489" s="5" t="s">
        <v>8274</v>
      </c>
      <c r="O1489" s="1">
        <f t="shared" si="92"/>
        <v>0</v>
      </c>
      <c r="P1489" s="7" t="e">
        <f t="shared" si="93"/>
        <v>#DIV/0!</v>
      </c>
      <c r="Q1489" s="5" t="s">
        <v>8324</v>
      </c>
      <c r="R1489" s="5" t="s">
        <v>8326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 s="5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t="b">
        <v>0</v>
      </c>
      <c r="L1490" s="5">
        <v>6</v>
      </c>
      <c r="M1490" t="b">
        <v>0</v>
      </c>
      <c r="N1490" s="5" t="s">
        <v>8274</v>
      </c>
      <c r="O1490" s="1">
        <f t="shared" si="92"/>
        <v>3</v>
      </c>
      <c r="P1490" s="7">
        <f t="shared" si="93"/>
        <v>60</v>
      </c>
      <c r="Q1490" s="5" t="s">
        <v>8324</v>
      </c>
      <c r="R1490" s="5" t="s">
        <v>8326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 s="5">
        <v>1489</v>
      </c>
      <c r="B1491" s="3" t="s">
        <v>1489</v>
      </c>
      <c r="C1491" s="3" t="s">
        <v>5598</v>
      </c>
      <c r="D1491">
        <v>5000</v>
      </c>
      <c r="E1491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t="b">
        <v>0</v>
      </c>
      <c r="L1491" s="5">
        <v>0</v>
      </c>
      <c r="M1491" t="b">
        <v>0</v>
      </c>
      <c r="N1491" s="5" t="s">
        <v>8274</v>
      </c>
      <c r="O1491" s="1">
        <f t="shared" si="92"/>
        <v>0</v>
      </c>
      <c r="P1491" s="7" t="e">
        <f t="shared" si="93"/>
        <v>#DIV/0!</v>
      </c>
      <c r="Q1491" s="5" t="s">
        <v>8324</v>
      </c>
      <c r="R1491" s="5" t="s">
        <v>8326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 s="5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t="b">
        <v>0</v>
      </c>
      <c r="L1492" s="5">
        <v>19</v>
      </c>
      <c r="M1492" t="b">
        <v>0</v>
      </c>
      <c r="N1492" s="5" t="s">
        <v>8274</v>
      </c>
      <c r="O1492" s="1">
        <f t="shared" si="92"/>
        <v>31</v>
      </c>
      <c r="P1492" s="7">
        <f t="shared" si="93"/>
        <v>47.11</v>
      </c>
      <c r="Q1492" s="5" t="s">
        <v>8324</v>
      </c>
      <c r="R1492" s="5" t="s">
        <v>8326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 s="5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t="b">
        <v>0</v>
      </c>
      <c r="L1493" s="5">
        <v>1</v>
      </c>
      <c r="M1493" t="b">
        <v>0</v>
      </c>
      <c r="N1493" s="5" t="s">
        <v>8274</v>
      </c>
      <c r="O1493" s="1">
        <f t="shared" si="92"/>
        <v>9</v>
      </c>
      <c r="P1493" s="7">
        <f t="shared" si="93"/>
        <v>100</v>
      </c>
      <c r="Q1493" s="5" t="s">
        <v>8324</v>
      </c>
      <c r="R1493" s="5" t="s">
        <v>8326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 s="5">
        <v>1492</v>
      </c>
      <c r="B1494" s="3" t="s">
        <v>1492</v>
      </c>
      <c r="C1494" s="3" t="s">
        <v>5601</v>
      </c>
      <c r="D1494">
        <v>4000</v>
      </c>
      <c r="E1494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t="b">
        <v>0</v>
      </c>
      <c r="L1494" s="5">
        <v>2</v>
      </c>
      <c r="M1494" t="b">
        <v>0</v>
      </c>
      <c r="N1494" s="5" t="s">
        <v>8274</v>
      </c>
      <c r="O1494" s="1">
        <f t="shared" si="92"/>
        <v>1</v>
      </c>
      <c r="P1494" s="7">
        <f t="shared" si="93"/>
        <v>15</v>
      </c>
      <c r="Q1494" s="5" t="s">
        <v>8324</v>
      </c>
      <c r="R1494" s="5" t="s">
        <v>8326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 s="5">
        <v>1493</v>
      </c>
      <c r="B1495" s="3" t="s">
        <v>1493</v>
      </c>
      <c r="C1495" s="3" t="s">
        <v>5602</v>
      </c>
      <c r="D1495">
        <v>2400</v>
      </c>
      <c r="E1495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t="b">
        <v>0</v>
      </c>
      <c r="L1495" s="5">
        <v>0</v>
      </c>
      <c r="M1495" t="b">
        <v>0</v>
      </c>
      <c r="N1495" s="5" t="s">
        <v>8274</v>
      </c>
      <c r="O1495" s="1">
        <f t="shared" si="92"/>
        <v>0</v>
      </c>
      <c r="P1495" s="7" t="e">
        <f t="shared" si="93"/>
        <v>#DIV/0!</v>
      </c>
      <c r="Q1495" s="5" t="s">
        <v>8324</v>
      </c>
      <c r="R1495" s="5" t="s">
        <v>8326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 s="5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t="b">
        <v>0</v>
      </c>
      <c r="L1496" s="5">
        <v>11</v>
      </c>
      <c r="M1496" t="b">
        <v>0</v>
      </c>
      <c r="N1496" s="5" t="s">
        <v>8274</v>
      </c>
      <c r="O1496" s="1">
        <f t="shared" si="92"/>
        <v>9</v>
      </c>
      <c r="P1496" s="7">
        <f t="shared" si="93"/>
        <v>40.46</v>
      </c>
      <c r="Q1496" s="5" t="s">
        <v>8324</v>
      </c>
      <c r="R1496" s="5" t="s">
        <v>8326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 s="5">
        <v>1495</v>
      </c>
      <c r="B1497" s="3" t="s">
        <v>1495</v>
      </c>
      <c r="C1497" s="3" t="s">
        <v>5604</v>
      </c>
      <c r="D1497">
        <v>2000</v>
      </c>
      <c r="E1497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t="b">
        <v>0</v>
      </c>
      <c r="L1497" s="5">
        <v>0</v>
      </c>
      <c r="M1497" t="b">
        <v>0</v>
      </c>
      <c r="N1497" s="5" t="s">
        <v>8274</v>
      </c>
      <c r="O1497" s="1">
        <f t="shared" si="92"/>
        <v>0</v>
      </c>
      <c r="P1497" s="7" t="e">
        <f t="shared" si="93"/>
        <v>#DIV/0!</v>
      </c>
      <c r="Q1497" s="5" t="s">
        <v>8324</v>
      </c>
      <c r="R1497" s="5" t="s">
        <v>8326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 s="5">
        <v>1496</v>
      </c>
      <c r="B1498" s="3" t="s">
        <v>1496</v>
      </c>
      <c r="C1498" s="3" t="s">
        <v>5605</v>
      </c>
      <c r="D1498">
        <v>1500</v>
      </c>
      <c r="E149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t="b">
        <v>0</v>
      </c>
      <c r="L1498" s="5">
        <v>0</v>
      </c>
      <c r="M1498" t="b">
        <v>0</v>
      </c>
      <c r="N1498" s="5" t="s">
        <v>8274</v>
      </c>
      <c r="O1498" s="1">
        <f t="shared" si="92"/>
        <v>0</v>
      </c>
      <c r="P1498" s="7" t="e">
        <f t="shared" si="93"/>
        <v>#DIV/0!</v>
      </c>
      <c r="Q1498" s="5" t="s">
        <v>8324</v>
      </c>
      <c r="R1498" s="5" t="s">
        <v>8326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 s="5">
        <v>1497</v>
      </c>
      <c r="B1499" s="3" t="s">
        <v>1497</v>
      </c>
      <c r="C1499" s="3" t="s">
        <v>5606</v>
      </c>
      <c r="D1499">
        <v>15000</v>
      </c>
      <c r="E1499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t="b">
        <v>0</v>
      </c>
      <c r="L1499" s="5">
        <v>1</v>
      </c>
      <c r="M1499" t="b">
        <v>0</v>
      </c>
      <c r="N1499" s="5" t="s">
        <v>8274</v>
      </c>
      <c r="O1499" s="1">
        <f t="shared" si="92"/>
        <v>1</v>
      </c>
      <c r="P1499" s="7">
        <f t="shared" si="93"/>
        <v>1</v>
      </c>
      <c r="Q1499" s="5" t="s">
        <v>8324</v>
      </c>
      <c r="R1499" s="5" t="s">
        <v>8326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 s="5">
        <v>1498</v>
      </c>
      <c r="B1500" s="3" t="s">
        <v>1498</v>
      </c>
      <c r="C1500" s="3" t="s">
        <v>5607</v>
      </c>
      <c r="D1500">
        <v>3000</v>
      </c>
      <c r="E1500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t="b">
        <v>0</v>
      </c>
      <c r="L1500" s="5">
        <v>3</v>
      </c>
      <c r="M1500" t="b">
        <v>0</v>
      </c>
      <c r="N1500" s="5" t="s">
        <v>8274</v>
      </c>
      <c r="O1500" s="1">
        <f t="shared" si="92"/>
        <v>2</v>
      </c>
      <c r="P1500" s="7">
        <f t="shared" si="93"/>
        <v>19</v>
      </c>
      <c r="Q1500" s="5" t="s">
        <v>8324</v>
      </c>
      <c r="R1500" s="5" t="s">
        <v>8326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 s="5">
        <v>1499</v>
      </c>
      <c r="B1501" s="3" t="s">
        <v>1499</v>
      </c>
      <c r="C1501" s="3" t="s">
        <v>5608</v>
      </c>
      <c r="D1501">
        <v>2000</v>
      </c>
      <c r="E1501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t="b">
        <v>0</v>
      </c>
      <c r="L1501" s="5">
        <v>1</v>
      </c>
      <c r="M1501" t="b">
        <v>0</v>
      </c>
      <c r="N1501" s="5" t="s">
        <v>8274</v>
      </c>
      <c r="O1501" s="1">
        <f t="shared" si="92"/>
        <v>1</v>
      </c>
      <c r="P1501" s="7">
        <f t="shared" si="93"/>
        <v>5</v>
      </c>
      <c r="Q1501" s="5" t="s">
        <v>8324</v>
      </c>
      <c r="R1501" s="5" t="s">
        <v>8326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 s="5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t="b">
        <v>0</v>
      </c>
      <c r="L1502" s="5">
        <v>15</v>
      </c>
      <c r="M1502" t="b">
        <v>0</v>
      </c>
      <c r="N1502" s="5" t="s">
        <v>8274</v>
      </c>
      <c r="O1502" s="1">
        <f t="shared" si="92"/>
        <v>26</v>
      </c>
      <c r="P1502" s="7">
        <f t="shared" si="93"/>
        <v>46.739999999999995</v>
      </c>
      <c r="Q1502" s="5" t="s">
        <v>8324</v>
      </c>
      <c r="R1502" s="5" t="s">
        <v>8326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 s="5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t="b">
        <v>1</v>
      </c>
      <c r="L1503" s="5">
        <v>885</v>
      </c>
      <c r="M1503" t="b">
        <v>1</v>
      </c>
      <c r="N1503" s="5" t="s">
        <v>8284</v>
      </c>
      <c r="O1503" s="1">
        <f t="shared" si="92"/>
        <v>167</v>
      </c>
      <c r="P1503" s="7">
        <f t="shared" si="93"/>
        <v>97.740000000000009</v>
      </c>
      <c r="Q1503" s="5" t="s">
        <v>8340</v>
      </c>
      <c r="R1503" s="5" t="s">
        <v>8341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 s="5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t="b">
        <v>1</v>
      </c>
      <c r="L1504" s="5">
        <v>329</v>
      </c>
      <c r="M1504" t="b">
        <v>1</v>
      </c>
      <c r="N1504" s="5" t="s">
        <v>8284</v>
      </c>
      <c r="O1504" s="1">
        <f t="shared" si="92"/>
        <v>102</v>
      </c>
      <c r="P1504" s="7">
        <f t="shared" si="93"/>
        <v>67.84</v>
      </c>
      <c r="Q1504" s="5" t="s">
        <v>8340</v>
      </c>
      <c r="R1504" s="5" t="s">
        <v>8341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 s="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t="b">
        <v>1</v>
      </c>
      <c r="L1505" s="5">
        <v>71</v>
      </c>
      <c r="M1505" t="b">
        <v>1</v>
      </c>
      <c r="N1505" s="5" t="s">
        <v>8284</v>
      </c>
      <c r="O1505" s="1">
        <f t="shared" si="92"/>
        <v>108</v>
      </c>
      <c r="P1505" s="7">
        <f t="shared" si="93"/>
        <v>56.989999999999995</v>
      </c>
      <c r="Q1505" s="5" t="s">
        <v>8340</v>
      </c>
      <c r="R1505" s="5" t="s">
        <v>8341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 s="5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t="b">
        <v>1</v>
      </c>
      <c r="L1506" s="5">
        <v>269</v>
      </c>
      <c r="M1506" t="b">
        <v>1</v>
      </c>
      <c r="N1506" s="5" t="s">
        <v>8284</v>
      </c>
      <c r="O1506" s="1">
        <f t="shared" si="92"/>
        <v>278</v>
      </c>
      <c r="P1506" s="7">
        <f t="shared" si="93"/>
        <v>67.160000000000011</v>
      </c>
      <c r="Q1506" s="5" t="s">
        <v>8340</v>
      </c>
      <c r="R1506" s="5" t="s">
        <v>8341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 s="5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t="b">
        <v>1</v>
      </c>
      <c r="L1507" s="5">
        <v>345</v>
      </c>
      <c r="M1507" t="b">
        <v>1</v>
      </c>
      <c r="N1507" s="5" t="s">
        <v>8284</v>
      </c>
      <c r="O1507" s="1">
        <f t="shared" si="92"/>
        <v>104</v>
      </c>
      <c r="P1507" s="7">
        <f t="shared" si="93"/>
        <v>48.04</v>
      </c>
      <c r="Q1507" s="5" t="s">
        <v>8340</v>
      </c>
      <c r="R1507" s="5" t="s">
        <v>8341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 s="5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t="b">
        <v>1</v>
      </c>
      <c r="L1508" s="5">
        <v>43</v>
      </c>
      <c r="M1508" t="b">
        <v>1</v>
      </c>
      <c r="N1508" s="5" t="s">
        <v>8284</v>
      </c>
      <c r="O1508" s="1">
        <f t="shared" si="92"/>
        <v>112</v>
      </c>
      <c r="P1508" s="7">
        <f t="shared" si="93"/>
        <v>38.869999999999997</v>
      </c>
      <c r="Q1508" s="5" t="s">
        <v>8340</v>
      </c>
      <c r="R1508" s="5" t="s">
        <v>8341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 s="5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t="b">
        <v>1</v>
      </c>
      <c r="L1509" s="5">
        <v>33</v>
      </c>
      <c r="M1509" t="b">
        <v>1</v>
      </c>
      <c r="N1509" s="5" t="s">
        <v>8284</v>
      </c>
      <c r="O1509" s="1">
        <f t="shared" si="92"/>
        <v>215</v>
      </c>
      <c r="P1509" s="7">
        <f t="shared" si="93"/>
        <v>78.190000000000012</v>
      </c>
      <c r="Q1509" s="5" t="s">
        <v>8340</v>
      </c>
      <c r="R1509" s="5" t="s">
        <v>8341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 s="5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t="b">
        <v>1</v>
      </c>
      <c r="L1510" s="5">
        <v>211</v>
      </c>
      <c r="M1510" t="b">
        <v>1</v>
      </c>
      <c r="N1510" s="5" t="s">
        <v>8284</v>
      </c>
      <c r="O1510" s="1">
        <f t="shared" si="92"/>
        <v>111</v>
      </c>
      <c r="P1510" s="7">
        <f t="shared" si="93"/>
        <v>97.12</v>
      </c>
      <c r="Q1510" s="5" t="s">
        <v>8340</v>
      </c>
      <c r="R1510" s="5" t="s">
        <v>8341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 s="5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t="b">
        <v>1</v>
      </c>
      <c r="L1511" s="5">
        <v>196</v>
      </c>
      <c r="M1511" t="b">
        <v>1</v>
      </c>
      <c r="N1511" s="5" t="s">
        <v>8284</v>
      </c>
      <c r="O1511" s="1">
        <f t="shared" si="92"/>
        <v>124</v>
      </c>
      <c r="P1511" s="7">
        <f t="shared" si="93"/>
        <v>110.4</v>
      </c>
      <c r="Q1511" s="5" t="s">
        <v>8340</v>
      </c>
      <c r="R1511" s="5" t="s">
        <v>8341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 s="5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t="b">
        <v>1</v>
      </c>
      <c r="L1512" s="5">
        <v>405</v>
      </c>
      <c r="M1512" t="b">
        <v>1</v>
      </c>
      <c r="N1512" s="5" t="s">
        <v>8284</v>
      </c>
      <c r="O1512" s="1">
        <f t="shared" si="92"/>
        <v>102</v>
      </c>
      <c r="P1512" s="7">
        <f t="shared" si="93"/>
        <v>39.919999999999995</v>
      </c>
      <c r="Q1512" s="5" t="s">
        <v>8340</v>
      </c>
      <c r="R1512" s="5" t="s">
        <v>8341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 s="5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t="b">
        <v>1</v>
      </c>
      <c r="L1513" s="5">
        <v>206</v>
      </c>
      <c r="M1513" t="b">
        <v>1</v>
      </c>
      <c r="N1513" s="5" t="s">
        <v>8284</v>
      </c>
      <c r="O1513" s="1">
        <f t="shared" si="92"/>
        <v>112</v>
      </c>
      <c r="P1513" s="7">
        <f t="shared" si="93"/>
        <v>75.98</v>
      </c>
      <c r="Q1513" s="5" t="s">
        <v>8340</v>
      </c>
      <c r="R1513" s="5" t="s">
        <v>8341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 s="5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t="b">
        <v>1</v>
      </c>
      <c r="L1514" s="5">
        <v>335</v>
      </c>
      <c r="M1514" t="b">
        <v>1</v>
      </c>
      <c r="N1514" s="5" t="s">
        <v>8284</v>
      </c>
      <c r="O1514" s="1">
        <f t="shared" si="92"/>
        <v>559</v>
      </c>
      <c r="P1514" s="7">
        <f t="shared" si="93"/>
        <v>58.379999999999995</v>
      </c>
      <c r="Q1514" s="5" t="s">
        <v>8340</v>
      </c>
      <c r="R1514" s="5" t="s">
        <v>8341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 s="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t="b">
        <v>1</v>
      </c>
      <c r="L1515" s="5">
        <v>215</v>
      </c>
      <c r="M1515" t="b">
        <v>1</v>
      </c>
      <c r="N1515" s="5" t="s">
        <v>8284</v>
      </c>
      <c r="O1515" s="1">
        <f t="shared" si="92"/>
        <v>151</v>
      </c>
      <c r="P1515" s="7">
        <f t="shared" si="93"/>
        <v>55.83</v>
      </c>
      <c r="Q1515" s="5" t="s">
        <v>8340</v>
      </c>
      <c r="R1515" s="5" t="s">
        <v>8341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 s="5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t="b">
        <v>1</v>
      </c>
      <c r="L1516" s="5">
        <v>176</v>
      </c>
      <c r="M1516" t="b">
        <v>1</v>
      </c>
      <c r="N1516" s="5" t="s">
        <v>8284</v>
      </c>
      <c r="O1516" s="1">
        <f t="shared" si="92"/>
        <v>107</v>
      </c>
      <c r="P1516" s="7">
        <f t="shared" si="93"/>
        <v>151.25</v>
      </c>
      <c r="Q1516" s="5" t="s">
        <v>8340</v>
      </c>
      <c r="R1516" s="5" t="s">
        <v>8341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 s="5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t="b">
        <v>1</v>
      </c>
      <c r="L1517" s="5">
        <v>555</v>
      </c>
      <c r="M1517" t="b">
        <v>1</v>
      </c>
      <c r="N1517" s="5" t="s">
        <v>8284</v>
      </c>
      <c r="O1517" s="1">
        <f t="shared" si="92"/>
        <v>158</v>
      </c>
      <c r="P1517" s="7">
        <f t="shared" si="93"/>
        <v>849.68</v>
      </c>
      <c r="Q1517" s="5" t="s">
        <v>8340</v>
      </c>
      <c r="R1517" s="5" t="s">
        <v>8341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 s="5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t="b">
        <v>1</v>
      </c>
      <c r="L1518" s="5">
        <v>116</v>
      </c>
      <c r="M1518" t="b">
        <v>1</v>
      </c>
      <c r="N1518" s="5" t="s">
        <v>8284</v>
      </c>
      <c r="O1518" s="1">
        <f t="shared" si="92"/>
        <v>109</v>
      </c>
      <c r="P1518" s="7">
        <f t="shared" si="93"/>
        <v>159.25</v>
      </c>
      <c r="Q1518" s="5" t="s">
        <v>8340</v>
      </c>
      <c r="R1518" s="5" t="s">
        <v>8341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 s="5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t="b">
        <v>1</v>
      </c>
      <c r="L1519" s="5">
        <v>615</v>
      </c>
      <c r="M1519" t="b">
        <v>1</v>
      </c>
      <c r="N1519" s="5" t="s">
        <v>8284</v>
      </c>
      <c r="O1519" s="1">
        <f t="shared" si="92"/>
        <v>162</v>
      </c>
      <c r="P1519" s="7">
        <f t="shared" si="93"/>
        <v>39.51</v>
      </c>
      <c r="Q1519" s="5" t="s">
        <v>8340</v>
      </c>
      <c r="R1519" s="5" t="s">
        <v>8341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 s="5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t="b">
        <v>1</v>
      </c>
      <c r="L1520" s="5">
        <v>236</v>
      </c>
      <c r="M1520" t="b">
        <v>1</v>
      </c>
      <c r="N1520" s="5" t="s">
        <v>8284</v>
      </c>
      <c r="O1520" s="1">
        <f t="shared" si="92"/>
        <v>206</v>
      </c>
      <c r="P1520" s="7">
        <f t="shared" si="93"/>
        <v>130.53</v>
      </c>
      <c r="Q1520" s="5" t="s">
        <v>8340</v>
      </c>
      <c r="R1520" s="5" t="s">
        <v>8341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 s="5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t="b">
        <v>1</v>
      </c>
      <c r="L1521" s="5">
        <v>145</v>
      </c>
      <c r="M1521" t="b">
        <v>1</v>
      </c>
      <c r="N1521" s="5" t="s">
        <v>8284</v>
      </c>
      <c r="O1521" s="1">
        <f t="shared" si="92"/>
        <v>104</v>
      </c>
      <c r="P1521" s="7">
        <f t="shared" si="93"/>
        <v>64.160000000000011</v>
      </c>
      <c r="Q1521" s="5" t="s">
        <v>8340</v>
      </c>
      <c r="R1521" s="5" t="s">
        <v>8341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 s="5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t="b">
        <v>1</v>
      </c>
      <c r="L1522" s="5">
        <v>167</v>
      </c>
      <c r="M1522" t="b">
        <v>1</v>
      </c>
      <c r="N1522" s="5" t="s">
        <v>8284</v>
      </c>
      <c r="O1522" s="1">
        <f t="shared" si="92"/>
        <v>104</v>
      </c>
      <c r="P1522" s="7">
        <f t="shared" si="93"/>
        <v>111.53</v>
      </c>
      <c r="Q1522" s="5" t="s">
        <v>8340</v>
      </c>
      <c r="R1522" s="5" t="s">
        <v>8341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 s="5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t="b">
        <v>1</v>
      </c>
      <c r="L1523" s="5">
        <v>235</v>
      </c>
      <c r="M1523" t="b">
        <v>1</v>
      </c>
      <c r="N1523" s="5" t="s">
        <v>8284</v>
      </c>
      <c r="O1523" s="1">
        <f t="shared" si="92"/>
        <v>107</v>
      </c>
      <c r="P1523" s="7">
        <f t="shared" si="93"/>
        <v>170.45</v>
      </c>
      <c r="Q1523" s="5" t="s">
        <v>8340</v>
      </c>
      <c r="R1523" s="5" t="s">
        <v>8341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 s="5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t="b">
        <v>1</v>
      </c>
      <c r="L1524" s="5">
        <v>452</v>
      </c>
      <c r="M1524" t="b">
        <v>1</v>
      </c>
      <c r="N1524" s="5" t="s">
        <v>8284</v>
      </c>
      <c r="O1524" s="1">
        <f t="shared" si="92"/>
        <v>139</v>
      </c>
      <c r="P1524" s="7">
        <f t="shared" si="93"/>
        <v>133.73999999999998</v>
      </c>
      <c r="Q1524" s="5" t="s">
        <v>8340</v>
      </c>
      <c r="R1524" s="5" t="s">
        <v>8341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 s="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t="b">
        <v>1</v>
      </c>
      <c r="L1525" s="5">
        <v>241</v>
      </c>
      <c r="M1525" t="b">
        <v>1</v>
      </c>
      <c r="N1525" s="5" t="s">
        <v>8284</v>
      </c>
      <c r="O1525" s="1">
        <f t="shared" si="92"/>
        <v>125</v>
      </c>
      <c r="P1525" s="7">
        <f t="shared" si="93"/>
        <v>95.84</v>
      </c>
      <c r="Q1525" s="5" t="s">
        <v>8340</v>
      </c>
      <c r="R1525" s="5" t="s">
        <v>8341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 s="5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t="b">
        <v>1</v>
      </c>
      <c r="L1526" s="5">
        <v>28</v>
      </c>
      <c r="M1526" t="b">
        <v>1</v>
      </c>
      <c r="N1526" s="5" t="s">
        <v>8284</v>
      </c>
      <c r="O1526" s="1">
        <f t="shared" si="92"/>
        <v>207</v>
      </c>
      <c r="P1526" s="7">
        <f t="shared" si="93"/>
        <v>221.79</v>
      </c>
      <c r="Q1526" s="5" t="s">
        <v>8340</v>
      </c>
      <c r="R1526" s="5" t="s">
        <v>8341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 s="5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t="b">
        <v>1</v>
      </c>
      <c r="L1527" s="5">
        <v>140</v>
      </c>
      <c r="M1527" t="b">
        <v>1</v>
      </c>
      <c r="N1527" s="5" t="s">
        <v>8284</v>
      </c>
      <c r="O1527" s="1">
        <f t="shared" si="92"/>
        <v>175</v>
      </c>
      <c r="P1527" s="7">
        <f t="shared" si="93"/>
        <v>32.32</v>
      </c>
      <c r="Q1527" s="5" t="s">
        <v>8340</v>
      </c>
      <c r="R1527" s="5" t="s">
        <v>8341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 s="5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t="b">
        <v>1</v>
      </c>
      <c r="L1528" s="5">
        <v>280</v>
      </c>
      <c r="M1528" t="b">
        <v>1</v>
      </c>
      <c r="N1528" s="5" t="s">
        <v>8284</v>
      </c>
      <c r="O1528" s="1">
        <f t="shared" si="92"/>
        <v>121</v>
      </c>
      <c r="P1528" s="7">
        <f t="shared" si="93"/>
        <v>98.84</v>
      </c>
      <c r="Q1528" s="5" t="s">
        <v>8340</v>
      </c>
      <c r="R1528" s="5" t="s">
        <v>8341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 s="5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t="b">
        <v>1</v>
      </c>
      <c r="L1529" s="5">
        <v>70</v>
      </c>
      <c r="M1529" t="b">
        <v>1</v>
      </c>
      <c r="N1529" s="5" t="s">
        <v>8284</v>
      </c>
      <c r="O1529" s="1">
        <f t="shared" si="92"/>
        <v>111</v>
      </c>
      <c r="P1529" s="7">
        <f t="shared" si="93"/>
        <v>55.23</v>
      </c>
      <c r="Q1529" s="5" t="s">
        <v>8340</v>
      </c>
      <c r="R1529" s="5" t="s">
        <v>8341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 s="5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t="b">
        <v>1</v>
      </c>
      <c r="L1530" s="5">
        <v>160</v>
      </c>
      <c r="M1530" t="b">
        <v>1</v>
      </c>
      <c r="N1530" s="5" t="s">
        <v>8284</v>
      </c>
      <c r="O1530" s="1">
        <f t="shared" si="92"/>
        <v>282</v>
      </c>
      <c r="P1530" s="7">
        <f t="shared" si="93"/>
        <v>52.8</v>
      </c>
      <c r="Q1530" s="5" t="s">
        <v>8340</v>
      </c>
      <c r="R1530" s="5" t="s">
        <v>8341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 s="5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t="b">
        <v>1</v>
      </c>
      <c r="L1531" s="5">
        <v>141</v>
      </c>
      <c r="M1531" t="b">
        <v>1</v>
      </c>
      <c r="N1531" s="5" t="s">
        <v>8284</v>
      </c>
      <c r="O1531" s="1">
        <f t="shared" si="92"/>
        <v>101</v>
      </c>
      <c r="P1531" s="7">
        <f t="shared" si="93"/>
        <v>135.66999999999999</v>
      </c>
      <c r="Q1531" s="5" t="s">
        <v>8340</v>
      </c>
      <c r="R1531" s="5" t="s">
        <v>8341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 s="5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t="b">
        <v>1</v>
      </c>
      <c r="L1532" s="5">
        <v>874</v>
      </c>
      <c r="M1532" t="b">
        <v>1</v>
      </c>
      <c r="N1532" s="5" t="s">
        <v>8284</v>
      </c>
      <c r="O1532" s="1">
        <f t="shared" si="92"/>
        <v>135</v>
      </c>
      <c r="P1532" s="7">
        <f t="shared" si="93"/>
        <v>54</v>
      </c>
      <c r="Q1532" s="5" t="s">
        <v>8340</v>
      </c>
      <c r="R1532" s="5" t="s">
        <v>8341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 s="5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t="b">
        <v>1</v>
      </c>
      <c r="L1533" s="5">
        <v>73</v>
      </c>
      <c r="M1533" t="b">
        <v>1</v>
      </c>
      <c r="N1533" s="5" t="s">
        <v>8284</v>
      </c>
      <c r="O1533" s="1">
        <f t="shared" si="92"/>
        <v>176</v>
      </c>
      <c r="P1533" s="7">
        <f t="shared" si="93"/>
        <v>56.65</v>
      </c>
      <c r="Q1533" s="5" t="s">
        <v>8340</v>
      </c>
      <c r="R1533" s="5" t="s">
        <v>8341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 s="5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t="b">
        <v>1</v>
      </c>
      <c r="L1534" s="5">
        <v>294</v>
      </c>
      <c r="M1534" t="b">
        <v>1</v>
      </c>
      <c r="N1534" s="5" t="s">
        <v>8284</v>
      </c>
      <c r="O1534" s="1">
        <f t="shared" si="92"/>
        <v>485</v>
      </c>
      <c r="P1534" s="7">
        <f t="shared" si="93"/>
        <v>82.320000000000007</v>
      </c>
      <c r="Q1534" s="5" t="s">
        <v>8340</v>
      </c>
      <c r="R1534" s="5" t="s">
        <v>8341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 s="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t="b">
        <v>1</v>
      </c>
      <c r="L1535" s="5">
        <v>740</v>
      </c>
      <c r="M1535" t="b">
        <v>1</v>
      </c>
      <c r="N1535" s="5" t="s">
        <v>8284</v>
      </c>
      <c r="O1535" s="1">
        <f t="shared" si="92"/>
        <v>146</v>
      </c>
      <c r="P1535" s="7">
        <f t="shared" si="93"/>
        <v>88.27000000000001</v>
      </c>
      <c r="Q1535" s="5" t="s">
        <v>8340</v>
      </c>
      <c r="R1535" s="5" t="s">
        <v>8341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 s="5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t="b">
        <v>1</v>
      </c>
      <c r="L1536" s="5">
        <v>369</v>
      </c>
      <c r="M1536" t="b">
        <v>1</v>
      </c>
      <c r="N1536" s="5" t="s">
        <v>8284</v>
      </c>
      <c r="O1536" s="1">
        <f t="shared" si="92"/>
        <v>418</v>
      </c>
      <c r="P1536" s="7">
        <f t="shared" si="93"/>
        <v>84.910000000000011</v>
      </c>
      <c r="Q1536" s="5" t="s">
        <v>8340</v>
      </c>
      <c r="R1536" s="5" t="s">
        <v>8341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 s="5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t="b">
        <v>1</v>
      </c>
      <c r="L1537" s="5">
        <v>110</v>
      </c>
      <c r="M1537" t="b">
        <v>1</v>
      </c>
      <c r="N1537" s="5" t="s">
        <v>8284</v>
      </c>
      <c r="O1537" s="1">
        <f t="shared" si="92"/>
        <v>133</v>
      </c>
      <c r="P1537" s="7">
        <f t="shared" si="93"/>
        <v>48.16</v>
      </c>
      <c r="Q1537" s="5" t="s">
        <v>8340</v>
      </c>
      <c r="R1537" s="5" t="s">
        <v>8341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 s="5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t="b">
        <v>1</v>
      </c>
      <c r="L1538" s="5">
        <v>455</v>
      </c>
      <c r="M1538" t="b">
        <v>1</v>
      </c>
      <c r="N1538" s="5" t="s">
        <v>8284</v>
      </c>
      <c r="O1538" s="1">
        <f t="shared" si="92"/>
        <v>251</v>
      </c>
      <c r="P1538" s="7">
        <f t="shared" si="93"/>
        <v>66.02000000000001</v>
      </c>
      <c r="Q1538" s="5" t="s">
        <v>8340</v>
      </c>
      <c r="R1538" s="5" t="s">
        <v>8341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 s="5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t="b">
        <v>1</v>
      </c>
      <c r="L1539" s="5">
        <v>224</v>
      </c>
      <c r="M1539" t="b">
        <v>1</v>
      </c>
      <c r="N1539" s="5" t="s">
        <v>8284</v>
      </c>
      <c r="O1539" s="1">
        <f t="shared" ref="O1539:O1602" si="96">ROUNDUP(E1539/D1539*100, 0)</f>
        <v>180</v>
      </c>
      <c r="P1539" s="7">
        <f t="shared" ref="P1539:P1602" si="97">ROUNDUP(E1539/L1539,2)</f>
        <v>96.38000000000001</v>
      </c>
      <c r="Q1539" s="5" t="s">
        <v>8340</v>
      </c>
      <c r="R1539" s="5" t="s">
        <v>8341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 s="5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t="b">
        <v>1</v>
      </c>
      <c r="L1540" s="5">
        <v>46</v>
      </c>
      <c r="M1540" t="b">
        <v>1</v>
      </c>
      <c r="N1540" s="5" t="s">
        <v>8284</v>
      </c>
      <c r="O1540" s="1">
        <f t="shared" si="96"/>
        <v>103</v>
      </c>
      <c r="P1540" s="7">
        <f t="shared" si="97"/>
        <v>156.17999999999998</v>
      </c>
      <c r="Q1540" s="5" t="s">
        <v>8340</v>
      </c>
      <c r="R1540" s="5" t="s">
        <v>8341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 s="5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t="b">
        <v>0</v>
      </c>
      <c r="L1541" s="5">
        <v>284</v>
      </c>
      <c r="M1541" t="b">
        <v>1</v>
      </c>
      <c r="N1541" s="5" t="s">
        <v>8284</v>
      </c>
      <c r="O1541" s="1">
        <f t="shared" si="96"/>
        <v>136</v>
      </c>
      <c r="P1541" s="7">
        <f t="shared" si="97"/>
        <v>95.77000000000001</v>
      </c>
      <c r="Q1541" s="5" t="s">
        <v>8340</v>
      </c>
      <c r="R1541" s="5" t="s">
        <v>8341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 s="5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t="b">
        <v>1</v>
      </c>
      <c r="L1542" s="5">
        <v>98</v>
      </c>
      <c r="M1542" t="b">
        <v>1</v>
      </c>
      <c r="N1542" s="5" t="s">
        <v>8284</v>
      </c>
      <c r="O1542" s="1">
        <f t="shared" si="96"/>
        <v>118</v>
      </c>
      <c r="P1542" s="7">
        <f t="shared" si="97"/>
        <v>180.41</v>
      </c>
      <c r="Q1542" s="5" t="s">
        <v>8340</v>
      </c>
      <c r="R1542" s="5" t="s">
        <v>8341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 s="5">
        <v>1541</v>
      </c>
      <c r="B1543" s="3" t="s">
        <v>1541</v>
      </c>
      <c r="C1543" s="3" t="s">
        <v>5650</v>
      </c>
      <c r="D1543">
        <v>18000</v>
      </c>
      <c r="E1543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t="b">
        <v>0</v>
      </c>
      <c r="L1543" s="5">
        <v>2</v>
      </c>
      <c r="M1543" t="b">
        <v>0</v>
      </c>
      <c r="N1543" s="5" t="s">
        <v>8288</v>
      </c>
      <c r="O1543" s="1">
        <f t="shared" si="96"/>
        <v>1</v>
      </c>
      <c r="P1543" s="7">
        <f t="shared" si="97"/>
        <v>3</v>
      </c>
      <c r="Q1543" s="5" t="s">
        <v>8340</v>
      </c>
      <c r="R1543" s="5" t="s">
        <v>8345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 s="5">
        <v>1542</v>
      </c>
      <c r="B1544" s="3" t="s">
        <v>1542</v>
      </c>
      <c r="C1544" s="3" t="s">
        <v>5651</v>
      </c>
      <c r="D1544">
        <v>500</v>
      </c>
      <c r="E1544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t="b">
        <v>0</v>
      </c>
      <c r="L1544" s="5">
        <v>1</v>
      </c>
      <c r="M1544" t="b">
        <v>0</v>
      </c>
      <c r="N1544" s="5" t="s">
        <v>8288</v>
      </c>
      <c r="O1544" s="1">
        <f t="shared" si="96"/>
        <v>4</v>
      </c>
      <c r="P1544" s="7">
        <f t="shared" si="97"/>
        <v>20</v>
      </c>
      <c r="Q1544" s="5" t="s">
        <v>8340</v>
      </c>
      <c r="R1544" s="5" t="s">
        <v>8345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 s="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t="b">
        <v>0</v>
      </c>
      <c r="L1545" s="5">
        <v>1</v>
      </c>
      <c r="M1545" t="b">
        <v>0</v>
      </c>
      <c r="N1545" s="5" t="s">
        <v>8288</v>
      </c>
      <c r="O1545" s="1">
        <f t="shared" si="96"/>
        <v>1</v>
      </c>
      <c r="P1545" s="7">
        <f t="shared" si="97"/>
        <v>10</v>
      </c>
      <c r="Q1545" s="5" t="s">
        <v>8340</v>
      </c>
      <c r="R1545" s="5" t="s">
        <v>8345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 s="5">
        <v>1544</v>
      </c>
      <c r="B1546" s="3" t="s">
        <v>1544</v>
      </c>
      <c r="C1546" s="3" t="s">
        <v>5653</v>
      </c>
      <c r="D1546">
        <v>1000</v>
      </c>
      <c r="E1546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t="b">
        <v>0</v>
      </c>
      <c r="L1546" s="5">
        <v>0</v>
      </c>
      <c r="M1546" t="b">
        <v>0</v>
      </c>
      <c r="N1546" s="5" t="s">
        <v>8288</v>
      </c>
      <c r="O1546" s="1">
        <f t="shared" si="96"/>
        <v>0</v>
      </c>
      <c r="P1546" s="7" t="e">
        <f t="shared" si="97"/>
        <v>#DIV/0!</v>
      </c>
      <c r="Q1546" s="5" t="s">
        <v>8340</v>
      </c>
      <c r="R1546" s="5" t="s">
        <v>8345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 s="5">
        <v>1545</v>
      </c>
      <c r="B1547" s="3" t="s">
        <v>1545</v>
      </c>
      <c r="C1547" s="3" t="s">
        <v>5654</v>
      </c>
      <c r="D1547">
        <v>3000</v>
      </c>
      <c r="E1547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t="b">
        <v>0</v>
      </c>
      <c r="L1547" s="5">
        <v>1</v>
      </c>
      <c r="M1547" t="b">
        <v>0</v>
      </c>
      <c r="N1547" s="5" t="s">
        <v>8288</v>
      </c>
      <c r="O1547" s="1">
        <f t="shared" si="96"/>
        <v>1</v>
      </c>
      <c r="P1547" s="7">
        <f t="shared" si="97"/>
        <v>1</v>
      </c>
      <c r="Q1547" s="5" t="s">
        <v>8340</v>
      </c>
      <c r="R1547" s="5" t="s">
        <v>8345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 s="5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t="b">
        <v>0</v>
      </c>
      <c r="L1548" s="5">
        <v>11</v>
      </c>
      <c r="M1548" t="b">
        <v>0</v>
      </c>
      <c r="N1548" s="5" t="s">
        <v>8288</v>
      </c>
      <c r="O1548" s="1">
        <f t="shared" si="96"/>
        <v>29</v>
      </c>
      <c r="P1548" s="7">
        <f t="shared" si="97"/>
        <v>26.28</v>
      </c>
      <c r="Q1548" s="5" t="s">
        <v>8340</v>
      </c>
      <c r="R1548" s="5" t="s">
        <v>8345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 s="5">
        <v>1547</v>
      </c>
      <c r="B1549" s="3" t="s">
        <v>1547</v>
      </c>
      <c r="C1549" s="3" t="s">
        <v>5656</v>
      </c>
      <c r="D1549">
        <v>20</v>
      </c>
      <c r="E1549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t="b">
        <v>0</v>
      </c>
      <c r="L1549" s="5">
        <v>0</v>
      </c>
      <c r="M1549" t="b">
        <v>0</v>
      </c>
      <c r="N1549" s="5" t="s">
        <v>8288</v>
      </c>
      <c r="O1549" s="1">
        <f t="shared" si="96"/>
        <v>0</v>
      </c>
      <c r="P1549" s="7" t="e">
        <f t="shared" si="97"/>
        <v>#DIV/0!</v>
      </c>
      <c r="Q1549" s="5" t="s">
        <v>8340</v>
      </c>
      <c r="R1549" s="5" t="s">
        <v>8345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 s="5">
        <v>1548</v>
      </c>
      <c r="B1550" s="3" t="s">
        <v>1548</v>
      </c>
      <c r="C1550" s="3" t="s">
        <v>5657</v>
      </c>
      <c r="D1550">
        <v>700</v>
      </c>
      <c r="E1550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t="b">
        <v>0</v>
      </c>
      <c r="L1550" s="5">
        <v>1</v>
      </c>
      <c r="M1550" t="b">
        <v>0</v>
      </c>
      <c r="N1550" s="5" t="s">
        <v>8288</v>
      </c>
      <c r="O1550" s="1">
        <f t="shared" si="96"/>
        <v>9</v>
      </c>
      <c r="P1550" s="7">
        <f t="shared" si="97"/>
        <v>60</v>
      </c>
      <c r="Q1550" s="5" t="s">
        <v>8340</v>
      </c>
      <c r="R1550" s="5" t="s">
        <v>8345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 s="5">
        <v>1549</v>
      </c>
      <c r="B1551" s="3" t="s">
        <v>1549</v>
      </c>
      <c r="C1551" s="3" t="s">
        <v>5658</v>
      </c>
      <c r="D1551">
        <v>500</v>
      </c>
      <c r="E1551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t="b">
        <v>0</v>
      </c>
      <c r="L1551" s="5">
        <v>6</v>
      </c>
      <c r="M1551" t="b">
        <v>0</v>
      </c>
      <c r="N1551" s="5" t="s">
        <v>8288</v>
      </c>
      <c r="O1551" s="1">
        <f t="shared" si="96"/>
        <v>34</v>
      </c>
      <c r="P1551" s="7">
        <f t="shared" si="97"/>
        <v>28.34</v>
      </c>
      <c r="Q1551" s="5" t="s">
        <v>8340</v>
      </c>
      <c r="R1551" s="5" t="s">
        <v>8345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 s="5">
        <v>1550</v>
      </c>
      <c r="B1552" s="3" t="s">
        <v>1550</v>
      </c>
      <c r="C1552" s="3" t="s">
        <v>5659</v>
      </c>
      <c r="D1552">
        <v>750</v>
      </c>
      <c r="E1552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t="b">
        <v>0</v>
      </c>
      <c r="L1552" s="5">
        <v>7</v>
      </c>
      <c r="M1552" t="b">
        <v>0</v>
      </c>
      <c r="N1552" s="5" t="s">
        <v>8288</v>
      </c>
      <c r="O1552" s="1">
        <f t="shared" si="96"/>
        <v>14</v>
      </c>
      <c r="P1552" s="7">
        <f t="shared" si="97"/>
        <v>14.43</v>
      </c>
      <c r="Q1552" s="5" t="s">
        <v>8340</v>
      </c>
      <c r="R1552" s="5" t="s">
        <v>8345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 s="5">
        <v>1551</v>
      </c>
      <c r="B1553" s="3" t="s">
        <v>1551</v>
      </c>
      <c r="C1553" s="3" t="s">
        <v>5660</v>
      </c>
      <c r="D1553">
        <v>3500</v>
      </c>
      <c r="E1553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t="b">
        <v>0</v>
      </c>
      <c r="L1553" s="5">
        <v>0</v>
      </c>
      <c r="M1553" t="b">
        <v>0</v>
      </c>
      <c r="N1553" s="5" t="s">
        <v>8288</v>
      </c>
      <c r="O1553" s="1">
        <f t="shared" si="96"/>
        <v>0</v>
      </c>
      <c r="P1553" s="7" t="e">
        <f t="shared" si="97"/>
        <v>#DIV/0!</v>
      </c>
      <c r="Q1553" s="5" t="s">
        <v>8340</v>
      </c>
      <c r="R1553" s="5" t="s">
        <v>8345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 s="5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t="b">
        <v>0</v>
      </c>
      <c r="L1554" s="5">
        <v>16</v>
      </c>
      <c r="M1554" t="b">
        <v>0</v>
      </c>
      <c r="N1554" s="5" t="s">
        <v>8288</v>
      </c>
      <c r="O1554" s="1">
        <f t="shared" si="96"/>
        <v>50</v>
      </c>
      <c r="P1554" s="7">
        <f t="shared" si="97"/>
        <v>132.19</v>
      </c>
      <c r="Q1554" s="5" t="s">
        <v>8340</v>
      </c>
      <c r="R1554" s="5" t="s">
        <v>8345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 s="5">
        <v>1553</v>
      </c>
      <c r="B1555" s="3" t="s">
        <v>1553</v>
      </c>
      <c r="C1555" s="3" t="s">
        <v>5662</v>
      </c>
      <c r="D1555">
        <v>6000</v>
      </c>
      <c r="E1555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t="b">
        <v>0</v>
      </c>
      <c r="L1555" s="5">
        <v>0</v>
      </c>
      <c r="M1555" t="b">
        <v>0</v>
      </c>
      <c r="N1555" s="5" t="s">
        <v>8288</v>
      </c>
      <c r="O1555" s="1">
        <f t="shared" si="96"/>
        <v>0</v>
      </c>
      <c r="P1555" s="7" t="e">
        <f t="shared" si="97"/>
        <v>#DIV/0!</v>
      </c>
      <c r="Q1555" s="5" t="s">
        <v>8340</v>
      </c>
      <c r="R1555" s="5" t="s">
        <v>8345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 s="5">
        <v>1554</v>
      </c>
      <c r="B1556" s="3" t="s">
        <v>1554</v>
      </c>
      <c r="C1556" s="3" t="s">
        <v>5663</v>
      </c>
      <c r="D1556">
        <v>20000</v>
      </c>
      <c r="E1556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t="b">
        <v>0</v>
      </c>
      <c r="L1556" s="5">
        <v>0</v>
      </c>
      <c r="M1556" t="b">
        <v>0</v>
      </c>
      <c r="N1556" s="5" t="s">
        <v>8288</v>
      </c>
      <c r="O1556" s="1">
        <f t="shared" si="96"/>
        <v>0</v>
      </c>
      <c r="P1556" s="7" t="e">
        <f t="shared" si="97"/>
        <v>#DIV/0!</v>
      </c>
      <c r="Q1556" s="5" t="s">
        <v>8340</v>
      </c>
      <c r="R1556" s="5" t="s">
        <v>8345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 s="5">
        <v>1555</v>
      </c>
      <c r="B1557" s="3" t="s">
        <v>1555</v>
      </c>
      <c r="C1557" s="3" t="s">
        <v>5664</v>
      </c>
      <c r="D1557">
        <v>750</v>
      </c>
      <c r="E1557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t="b">
        <v>0</v>
      </c>
      <c r="L1557" s="5">
        <v>0</v>
      </c>
      <c r="M1557" t="b">
        <v>0</v>
      </c>
      <c r="N1557" s="5" t="s">
        <v>8288</v>
      </c>
      <c r="O1557" s="1">
        <f t="shared" si="96"/>
        <v>0</v>
      </c>
      <c r="P1557" s="7" t="e">
        <f t="shared" si="97"/>
        <v>#DIV/0!</v>
      </c>
      <c r="Q1557" s="5" t="s">
        <v>8340</v>
      </c>
      <c r="R1557" s="5" t="s">
        <v>8345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 s="5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t="b">
        <v>0</v>
      </c>
      <c r="L1558" s="5">
        <v>12</v>
      </c>
      <c r="M1558" t="b">
        <v>0</v>
      </c>
      <c r="N1558" s="5" t="s">
        <v>8288</v>
      </c>
      <c r="O1558" s="1">
        <f t="shared" si="96"/>
        <v>46</v>
      </c>
      <c r="P1558" s="7">
        <f t="shared" si="97"/>
        <v>56.419999999999995</v>
      </c>
      <c r="Q1558" s="5" t="s">
        <v>8340</v>
      </c>
      <c r="R1558" s="5" t="s">
        <v>8345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 s="5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t="b">
        <v>0</v>
      </c>
      <c r="L1559" s="5">
        <v>1</v>
      </c>
      <c r="M1559" t="b">
        <v>0</v>
      </c>
      <c r="N1559" s="5" t="s">
        <v>8288</v>
      </c>
      <c r="O1559" s="1">
        <f t="shared" si="96"/>
        <v>4</v>
      </c>
      <c r="P1559" s="7">
        <f t="shared" si="97"/>
        <v>100</v>
      </c>
      <c r="Q1559" s="5" t="s">
        <v>8340</v>
      </c>
      <c r="R1559" s="5" t="s">
        <v>8345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 s="5">
        <v>1558</v>
      </c>
      <c r="B1560" s="3" t="s">
        <v>1558</v>
      </c>
      <c r="C1560" s="3" t="s">
        <v>5667</v>
      </c>
      <c r="D1560">
        <v>750</v>
      </c>
      <c r="E1560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t="b">
        <v>0</v>
      </c>
      <c r="L1560" s="5">
        <v>3</v>
      </c>
      <c r="M1560" t="b">
        <v>0</v>
      </c>
      <c r="N1560" s="5" t="s">
        <v>8288</v>
      </c>
      <c r="O1560" s="1">
        <f t="shared" si="96"/>
        <v>5</v>
      </c>
      <c r="P1560" s="7">
        <f t="shared" si="97"/>
        <v>11.67</v>
      </c>
      <c r="Q1560" s="5" t="s">
        <v>8340</v>
      </c>
      <c r="R1560" s="5" t="s">
        <v>8345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 s="5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t="b">
        <v>0</v>
      </c>
      <c r="L1561" s="5">
        <v>1</v>
      </c>
      <c r="M1561" t="b">
        <v>0</v>
      </c>
      <c r="N1561" s="5" t="s">
        <v>8288</v>
      </c>
      <c r="O1561" s="1">
        <f t="shared" si="96"/>
        <v>1</v>
      </c>
      <c r="P1561" s="7">
        <f t="shared" si="97"/>
        <v>50</v>
      </c>
      <c r="Q1561" s="5" t="s">
        <v>8340</v>
      </c>
      <c r="R1561" s="5" t="s">
        <v>8345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 s="5">
        <v>1560</v>
      </c>
      <c r="B1562" s="3" t="s">
        <v>1560</v>
      </c>
      <c r="C1562" s="3" t="s">
        <v>5669</v>
      </c>
      <c r="D1562">
        <v>2500</v>
      </c>
      <c r="E1562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t="b">
        <v>0</v>
      </c>
      <c r="L1562" s="5">
        <v>4</v>
      </c>
      <c r="M1562" t="b">
        <v>0</v>
      </c>
      <c r="N1562" s="5" t="s">
        <v>8288</v>
      </c>
      <c r="O1562" s="1">
        <f t="shared" si="96"/>
        <v>4</v>
      </c>
      <c r="P1562" s="7">
        <f t="shared" si="97"/>
        <v>23.5</v>
      </c>
      <c r="Q1562" s="5" t="s">
        <v>8340</v>
      </c>
      <c r="R1562" s="5" t="s">
        <v>8345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 s="5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t="b">
        <v>0</v>
      </c>
      <c r="L1563" s="5">
        <v>1</v>
      </c>
      <c r="M1563" t="b">
        <v>0</v>
      </c>
      <c r="N1563" s="5" t="s">
        <v>8289</v>
      </c>
      <c r="O1563" s="1">
        <f t="shared" si="96"/>
        <v>1</v>
      </c>
      <c r="P1563" s="7">
        <f t="shared" si="97"/>
        <v>67</v>
      </c>
      <c r="Q1563" s="5" t="s">
        <v>8324</v>
      </c>
      <c r="R1563" s="5" t="s">
        <v>8346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 s="5">
        <v>1562</v>
      </c>
      <c r="B1564" s="3" t="s">
        <v>1562</v>
      </c>
      <c r="C1564" s="3" t="s">
        <v>5671</v>
      </c>
      <c r="D1564">
        <v>4000</v>
      </c>
      <c r="E1564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t="b">
        <v>0</v>
      </c>
      <c r="L1564" s="5">
        <v>0</v>
      </c>
      <c r="M1564" t="b">
        <v>0</v>
      </c>
      <c r="N1564" s="5" t="s">
        <v>8289</v>
      </c>
      <c r="O1564" s="1">
        <f t="shared" si="96"/>
        <v>0</v>
      </c>
      <c r="P1564" s="7" t="e">
        <f t="shared" si="97"/>
        <v>#DIV/0!</v>
      </c>
      <c r="Q1564" s="5" t="s">
        <v>8324</v>
      </c>
      <c r="R1564" s="5" t="s">
        <v>8346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 s="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t="b">
        <v>0</v>
      </c>
      <c r="L1565" s="5">
        <v>2</v>
      </c>
      <c r="M1565" t="b">
        <v>0</v>
      </c>
      <c r="N1565" s="5" t="s">
        <v>8289</v>
      </c>
      <c r="O1565" s="1">
        <f t="shared" si="96"/>
        <v>2</v>
      </c>
      <c r="P1565" s="7">
        <f t="shared" si="97"/>
        <v>42.5</v>
      </c>
      <c r="Q1565" s="5" t="s">
        <v>8324</v>
      </c>
      <c r="R1565" s="5" t="s">
        <v>8346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 s="5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t="b">
        <v>0</v>
      </c>
      <c r="L1566" s="5">
        <v>1</v>
      </c>
      <c r="M1566" t="b">
        <v>0</v>
      </c>
      <c r="N1566" s="5" t="s">
        <v>8289</v>
      </c>
      <c r="O1566" s="1">
        <f t="shared" si="96"/>
        <v>1</v>
      </c>
      <c r="P1566" s="7">
        <f t="shared" si="97"/>
        <v>10</v>
      </c>
      <c r="Q1566" s="5" t="s">
        <v>8324</v>
      </c>
      <c r="R1566" s="5" t="s">
        <v>8346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 s="5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t="b">
        <v>0</v>
      </c>
      <c r="L1567" s="5">
        <v>1</v>
      </c>
      <c r="M1567" t="b">
        <v>0</v>
      </c>
      <c r="N1567" s="5" t="s">
        <v>8289</v>
      </c>
      <c r="O1567" s="1">
        <f t="shared" si="96"/>
        <v>3</v>
      </c>
      <c r="P1567" s="7">
        <f t="shared" si="97"/>
        <v>100</v>
      </c>
      <c r="Q1567" s="5" t="s">
        <v>8324</v>
      </c>
      <c r="R1567" s="5" t="s">
        <v>8346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 s="5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t="b">
        <v>0</v>
      </c>
      <c r="L1568" s="5">
        <v>59</v>
      </c>
      <c r="M1568" t="b">
        <v>0</v>
      </c>
      <c r="N1568" s="5" t="s">
        <v>8289</v>
      </c>
      <c r="O1568" s="1">
        <f t="shared" si="96"/>
        <v>22</v>
      </c>
      <c r="P1568" s="7">
        <f t="shared" si="97"/>
        <v>108.06</v>
      </c>
      <c r="Q1568" s="5" t="s">
        <v>8324</v>
      </c>
      <c r="R1568" s="5" t="s">
        <v>8346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 s="5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t="b">
        <v>0</v>
      </c>
      <c r="L1569" s="5">
        <v>13</v>
      </c>
      <c r="M1569" t="b">
        <v>0</v>
      </c>
      <c r="N1569" s="5" t="s">
        <v>8289</v>
      </c>
      <c r="O1569" s="1">
        <f t="shared" si="96"/>
        <v>5</v>
      </c>
      <c r="P1569" s="7">
        <f t="shared" si="97"/>
        <v>26.930000000000003</v>
      </c>
      <c r="Q1569" s="5" t="s">
        <v>8324</v>
      </c>
      <c r="R1569" s="5" t="s">
        <v>8346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 s="5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t="b">
        <v>0</v>
      </c>
      <c r="L1570" s="5">
        <v>22</v>
      </c>
      <c r="M1570" t="b">
        <v>0</v>
      </c>
      <c r="N1570" s="5" t="s">
        <v>8289</v>
      </c>
      <c r="O1570" s="1">
        <f t="shared" si="96"/>
        <v>14</v>
      </c>
      <c r="P1570" s="7">
        <f t="shared" si="97"/>
        <v>155</v>
      </c>
      <c r="Q1570" s="5" t="s">
        <v>8324</v>
      </c>
      <c r="R1570" s="5" t="s">
        <v>8346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 s="5">
        <v>1569</v>
      </c>
      <c r="B1571" s="3" t="s">
        <v>1569</v>
      </c>
      <c r="C1571" s="3" t="s">
        <v>5678</v>
      </c>
      <c r="D1571">
        <v>30000</v>
      </c>
      <c r="E1571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t="b">
        <v>0</v>
      </c>
      <c r="L1571" s="5">
        <v>0</v>
      </c>
      <c r="M1571" t="b">
        <v>0</v>
      </c>
      <c r="N1571" s="5" t="s">
        <v>8289</v>
      </c>
      <c r="O1571" s="1">
        <f t="shared" si="96"/>
        <v>0</v>
      </c>
      <c r="P1571" s="7" t="e">
        <f t="shared" si="97"/>
        <v>#DIV/0!</v>
      </c>
      <c r="Q1571" s="5" t="s">
        <v>8324</v>
      </c>
      <c r="R1571" s="5" t="s">
        <v>8346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 s="5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t="b">
        <v>0</v>
      </c>
      <c r="L1572" s="5">
        <v>52</v>
      </c>
      <c r="M1572" t="b">
        <v>0</v>
      </c>
      <c r="N1572" s="5" t="s">
        <v>8289</v>
      </c>
      <c r="O1572" s="1">
        <f t="shared" si="96"/>
        <v>42</v>
      </c>
      <c r="P1572" s="7">
        <f t="shared" si="97"/>
        <v>47.769999999999996</v>
      </c>
      <c r="Q1572" s="5" t="s">
        <v>8324</v>
      </c>
      <c r="R1572" s="5" t="s">
        <v>8346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 s="5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t="b">
        <v>0</v>
      </c>
      <c r="L1573" s="5">
        <v>4</v>
      </c>
      <c r="M1573" t="b">
        <v>0</v>
      </c>
      <c r="N1573" s="5" t="s">
        <v>8289</v>
      </c>
      <c r="O1573" s="1">
        <f t="shared" si="96"/>
        <v>1</v>
      </c>
      <c r="P1573" s="7">
        <f t="shared" si="97"/>
        <v>20</v>
      </c>
      <c r="Q1573" s="5" t="s">
        <v>8324</v>
      </c>
      <c r="R1573" s="5" t="s">
        <v>8346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 s="5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t="b">
        <v>0</v>
      </c>
      <c r="L1574" s="5">
        <v>3</v>
      </c>
      <c r="M1574" t="b">
        <v>0</v>
      </c>
      <c r="N1574" s="5" t="s">
        <v>8289</v>
      </c>
      <c r="O1574" s="1">
        <f t="shared" si="96"/>
        <v>5</v>
      </c>
      <c r="P1574" s="7">
        <f t="shared" si="97"/>
        <v>41.669999999999995</v>
      </c>
      <c r="Q1574" s="5" t="s">
        <v>8324</v>
      </c>
      <c r="R1574" s="5" t="s">
        <v>8346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 s="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t="b">
        <v>0</v>
      </c>
      <c r="L1575" s="5">
        <v>3</v>
      </c>
      <c r="M1575" t="b">
        <v>0</v>
      </c>
      <c r="N1575" s="5" t="s">
        <v>8289</v>
      </c>
      <c r="O1575" s="1">
        <f t="shared" si="96"/>
        <v>3</v>
      </c>
      <c r="P1575" s="7">
        <f t="shared" si="97"/>
        <v>74.34</v>
      </c>
      <c r="Q1575" s="5" t="s">
        <v>8324</v>
      </c>
      <c r="R1575" s="5" t="s">
        <v>8346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 s="5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t="b">
        <v>0</v>
      </c>
      <c r="L1576" s="5">
        <v>6</v>
      </c>
      <c r="M1576" t="b">
        <v>0</v>
      </c>
      <c r="N1576" s="5" t="s">
        <v>8289</v>
      </c>
      <c r="O1576" s="1">
        <f t="shared" si="96"/>
        <v>6</v>
      </c>
      <c r="P1576" s="7">
        <f t="shared" si="97"/>
        <v>84.34</v>
      </c>
      <c r="Q1576" s="5" t="s">
        <v>8324</v>
      </c>
      <c r="R1576" s="5" t="s">
        <v>8346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 s="5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t="b">
        <v>0</v>
      </c>
      <c r="L1577" s="5">
        <v>35</v>
      </c>
      <c r="M1577" t="b">
        <v>0</v>
      </c>
      <c r="N1577" s="5" t="s">
        <v>8289</v>
      </c>
      <c r="O1577" s="1">
        <f t="shared" si="96"/>
        <v>23</v>
      </c>
      <c r="P1577" s="7">
        <f t="shared" si="97"/>
        <v>65.460000000000008</v>
      </c>
      <c r="Q1577" s="5" t="s">
        <v>8324</v>
      </c>
      <c r="R1577" s="5" t="s">
        <v>8346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 s="5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t="b">
        <v>0</v>
      </c>
      <c r="L1578" s="5">
        <v>10</v>
      </c>
      <c r="M1578" t="b">
        <v>0</v>
      </c>
      <c r="N1578" s="5" t="s">
        <v>8289</v>
      </c>
      <c r="O1578" s="1">
        <f t="shared" si="96"/>
        <v>13</v>
      </c>
      <c r="P1578" s="7">
        <f t="shared" si="97"/>
        <v>65</v>
      </c>
      <c r="Q1578" s="5" t="s">
        <v>8324</v>
      </c>
      <c r="R1578" s="5" t="s">
        <v>8346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 s="5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t="b">
        <v>0</v>
      </c>
      <c r="L1579" s="5">
        <v>2</v>
      </c>
      <c r="M1579" t="b">
        <v>0</v>
      </c>
      <c r="N1579" s="5" t="s">
        <v>8289</v>
      </c>
      <c r="O1579" s="1">
        <f t="shared" si="96"/>
        <v>1</v>
      </c>
      <c r="P1579" s="7">
        <f t="shared" si="97"/>
        <v>27.5</v>
      </c>
      <c r="Q1579" s="5" t="s">
        <v>8324</v>
      </c>
      <c r="R1579" s="5" t="s">
        <v>8346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 s="5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t="b">
        <v>0</v>
      </c>
      <c r="L1580" s="5">
        <v>4</v>
      </c>
      <c r="M1580" t="b">
        <v>0</v>
      </c>
      <c r="N1580" s="5" t="s">
        <v>8289</v>
      </c>
      <c r="O1580" s="1">
        <f t="shared" si="96"/>
        <v>11</v>
      </c>
      <c r="P1580" s="7">
        <f t="shared" si="97"/>
        <v>51.25</v>
      </c>
      <c r="Q1580" s="5" t="s">
        <v>8324</v>
      </c>
      <c r="R1580" s="5" t="s">
        <v>8346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 s="5">
        <v>1579</v>
      </c>
      <c r="B1581" s="3" t="s">
        <v>1579</v>
      </c>
      <c r="C1581" s="3" t="s">
        <v>5688</v>
      </c>
      <c r="D1581">
        <v>3333</v>
      </c>
      <c r="E1581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t="b">
        <v>0</v>
      </c>
      <c r="L1581" s="5">
        <v>2</v>
      </c>
      <c r="M1581" t="b">
        <v>0</v>
      </c>
      <c r="N1581" s="5" t="s">
        <v>8289</v>
      </c>
      <c r="O1581" s="1">
        <f t="shared" si="96"/>
        <v>1</v>
      </c>
      <c r="P1581" s="7">
        <f t="shared" si="97"/>
        <v>14</v>
      </c>
      <c r="Q1581" s="5" t="s">
        <v>8324</v>
      </c>
      <c r="R1581" s="5" t="s">
        <v>8346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 s="5">
        <v>1580</v>
      </c>
      <c r="B1582" s="3" t="s">
        <v>1580</v>
      </c>
      <c r="C1582" s="3" t="s">
        <v>5689</v>
      </c>
      <c r="D1582">
        <v>1750</v>
      </c>
      <c r="E1582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t="b">
        <v>0</v>
      </c>
      <c r="L1582" s="5">
        <v>0</v>
      </c>
      <c r="M1582" t="b">
        <v>0</v>
      </c>
      <c r="N1582" s="5" t="s">
        <v>8289</v>
      </c>
      <c r="O1582" s="1">
        <f t="shared" si="96"/>
        <v>0</v>
      </c>
      <c r="P1582" s="7" t="e">
        <f t="shared" si="97"/>
        <v>#DIV/0!</v>
      </c>
      <c r="Q1582" s="5" t="s">
        <v>8324</v>
      </c>
      <c r="R1582" s="5" t="s">
        <v>8346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 s="5">
        <v>1581</v>
      </c>
      <c r="B1583" s="3" t="s">
        <v>1581</v>
      </c>
      <c r="C1583" s="3" t="s">
        <v>5690</v>
      </c>
      <c r="D1583">
        <v>1000</v>
      </c>
      <c r="E1583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t="b">
        <v>0</v>
      </c>
      <c r="L1583" s="5">
        <v>1</v>
      </c>
      <c r="M1583" t="b">
        <v>0</v>
      </c>
      <c r="N1583" s="5" t="s">
        <v>8290</v>
      </c>
      <c r="O1583" s="1">
        <f t="shared" si="96"/>
        <v>1</v>
      </c>
      <c r="P1583" s="7">
        <f t="shared" si="97"/>
        <v>5</v>
      </c>
      <c r="Q1583" s="5" t="s">
        <v>8340</v>
      </c>
      <c r="R1583" s="5" t="s">
        <v>8347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 s="5">
        <v>1582</v>
      </c>
      <c r="B1584" s="3" t="s">
        <v>1582</v>
      </c>
      <c r="C1584" s="3" t="s">
        <v>5691</v>
      </c>
      <c r="D1584">
        <v>1000</v>
      </c>
      <c r="E1584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t="b">
        <v>0</v>
      </c>
      <c r="L1584" s="5">
        <v>3</v>
      </c>
      <c r="M1584" t="b">
        <v>0</v>
      </c>
      <c r="N1584" s="5" t="s">
        <v>8290</v>
      </c>
      <c r="O1584" s="1">
        <f t="shared" si="96"/>
        <v>10</v>
      </c>
      <c r="P1584" s="7">
        <f t="shared" si="97"/>
        <v>31</v>
      </c>
      <c r="Q1584" s="5" t="s">
        <v>8340</v>
      </c>
      <c r="R1584" s="5" t="s">
        <v>8347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 s="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t="b">
        <v>0</v>
      </c>
      <c r="L1585" s="5">
        <v>1</v>
      </c>
      <c r="M1585" t="b">
        <v>0</v>
      </c>
      <c r="N1585" s="5" t="s">
        <v>8290</v>
      </c>
      <c r="O1585" s="1">
        <f t="shared" si="96"/>
        <v>1</v>
      </c>
      <c r="P1585" s="7">
        <f t="shared" si="97"/>
        <v>15</v>
      </c>
      <c r="Q1585" s="5" t="s">
        <v>8340</v>
      </c>
      <c r="R1585" s="5" t="s">
        <v>8347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 s="5">
        <v>1584</v>
      </c>
      <c r="B1586" s="3" t="s">
        <v>1584</v>
      </c>
      <c r="C1586" s="3" t="s">
        <v>5693</v>
      </c>
      <c r="D1586">
        <v>1200</v>
      </c>
      <c r="E1586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t="b">
        <v>0</v>
      </c>
      <c r="L1586" s="5">
        <v>0</v>
      </c>
      <c r="M1586" t="b">
        <v>0</v>
      </c>
      <c r="N1586" s="5" t="s">
        <v>8290</v>
      </c>
      <c r="O1586" s="1">
        <f t="shared" si="96"/>
        <v>0</v>
      </c>
      <c r="P1586" s="7" t="e">
        <f t="shared" si="97"/>
        <v>#DIV/0!</v>
      </c>
      <c r="Q1586" s="5" t="s">
        <v>8340</v>
      </c>
      <c r="R1586" s="5" t="s">
        <v>8347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 s="5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t="b">
        <v>0</v>
      </c>
      <c r="L1587" s="5">
        <v>12</v>
      </c>
      <c r="M1587" t="b">
        <v>0</v>
      </c>
      <c r="N1587" s="5" t="s">
        <v>8290</v>
      </c>
      <c r="O1587" s="1">
        <f t="shared" si="96"/>
        <v>79</v>
      </c>
      <c r="P1587" s="7">
        <f t="shared" si="97"/>
        <v>131.66999999999999</v>
      </c>
      <c r="Q1587" s="5" t="s">
        <v>8340</v>
      </c>
      <c r="R1587" s="5" t="s">
        <v>8347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 s="5">
        <v>1586</v>
      </c>
      <c r="B1588" s="3" t="s">
        <v>1586</v>
      </c>
      <c r="C1588" s="3" t="s">
        <v>5695</v>
      </c>
      <c r="D1588">
        <v>1500</v>
      </c>
      <c r="E158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t="b">
        <v>0</v>
      </c>
      <c r="L1588" s="5">
        <v>0</v>
      </c>
      <c r="M1588" t="b">
        <v>0</v>
      </c>
      <c r="N1588" s="5" t="s">
        <v>8290</v>
      </c>
      <c r="O1588" s="1">
        <f t="shared" si="96"/>
        <v>0</v>
      </c>
      <c r="P1588" s="7" t="e">
        <f t="shared" si="97"/>
        <v>#DIV/0!</v>
      </c>
      <c r="Q1588" s="5" t="s">
        <v>8340</v>
      </c>
      <c r="R1588" s="5" t="s">
        <v>8347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 s="5">
        <v>1587</v>
      </c>
      <c r="B1589" s="3" t="s">
        <v>1587</v>
      </c>
      <c r="C1589" s="3" t="s">
        <v>5696</v>
      </c>
      <c r="D1589">
        <v>7500</v>
      </c>
      <c r="E1589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t="b">
        <v>0</v>
      </c>
      <c r="L1589" s="5">
        <v>1</v>
      </c>
      <c r="M1589" t="b">
        <v>0</v>
      </c>
      <c r="N1589" s="5" t="s">
        <v>8290</v>
      </c>
      <c r="O1589" s="1">
        <f t="shared" si="96"/>
        <v>1</v>
      </c>
      <c r="P1589" s="7">
        <f t="shared" si="97"/>
        <v>1</v>
      </c>
      <c r="Q1589" s="5" t="s">
        <v>8340</v>
      </c>
      <c r="R1589" s="5" t="s">
        <v>8347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 s="5">
        <v>1588</v>
      </c>
      <c r="B1590" s="3" t="s">
        <v>1588</v>
      </c>
      <c r="C1590" s="3" t="s">
        <v>5697</v>
      </c>
      <c r="D1590">
        <v>516</v>
      </c>
      <c r="E1590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t="b">
        <v>0</v>
      </c>
      <c r="L1590" s="5">
        <v>0</v>
      </c>
      <c r="M1590" t="b">
        <v>0</v>
      </c>
      <c r="N1590" s="5" t="s">
        <v>8290</v>
      </c>
      <c r="O1590" s="1">
        <f t="shared" si="96"/>
        <v>0</v>
      </c>
      <c r="P1590" s="7" t="e">
        <f t="shared" si="97"/>
        <v>#DIV/0!</v>
      </c>
      <c r="Q1590" s="5" t="s">
        <v>8340</v>
      </c>
      <c r="R1590" s="5" t="s">
        <v>8347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 s="5">
        <v>1589</v>
      </c>
      <c r="B1591" s="3" t="s">
        <v>1589</v>
      </c>
      <c r="C1591" s="3" t="s">
        <v>5698</v>
      </c>
      <c r="D1591">
        <v>1200</v>
      </c>
      <c r="E1591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t="b">
        <v>0</v>
      </c>
      <c r="L1591" s="5">
        <v>0</v>
      </c>
      <c r="M1591" t="b">
        <v>0</v>
      </c>
      <c r="N1591" s="5" t="s">
        <v>8290</v>
      </c>
      <c r="O1591" s="1">
        <f t="shared" si="96"/>
        <v>0</v>
      </c>
      <c r="P1591" s="7" t="e">
        <f t="shared" si="97"/>
        <v>#DIV/0!</v>
      </c>
      <c r="Q1591" s="5" t="s">
        <v>8340</v>
      </c>
      <c r="R1591" s="5" t="s">
        <v>8347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 s="5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t="b">
        <v>0</v>
      </c>
      <c r="L1592" s="5">
        <v>2</v>
      </c>
      <c r="M1592" t="b">
        <v>0</v>
      </c>
      <c r="N1592" s="5" t="s">
        <v>8290</v>
      </c>
      <c r="O1592" s="1">
        <f t="shared" si="96"/>
        <v>2</v>
      </c>
      <c r="P1592" s="7">
        <f t="shared" si="97"/>
        <v>510</v>
      </c>
      <c r="Q1592" s="5" t="s">
        <v>8340</v>
      </c>
      <c r="R1592" s="5" t="s">
        <v>8347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 s="5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t="b">
        <v>0</v>
      </c>
      <c r="L1593" s="5">
        <v>92</v>
      </c>
      <c r="M1593" t="b">
        <v>0</v>
      </c>
      <c r="N1593" s="5" t="s">
        <v>8290</v>
      </c>
      <c r="O1593" s="1">
        <f t="shared" si="96"/>
        <v>30</v>
      </c>
      <c r="P1593" s="7">
        <f t="shared" si="97"/>
        <v>44.48</v>
      </c>
      <c r="Q1593" s="5" t="s">
        <v>8340</v>
      </c>
      <c r="R1593" s="5" t="s">
        <v>8347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 s="5">
        <v>1592</v>
      </c>
      <c r="B1594" s="3" t="s">
        <v>1592</v>
      </c>
      <c r="C1594" s="3" t="s">
        <v>5701</v>
      </c>
      <c r="D1594">
        <v>25</v>
      </c>
      <c r="E1594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t="b">
        <v>0</v>
      </c>
      <c r="L1594" s="5">
        <v>0</v>
      </c>
      <c r="M1594" t="b">
        <v>0</v>
      </c>
      <c r="N1594" s="5" t="s">
        <v>8290</v>
      </c>
      <c r="O1594" s="1">
        <f t="shared" si="96"/>
        <v>0</v>
      </c>
      <c r="P1594" s="7" t="e">
        <f t="shared" si="97"/>
        <v>#DIV/0!</v>
      </c>
      <c r="Q1594" s="5" t="s">
        <v>8340</v>
      </c>
      <c r="R1594" s="5" t="s">
        <v>8347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 s="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t="b">
        <v>0</v>
      </c>
      <c r="L1595" s="5">
        <v>3</v>
      </c>
      <c r="M1595" t="b">
        <v>0</v>
      </c>
      <c r="N1595" s="5" t="s">
        <v>8290</v>
      </c>
      <c r="O1595" s="1">
        <f t="shared" si="96"/>
        <v>1</v>
      </c>
      <c r="P1595" s="7">
        <f t="shared" si="97"/>
        <v>1</v>
      </c>
      <c r="Q1595" s="5" t="s">
        <v>8340</v>
      </c>
      <c r="R1595" s="5" t="s">
        <v>8347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 s="5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t="b">
        <v>0</v>
      </c>
      <c r="L1596" s="5">
        <v>10</v>
      </c>
      <c r="M1596" t="b">
        <v>0</v>
      </c>
      <c r="N1596" s="5" t="s">
        <v>8290</v>
      </c>
      <c r="O1596" s="1">
        <f t="shared" si="96"/>
        <v>21</v>
      </c>
      <c r="P1596" s="7">
        <f t="shared" si="97"/>
        <v>20.5</v>
      </c>
      <c r="Q1596" s="5" t="s">
        <v>8340</v>
      </c>
      <c r="R1596" s="5" t="s">
        <v>8347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 s="5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t="b">
        <v>0</v>
      </c>
      <c r="L1597" s="5">
        <v>7</v>
      </c>
      <c r="M1597" t="b">
        <v>0</v>
      </c>
      <c r="N1597" s="5" t="s">
        <v>8290</v>
      </c>
      <c r="O1597" s="1">
        <f t="shared" si="96"/>
        <v>1</v>
      </c>
      <c r="P1597" s="7">
        <f t="shared" si="97"/>
        <v>40</v>
      </c>
      <c r="Q1597" s="5" t="s">
        <v>8340</v>
      </c>
      <c r="R1597" s="5" t="s">
        <v>8347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 s="5">
        <v>1596</v>
      </c>
      <c r="B1598" s="3" t="s">
        <v>1596</v>
      </c>
      <c r="C1598" s="3" t="s">
        <v>5705</v>
      </c>
      <c r="D1598">
        <v>3250</v>
      </c>
      <c r="E159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t="b">
        <v>0</v>
      </c>
      <c r="L1598" s="5">
        <v>3</v>
      </c>
      <c r="M1598" t="b">
        <v>0</v>
      </c>
      <c r="N1598" s="5" t="s">
        <v>8290</v>
      </c>
      <c r="O1598" s="1">
        <f t="shared" si="96"/>
        <v>3</v>
      </c>
      <c r="P1598" s="7">
        <f t="shared" si="97"/>
        <v>25</v>
      </c>
      <c r="Q1598" s="5" t="s">
        <v>8340</v>
      </c>
      <c r="R1598" s="5" t="s">
        <v>8347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 s="5">
        <v>1597</v>
      </c>
      <c r="B1599" s="3" t="s">
        <v>1597</v>
      </c>
      <c r="C1599" s="3" t="s">
        <v>5706</v>
      </c>
      <c r="D1599">
        <v>15000</v>
      </c>
      <c r="E1599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t="b">
        <v>0</v>
      </c>
      <c r="L1599" s="5">
        <v>0</v>
      </c>
      <c r="M1599" t="b">
        <v>0</v>
      </c>
      <c r="N1599" s="5" t="s">
        <v>8290</v>
      </c>
      <c r="O1599" s="1">
        <f t="shared" si="96"/>
        <v>0</v>
      </c>
      <c r="P1599" s="7" t="e">
        <f t="shared" si="97"/>
        <v>#DIV/0!</v>
      </c>
      <c r="Q1599" s="5" t="s">
        <v>8340</v>
      </c>
      <c r="R1599" s="5" t="s">
        <v>8347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 s="5">
        <v>1598</v>
      </c>
      <c r="B1600" s="3" t="s">
        <v>1598</v>
      </c>
      <c r="C1600" s="3" t="s">
        <v>5707</v>
      </c>
      <c r="D1600">
        <v>800</v>
      </c>
      <c r="E1600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t="b">
        <v>0</v>
      </c>
      <c r="L1600" s="5">
        <v>1</v>
      </c>
      <c r="M1600" t="b">
        <v>0</v>
      </c>
      <c r="N1600" s="5" t="s">
        <v>8290</v>
      </c>
      <c r="O1600" s="1">
        <f t="shared" si="96"/>
        <v>1</v>
      </c>
      <c r="P1600" s="7">
        <f t="shared" si="97"/>
        <v>1</v>
      </c>
      <c r="Q1600" s="5" t="s">
        <v>8340</v>
      </c>
      <c r="R1600" s="5" t="s">
        <v>8347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 s="5">
        <v>1599</v>
      </c>
      <c r="B1601" s="3" t="s">
        <v>1599</v>
      </c>
      <c r="C1601" s="3" t="s">
        <v>5708</v>
      </c>
      <c r="D1601">
        <v>500</v>
      </c>
      <c r="E1601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t="b">
        <v>0</v>
      </c>
      <c r="L1601" s="5">
        <v>0</v>
      </c>
      <c r="M1601" t="b">
        <v>0</v>
      </c>
      <c r="N1601" s="5" t="s">
        <v>8290</v>
      </c>
      <c r="O1601" s="1">
        <f t="shared" si="96"/>
        <v>0</v>
      </c>
      <c r="P1601" s="7" t="e">
        <f t="shared" si="97"/>
        <v>#DIV/0!</v>
      </c>
      <c r="Q1601" s="5" t="s">
        <v>8340</v>
      </c>
      <c r="R1601" s="5" t="s">
        <v>8347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 s="5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t="b">
        <v>0</v>
      </c>
      <c r="L1602" s="5">
        <v>9</v>
      </c>
      <c r="M1602" t="b">
        <v>0</v>
      </c>
      <c r="N1602" s="5" t="s">
        <v>8290</v>
      </c>
      <c r="O1602" s="1">
        <f t="shared" si="96"/>
        <v>8</v>
      </c>
      <c r="P1602" s="7">
        <f t="shared" si="97"/>
        <v>40.78</v>
      </c>
      <c r="Q1602" s="5" t="s">
        <v>8340</v>
      </c>
      <c r="R1602" s="5" t="s">
        <v>8347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 s="5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t="b">
        <v>0</v>
      </c>
      <c r="L1603" s="5">
        <v>56</v>
      </c>
      <c r="M1603" t="b">
        <v>1</v>
      </c>
      <c r="N1603" s="5" t="s">
        <v>8275</v>
      </c>
      <c r="O1603" s="1">
        <f t="shared" ref="O1603:O1666" si="100">ROUNDUP(E1603/D1603*100, 0)</f>
        <v>109</v>
      </c>
      <c r="P1603" s="7">
        <f t="shared" ref="P1603:P1666" si="101">ROUNDUP(E1603/L1603,2)</f>
        <v>48.33</v>
      </c>
      <c r="Q1603" s="5" t="s">
        <v>8327</v>
      </c>
      <c r="R1603" s="5" t="s">
        <v>8328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 s="5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t="b">
        <v>0</v>
      </c>
      <c r="L1604" s="5">
        <v>32</v>
      </c>
      <c r="M1604" t="b">
        <v>1</v>
      </c>
      <c r="N1604" s="5" t="s">
        <v>8275</v>
      </c>
      <c r="O1604" s="1">
        <f t="shared" si="100"/>
        <v>101</v>
      </c>
      <c r="P1604" s="7">
        <f t="shared" si="101"/>
        <v>46.96</v>
      </c>
      <c r="Q1604" s="5" t="s">
        <v>8327</v>
      </c>
      <c r="R1604" s="5" t="s">
        <v>8328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 s="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t="b">
        <v>0</v>
      </c>
      <c r="L1605" s="5">
        <v>30</v>
      </c>
      <c r="M1605" t="b">
        <v>1</v>
      </c>
      <c r="N1605" s="5" t="s">
        <v>8275</v>
      </c>
      <c r="O1605" s="1">
        <f t="shared" si="100"/>
        <v>101</v>
      </c>
      <c r="P1605" s="7">
        <f t="shared" si="101"/>
        <v>66.690000000000012</v>
      </c>
      <c r="Q1605" s="5" t="s">
        <v>8327</v>
      </c>
      <c r="R1605" s="5" t="s">
        <v>8328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 s="5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t="b">
        <v>0</v>
      </c>
      <c r="L1606" s="5">
        <v>70</v>
      </c>
      <c r="M1606" t="b">
        <v>1</v>
      </c>
      <c r="N1606" s="5" t="s">
        <v>8275</v>
      </c>
      <c r="O1606" s="1">
        <f t="shared" si="100"/>
        <v>123</v>
      </c>
      <c r="P1606" s="7">
        <f t="shared" si="101"/>
        <v>48.85</v>
      </c>
      <c r="Q1606" s="5" t="s">
        <v>8327</v>
      </c>
      <c r="R1606" s="5" t="s">
        <v>8328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 s="5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t="b">
        <v>0</v>
      </c>
      <c r="L1607" s="5">
        <v>44</v>
      </c>
      <c r="M1607" t="b">
        <v>1</v>
      </c>
      <c r="N1607" s="5" t="s">
        <v>8275</v>
      </c>
      <c r="O1607" s="1">
        <f t="shared" si="100"/>
        <v>101</v>
      </c>
      <c r="P1607" s="7">
        <f t="shared" si="101"/>
        <v>137.31</v>
      </c>
      <c r="Q1607" s="5" t="s">
        <v>8327</v>
      </c>
      <c r="R1607" s="5" t="s">
        <v>8328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 s="5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t="b">
        <v>0</v>
      </c>
      <c r="L1608" s="5">
        <v>92</v>
      </c>
      <c r="M1608" t="b">
        <v>1</v>
      </c>
      <c r="N1608" s="5" t="s">
        <v>8275</v>
      </c>
      <c r="O1608" s="1">
        <f t="shared" si="100"/>
        <v>102</v>
      </c>
      <c r="P1608" s="7">
        <f t="shared" si="101"/>
        <v>87.83</v>
      </c>
      <c r="Q1608" s="5" t="s">
        <v>8327</v>
      </c>
      <c r="R1608" s="5" t="s">
        <v>8328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 s="5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t="b">
        <v>0</v>
      </c>
      <c r="L1609" s="5">
        <v>205</v>
      </c>
      <c r="M1609" t="b">
        <v>1</v>
      </c>
      <c r="N1609" s="5" t="s">
        <v>8275</v>
      </c>
      <c r="O1609" s="1">
        <f t="shared" si="100"/>
        <v>146</v>
      </c>
      <c r="P1609" s="7">
        <f t="shared" si="101"/>
        <v>70.790000000000006</v>
      </c>
      <c r="Q1609" s="5" t="s">
        <v>8327</v>
      </c>
      <c r="R1609" s="5" t="s">
        <v>8328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 s="5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t="b">
        <v>0</v>
      </c>
      <c r="L1610" s="5">
        <v>23</v>
      </c>
      <c r="M1610" t="b">
        <v>1</v>
      </c>
      <c r="N1610" s="5" t="s">
        <v>8275</v>
      </c>
      <c r="O1610" s="1">
        <f t="shared" si="100"/>
        <v>102</v>
      </c>
      <c r="P1610" s="7">
        <f t="shared" si="101"/>
        <v>52.83</v>
      </c>
      <c r="Q1610" s="5" t="s">
        <v>8327</v>
      </c>
      <c r="R1610" s="5" t="s">
        <v>8328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 s="5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t="b">
        <v>0</v>
      </c>
      <c r="L1611" s="5">
        <v>4</v>
      </c>
      <c r="M1611" t="b">
        <v>1</v>
      </c>
      <c r="N1611" s="5" t="s">
        <v>8275</v>
      </c>
      <c r="O1611" s="1">
        <f t="shared" si="100"/>
        <v>119</v>
      </c>
      <c r="P1611" s="7">
        <f t="shared" si="101"/>
        <v>443.75</v>
      </c>
      <c r="Q1611" s="5" t="s">
        <v>8327</v>
      </c>
      <c r="R1611" s="5" t="s">
        <v>8328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 s="5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t="b">
        <v>0</v>
      </c>
      <c r="L1612" s="5">
        <v>112</v>
      </c>
      <c r="M1612" t="b">
        <v>1</v>
      </c>
      <c r="N1612" s="5" t="s">
        <v>8275</v>
      </c>
      <c r="O1612" s="1">
        <f t="shared" si="100"/>
        <v>272</v>
      </c>
      <c r="P1612" s="7">
        <f t="shared" si="101"/>
        <v>48.55</v>
      </c>
      <c r="Q1612" s="5" t="s">
        <v>8327</v>
      </c>
      <c r="R1612" s="5" t="s">
        <v>8328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 s="5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t="b">
        <v>0</v>
      </c>
      <c r="L1613" s="5">
        <v>27</v>
      </c>
      <c r="M1613" t="b">
        <v>1</v>
      </c>
      <c r="N1613" s="5" t="s">
        <v>8275</v>
      </c>
      <c r="O1613" s="1">
        <f t="shared" si="100"/>
        <v>126</v>
      </c>
      <c r="P1613" s="7">
        <f t="shared" si="101"/>
        <v>37.08</v>
      </c>
      <c r="Q1613" s="5" t="s">
        <v>8327</v>
      </c>
      <c r="R1613" s="5" t="s">
        <v>8328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 s="5">
        <v>1612</v>
      </c>
      <c r="B1614" s="3" t="s">
        <v>1612</v>
      </c>
      <c r="C1614" s="3" t="s">
        <v>5721</v>
      </c>
      <c r="D1614">
        <v>500</v>
      </c>
      <c r="E1614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t="b">
        <v>0</v>
      </c>
      <c r="L1614" s="5">
        <v>11</v>
      </c>
      <c r="M1614" t="b">
        <v>1</v>
      </c>
      <c r="N1614" s="5" t="s">
        <v>8275</v>
      </c>
      <c r="O1614" s="1">
        <f t="shared" si="100"/>
        <v>110</v>
      </c>
      <c r="P1614" s="7">
        <f t="shared" si="101"/>
        <v>50</v>
      </c>
      <c r="Q1614" s="5" t="s">
        <v>8327</v>
      </c>
      <c r="R1614" s="5" t="s">
        <v>8328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 s="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t="b">
        <v>0</v>
      </c>
      <c r="L1615" s="5">
        <v>26</v>
      </c>
      <c r="M1615" t="b">
        <v>1</v>
      </c>
      <c r="N1615" s="5" t="s">
        <v>8275</v>
      </c>
      <c r="O1615" s="1">
        <f t="shared" si="100"/>
        <v>102</v>
      </c>
      <c r="P1615" s="7">
        <f t="shared" si="101"/>
        <v>39.04</v>
      </c>
      <c r="Q1615" s="5" t="s">
        <v>8327</v>
      </c>
      <c r="R1615" s="5" t="s">
        <v>8328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 s="5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t="b">
        <v>0</v>
      </c>
      <c r="L1616" s="5">
        <v>77</v>
      </c>
      <c r="M1616" t="b">
        <v>1</v>
      </c>
      <c r="N1616" s="5" t="s">
        <v>8275</v>
      </c>
      <c r="O1616" s="1">
        <f t="shared" si="100"/>
        <v>103</v>
      </c>
      <c r="P1616" s="7">
        <f t="shared" si="101"/>
        <v>66.690000000000012</v>
      </c>
      <c r="Q1616" s="5" t="s">
        <v>8327</v>
      </c>
      <c r="R1616" s="5" t="s">
        <v>8328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 s="5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t="b">
        <v>0</v>
      </c>
      <c r="L1617" s="5">
        <v>136</v>
      </c>
      <c r="M1617" t="b">
        <v>1</v>
      </c>
      <c r="N1617" s="5" t="s">
        <v>8275</v>
      </c>
      <c r="O1617" s="1">
        <f t="shared" si="100"/>
        <v>115</v>
      </c>
      <c r="P1617" s="7">
        <f t="shared" si="101"/>
        <v>67.14</v>
      </c>
      <c r="Q1617" s="5" t="s">
        <v>8327</v>
      </c>
      <c r="R1617" s="5" t="s">
        <v>8328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 s="5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t="b">
        <v>0</v>
      </c>
      <c r="L1618" s="5">
        <v>157</v>
      </c>
      <c r="M1618" t="b">
        <v>1</v>
      </c>
      <c r="N1618" s="5" t="s">
        <v>8275</v>
      </c>
      <c r="O1618" s="1">
        <f t="shared" si="100"/>
        <v>105</v>
      </c>
      <c r="P1618" s="7">
        <f t="shared" si="101"/>
        <v>66.37</v>
      </c>
      <c r="Q1618" s="5" t="s">
        <v>8327</v>
      </c>
      <c r="R1618" s="5" t="s">
        <v>8328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 s="5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t="b">
        <v>0</v>
      </c>
      <c r="L1619" s="5">
        <v>158</v>
      </c>
      <c r="M1619" t="b">
        <v>1</v>
      </c>
      <c r="N1619" s="5" t="s">
        <v>8275</v>
      </c>
      <c r="O1619" s="1">
        <f t="shared" si="100"/>
        <v>146</v>
      </c>
      <c r="P1619" s="7">
        <f t="shared" si="101"/>
        <v>64.63000000000001</v>
      </c>
      <c r="Q1619" s="5" t="s">
        <v>8327</v>
      </c>
      <c r="R1619" s="5" t="s">
        <v>8328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 s="5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t="b">
        <v>0</v>
      </c>
      <c r="L1620" s="5">
        <v>27</v>
      </c>
      <c r="M1620" t="b">
        <v>1</v>
      </c>
      <c r="N1620" s="5" t="s">
        <v>8275</v>
      </c>
      <c r="O1620" s="1">
        <f t="shared" si="100"/>
        <v>106</v>
      </c>
      <c r="P1620" s="7">
        <f t="shared" si="101"/>
        <v>58.379999999999995</v>
      </c>
      <c r="Q1620" s="5" t="s">
        <v>8327</v>
      </c>
      <c r="R1620" s="5" t="s">
        <v>8328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 s="5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t="b">
        <v>0</v>
      </c>
      <c r="L1621" s="5">
        <v>23</v>
      </c>
      <c r="M1621" t="b">
        <v>1</v>
      </c>
      <c r="N1621" s="5" t="s">
        <v>8275</v>
      </c>
      <c r="O1621" s="1">
        <f t="shared" si="100"/>
        <v>134</v>
      </c>
      <c r="P1621" s="7">
        <f t="shared" si="101"/>
        <v>86.960000000000008</v>
      </c>
      <c r="Q1621" s="5" t="s">
        <v>8327</v>
      </c>
      <c r="R1621" s="5" t="s">
        <v>8328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 s="5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t="b">
        <v>0</v>
      </c>
      <c r="L1622" s="5">
        <v>17</v>
      </c>
      <c r="M1622" t="b">
        <v>1</v>
      </c>
      <c r="N1622" s="5" t="s">
        <v>8275</v>
      </c>
      <c r="O1622" s="1">
        <f t="shared" si="100"/>
        <v>113</v>
      </c>
      <c r="P1622" s="7">
        <f t="shared" si="101"/>
        <v>66.48</v>
      </c>
      <c r="Q1622" s="5" t="s">
        <v>8327</v>
      </c>
      <c r="R1622" s="5" t="s">
        <v>8328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 s="5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t="b">
        <v>0</v>
      </c>
      <c r="L1623" s="5">
        <v>37</v>
      </c>
      <c r="M1623" t="b">
        <v>1</v>
      </c>
      <c r="N1623" s="5" t="s">
        <v>8275</v>
      </c>
      <c r="O1623" s="1">
        <f t="shared" si="100"/>
        <v>122</v>
      </c>
      <c r="P1623" s="7">
        <f t="shared" si="101"/>
        <v>163.79</v>
      </c>
      <c r="Q1623" s="5" t="s">
        <v>8327</v>
      </c>
      <c r="R1623" s="5" t="s">
        <v>8328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 s="5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t="b">
        <v>0</v>
      </c>
      <c r="L1624" s="5">
        <v>65</v>
      </c>
      <c r="M1624" t="b">
        <v>1</v>
      </c>
      <c r="N1624" s="5" t="s">
        <v>8275</v>
      </c>
      <c r="O1624" s="1">
        <f t="shared" si="100"/>
        <v>102</v>
      </c>
      <c r="P1624" s="7">
        <f t="shared" si="101"/>
        <v>107.99000000000001</v>
      </c>
      <c r="Q1624" s="5" t="s">
        <v>8327</v>
      </c>
      <c r="R1624" s="5" t="s">
        <v>8328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 s="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t="b">
        <v>0</v>
      </c>
      <c r="L1625" s="5">
        <v>18</v>
      </c>
      <c r="M1625" t="b">
        <v>1</v>
      </c>
      <c r="N1625" s="5" t="s">
        <v>8275</v>
      </c>
      <c r="O1625" s="1">
        <f t="shared" si="100"/>
        <v>102</v>
      </c>
      <c r="P1625" s="7">
        <f t="shared" si="101"/>
        <v>42.12</v>
      </c>
      <c r="Q1625" s="5" t="s">
        <v>8327</v>
      </c>
      <c r="R1625" s="5" t="s">
        <v>8328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 s="5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t="b">
        <v>0</v>
      </c>
      <c r="L1626" s="5">
        <v>25</v>
      </c>
      <c r="M1626" t="b">
        <v>1</v>
      </c>
      <c r="N1626" s="5" t="s">
        <v>8275</v>
      </c>
      <c r="O1626" s="1">
        <f t="shared" si="100"/>
        <v>118</v>
      </c>
      <c r="P1626" s="7">
        <f t="shared" si="101"/>
        <v>47.2</v>
      </c>
      <c r="Q1626" s="5" t="s">
        <v>8327</v>
      </c>
      <c r="R1626" s="5" t="s">
        <v>8328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 s="5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t="b">
        <v>0</v>
      </c>
      <c r="L1627" s="5">
        <v>104</v>
      </c>
      <c r="M1627" t="b">
        <v>1</v>
      </c>
      <c r="N1627" s="5" t="s">
        <v>8275</v>
      </c>
      <c r="O1627" s="1">
        <f t="shared" si="100"/>
        <v>156</v>
      </c>
      <c r="P1627" s="7">
        <f t="shared" si="101"/>
        <v>112.02000000000001</v>
      </c>
      <c r="Q1627" s="5" t="s">
        <v>8327</v>
      </c>
      <c r="R1627" s="5" t="s">
        <v>8328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 s="5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t="b">
        <v>0</v>
      </c>
      <c r="L1628" s="5">
        <v>108</v>
      </c>
      <c r="M1628" t="b">
        <v>1</v>
      </c>
      <c r="N1628" s="5" t="s">
        <v>8275</v>
      </c>
      <c r="O1628" s="1">
        <f t="shared" si="100"/>
        <v>102</v>
      </c>
      <c r="P1628" s="7">
        <f t="shared" si="101"/>
        <v>74.960000000000008</v>
      </c>
      <c r="Q1628" s="5" t="s">
        <v>8327</v>
      </c>
      <c r="R1628" s="5" t="s">
        <v>8328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 s="5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t="b">
        <v>0</v>
      </c>
      <c r="L1629" s="5">
        <v>38</v>
      </c>
      <c r="M1629" t="b">
        <v>1</v>
      </c>
      <c r="N1629" s="5" t="s">
        <v>8275</v>
      </c>
      <c r="O1629" s="1">
        <f t="shared" si="100"/>
        <v>117</v>
      </c>
      <c r="P1629" s="7">
        <f t="shared" si="101"/>
        <v>61.58</v>
      </c>
      <c r="Q1629" s="5" t="s">
        <v>8327</v>
      </c>
      <c r="R1629" s="5" t="s">
        <v>8328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 s="5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t="b">
        <v>0</v>
      </c>
      <c r="L1630" s="5">
        <v>88</v>
      </c>
      <c r="M1630" t="b">
        <v>1</v>
      </c>
      <c r="N1630" s="5" t="s">
        <v>8275</v>
      </c>
      <c r="O1630" s="1">
        <f t="shared" si="100"/>
        <v>101</v>
      </c>
      <c r="P1630" s="7">
        <f t="shared" si="101"/>
        <v>45.879999999999995</v>
      </c>
      <c r="Q1630" s="5" t="s">
        <v>8327</v>
      </c>
      <c r="R1630" s="5" t="s">
        <v>8328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 s="5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t="b">
        <v>0</v>
      </c>
      <c r="L1631" s="5">
        <v>82</v>
      </c>
      <c r="M1631" t="b">
        <v>1</v>
      </c>
      <c r="N1631" s="5" t="s">
        <v>8275</v>
      </c>
      <c r="O1631" s="1">
        <f t="shared" si="100"/>
        <v>104</v>
      </c>
      <c r="P1631" s="7">
        <f t="shared" si="101"/>
        <v>75.86</v>
      </c>
      <c r="Q1631" s="5" t="s">
        <v>8327</v>
      </c>
      <c r="R1631" s="5" t="s">
        <v>8328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 s="5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t="b">
        <v>0</v>
      </c>
      <c r="L1632" s="5">
        <v>126</v>
      </c>
      <c r="M1632" t="b">
        <v>1</v>
      </c>
      <c r="N1632" s="5" t="s">
        <v>8275</v>
      </c>
      <c r="O1632" s="1">
        <f t="shared" si="100"/>
        <v>266</v>
      </c>
      <c r="P1632" s="7">
        <f t="shared" si="101"/>
        <v>84.210000000000008</v>
      </c>
      <c r="Q1632" s="5" t="s">
        <v>8327</v>
      </c>
      <c r="R1632" s="5" t="s">
        <v>8328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 s="5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t="b">
        <v>0</v>
      </c>
      <c r="L1633" s="5">
        <v>133</v>
      </c>
      <c r="M1633" t="b">
        <v>1</v>
      </c>
      <c r="N1633" s="5" t="s">
        <v>8275</v>
      </c>
      <c r="O1633" s="1">
        <f t="shared" si="100"/>
        <v>156</v>
      </c>
      <c r="P1633" s="7">
        <f t="shared" si="101"/>
        <v>117.23</v>
      </c>
      <c r="Q1633" s="5" t="s">
        <v>8327</v>
      </c>
      <c r="R1633" s="5" t="s">
        <v>8328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 s="5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t="b">
        <v>0</v>
      </c>
      <c r="L1634" s="5">
        <v>47</v>
      </c>
      <c r="M1634" t="b">
        <v>1</v>
      </c>
      <c r="N1634" s="5" t="s">
        <v>8275</v>
      </c>
      <c r="O1634" s="1">
        <f t="shared" si="100"/>
        <v>102</v>
      </c>
      <c r="P1634" s="7">
        <f t="shared" si="101"/>
        <v>86.490000000000009</v>
      </c>
      <c r="Q1634" s="5" t="s">
        <v>8327</v>
      </c>
      <c r="R1634" s="5" t="s">
        <v>8328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 s="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t="b">
        <v>0</v>
      </c>
      <c r="L1635" s="5">
        <v>58</v>
      </c>
      <c r="M1635" t="b">
        <v>1</v>
      </c>
      <c r="N1635" s="5" t="s">
        <v>8275</v>
      </c>
      <c r="O1635" s="1">
        <f t="shared" si="100"/>
        <v>100</v>
      </c>
      <c r="P1635" s="7">
        <f t="shared" si="101"/>
        <v>172.42</v>
      </c>
      <c r="Q1635" s="5" t="s">
        <v>8327</v>
      </c>
      <c r="R1635" s="5" t="s">
        <v>8328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 s="5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t="b">
        <v>0</v>
      </c>
      <c r="L1636" s="5">
        <v>32</v>
      </c>
      <c r="M1636" t="b">
        <v>1</v>
      </c>
      <c r="N1636" s="5" t="s">
        <v>8275</v>
      </c>
      <c r="O1636" s="1">
        <f t="shared" si="100"/>
        <v>101</v>
      </c>
      <c r="P1636" s="7">
        <f t="shared" si="101"/>
        <v>62.82</v>
      </c>
      <c r="Q1636" s="5" t="s">
        <v>8327</v>
      </c>
      <c r="R1636" s="5" t="s">
        <v>8328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 s="5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t="b">
        <v>0</v>
      </c>
      <c r="L1637" s="5">
        <v>37</v>
      </c>
      <c r="M1637" t="b">
        <v>1</v>
      </c>
      <c r="N1637" s="5" t="s">
        <v>8275</v>
      </c>
      <c r="O1637" s="1">
        <f t="shared" si="100"/>
        <v>126</v>
      </c>
      <c r="P1637" s="7">
        <f t="shared" si="101"/>
        <v>67.73</v>
      </c>
      <c r="Q1637" s="5" t="s">
        <v>8327</v>
      </c>
      <c r="R1637" s="5" t="s">
        <v>8328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 s="5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t="b">
        <v>0</v>
      </c>
      <c r="L1638" s="5">
        <v>87</v>
      </c>
      <c r="M1638" t="b">
        <v>1</v>
      </c>
      <c r="N1638" s="5" t="s">
        <v>8275</v>
      </c>
      <c r="O1638" s="1">
        <f t="shared" si="100"/>
        <v>104</v>
      </c>
      <c r="P1638" s="7">
        <f t="shared" si="101"/>
        <v>53.57</v>
      </c>
      <c r="Q1638" s="5" t="s">
        <v>8327</v>
      </c>
      <c r="R1638" s="5" t="s">
        <v>8328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 s="5">
        <v>1637</v>
      </c>
      <c r="B1639" s="3" t="s">
        <v>1637</v>
      </c>
      <c r="C1639" s="3" t="s">
        <v>5746</v>
      </c>
      <c r="D1639">
        <v>500</v>
      </c>
      <c r="E1639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t="b">
        <v>0</v>
      </c>
      <c r="L1639" s="5">
        <v>15</v>
      </c>
      <c r="M1639" t="b">
        <v>1</v>
      </c>
      <c r="N1639" s="5" t="s">
        <v>8275</v>
      </c>
      <c r="O1639" s="1">
        <f t="shared" si="100"/>
        <v>104</v>
      </c>
      <c r="P1639" s="7">
        <f t="shared" si="101"/>
        <v>34.6</v>
      </c>
      <c r="Q1639" s="5" t="s">
        <v>8327</v>
      </c>
      <c r="R1639" s="5" t="s">
        <v>8328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 s="5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t="b">
        <v>0</v>
      </c>
      <c r="L1640" s="5">
        <v>27</v>
      </c>
      <c r="M1640" t="b">
        <v>1</v>
      </c>
      <c r="N1640" s="5" t="s">
        <v>8275</v>
      </c>
      <c r="O1640" s="1">
        <f t="shared" si="100"/>
        <v>105</v>
      </c>
      <c r="P1640" s="7">
        <f t="shared" si="101"/>
        <v>38.89</v>
      </c>
      <c r="Q1640" s="5" t="s">
        <v>8327</v>
      </c>
      <c r="R1640" s="5" t="s">
        <v>8328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 s="5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t="b">
        <v>0</v>
      </c>
      <c r="L1641" s="5">
        <v>19</v>
      </c>
      <c r="M1641" t="b">
        <v>1</v>
      </c>
      <c r="N1641" s="5" t="s">
        <v>8275</v>
      </c>
      <c r="O1641" s="1">
        <f t="shared" si="100"/>
        <v>100</v>
      </c>
      <c r="P1641" s="7">
        <f t="shared" si="101"/>
        <v>94.740000000000009</v>
      </c>
      <c r="Q1641" s="5" t="s">
        <v>8327</v>
      </c>
      <c r="R1641" s="5" t="s">
        <v>8328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 s="5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t="b">
        <v>0</v>
      </c>
      <c r="L1642" s="5">
        <v>17</v>
      </c>
      <c r="M1642" t="b">
        <v>1</v>
      </c>
      <c r="N1642" s="5" t="s">
        <v>8275</v>
      </c>
      <c r="O1642" s="1">
        <f t="shared" si="100"/>
        <v>170</v>
      </c>
      <c r="P1642" s="7">
        <f t="shared" si="101"/>
        <v>39.97</v>
      </c>
      <c r="Q1642" s="5" t="s">
        <v>8327</v>
      </c>
      <c r="R1642" s="5" t="s">
        <v>8328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 s="5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t="b">
        <v>0</v>
      </c>
      <c r="L1643" s="5">
        <v>26</v>
      </c>
      <c r="M1643" t="b">
        <v>1</v>
      </c>
      <c r="N1643" s="5" t="s">
        <v>8291</v>
      </c>
      <c r="O1643" s="1">
        <f t="shared" si="100"/>
        <v>102</v>
      </c>
      <c r="P1643" s="7">
        <f t="shared" si="101"/>
        <v>97.5</v>
      </c>
      <c r="Q1643" s="5" t="s">
        <v>8327</v>
      </c>
      <c r="R1643" s="5" t="s">
        <v>8348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 s="5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t="b">
        <v>0</v>
      </c>
      <c r="L1644" s="5">
        <v>28</v>
      </c>
      <c r="M1644" t="b">
        <v>1</v>
      </c>
      <c r="N1644" s="5" t="s">
        <v>8291</v>
      </c>
      <c r="O1644" s="1">
        <f t="shared" si="100"/>
        <v>100</v>
      </c>
      <c r="P1644" s="7">
        <f t="shared" si="101"/>
        <v>42.86</v>
      </c>
      <c r="Q1644" s="5" t="s">
        <v>8327</v>
      </c>
      <c r="R1644" s="5" t="s">
        <v>8348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 s="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t="b">
        <v>0</v>
      </c>
      <c r="L1645" s="5">
        <v>37</v>
      </c>
      <c r="M1645" t="b">
        <v>1</v>
      </c>
      <c r="N1645" s="5" t="s">
        <v>8291</v>
      </c>
      <c r="O1645" s="1">
        <f t="shared" si="100"/>
        <v>125</v>
      </c>
      <c r="P1645" s="7">
        <f t="shared" si="101"/>
        <v>168.51999999999998</v>
      </c>
      <c r="Q1645" s="5" t="s">
        <v>8327</v>
      </c>
      <c r="R1645" s="5" t="s">
        <v>8348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 s="5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t="b">
        <v>0</v>
      </c>
      <c r="L1646" s="5">
        <v>128</v>
      </c>
      <c r="M1646" t="b">
        <v>1</v>
      </c>
      <c r="N1646" s="5" t="s">
        <v>8291</v>
      </c>
      <c r="O1646" s="1">
        <f t="shared" si="100"/>
        <v>110</v>
      </c>
      <c r="P1646" s="7">
        <f t="shared" si="101"/>
        <v>85.550000000000011</v>
      </c>
      <c r="Q1646" s="5" t="s">
        <v>8327</v>
      </c>
      <c r="R1646" s="5" t="s">
        <v>8348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 s="5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t="b">
        <v>0</v>
      </c>
      <c r="L1647" s="5">
        <v>10</v>
      </c>
      <c r="M1647" t="b">
        <v>1</v>
      </c>
      <c r="N1647" s="5" t="s">
        <v>8291</v>
      </c>
      <c r="O1647" s="1">
        <f t="shared" si="100"/>
        <v>111</v>
      </c>
      <c r="P1647" s="7">
        <f t="shared" si="101"/>
        <v>554</v>
      </c>
      <c r="Q1647" s="5" t="s">
        <v>8327</v>
      </c>
      <c r="R1647" s="5" t="s">
        <v>8348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 s="5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t="b">
        <v>0</v>
      </c>
      <c r="L1648" s="5">
        <v>83</v>
      </c>
      <c r="M1648" t="b">
        <v>1</v>
      </c>
      <c r="N1648" s="5" t="s">
        <v>8291</v>
      </c>
      <c r="O1648" s="1">
        <f t="shared" si="100"/>
        <v>111</v>
      </c>
      <c r="P1648" s="7">
        <f t="shared" si="101"/>
        <v>26.560000000000002</v>
      </c>
      <c r="Q1648" s="5" t="s">
        <v>8327</v>
      </c>
      <c r="R1648" s="5" t="s">
        <v>8348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 s="5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t="b">
        <v>0</v>
      </c>
      <c r="L1649" s="5">
        <v>46</v>
      </c>
      <c r="M1649" t="b">
        <v>1</v>
      </c>
      <c r="N1649" s="5" t="s">
        <v>8291</v>
      </c>
      <c r="O1649" s="1">
        <f t="shared" si="100"/>
        <v>105</v>
      </c>
      <c r="P1649" s="7">
        <f t="shared" si="101"/>
        <v>113.83</v>
      </c>
      <c r="Q1649" s="5" t="s">
        <v>8327</v>
      </c>
      <c r="R1649" s="5" t="s">
        <v>8348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 s="5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t="b">
        <v>0</v>
      </c>
      <c r="L1650" s="5">
        <v>90</v>
      </c>
      <c r="M1650" t="b">
        <v>1</v>
      </c>
      <c r="N1650" s="5" t="s">
        <v>8291</v>
      </c>
      <c r="O1650" s="1">
        <f t="shared" si="100"/>
        <v>126</v>
      </c>
      <c r="P1650" s="7">
        <f t="shared" si="101"/>
        <v>32.019999999999996</v>
      </c>
      <c r="Q1650" s="5" t="s">
        <v>8327</v>
      </c>
      <c r="R1650" s="5" t="s">
        <v>8348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 s="5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t="b">
        <v>0</v>
      </c>
      <c r="L1651" s="5">
        <v>81</v>
      </c>
      <c r="M1651" t="b">
        <v>1</v>
      </c>
      <c r="N1651" s="5" t="s">
        <v>8291</v>
      </c>
      <c r="O1651" s="1">
        <f t="shared" si="100"/>
        <v>101</v>
      </c>
      <c r="P1651" s="7">
        <f t="shared" si="101"/>
        <v>47.19</v>
      </c>
      <c r="Q1651" s="5" t="s">
        <v>8327</v>
      </c>
      <c r="R1651" s="5" t="s">
        <v>8348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 s="5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t="b">
        <v>0</v>
      </c>
      <c r="L1652" s="5">
        <v>32</v>
      </c>
      <c r="M1652" t="b">
        <v>1</v>
      </c>
      <c r="N1652" s="5" t="s">
        <v>8291</v>
      </c>
      <c r="O1652" s="1">
        <f t="shared" si="100"/>
        <v>142</v>
      </c>
      <c r="P1652" s="7">
        <f t="shared" si="101"/>
        <v>88.47</v>
      </c>
      <c r="Q1652" s="5" t="s">
        <v>8327</v>
      </c>
      <c r="R1652" s="5" t="s">
        <v>8348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 s="5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t="b">
        <v>0</v>
      </c>
      <c r="L1653" s="5">
        <v>20</v>
      </c>
      <c r="M1653" t="b">
        <v>1</v>
      </c>
      <c r="N1653" s="5" t="s">
        <v>8291</v>
      </c>
      <c r="O1653" s="1">
        <f t="shared" si="100"/>
        <v>101</v>
      </c>
      <c r="P1653" s="7">
        <f t="shared" si="101"/>
        <v>100.75</v>
      </c>
      <c r="Q1653" s="5" t="s">
        <v>8327</v>
      </c>
      <c r="R1653" s="5" t="s">
        <v>8348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 s="5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t="b">
        <v>0</v>
      </c>
      <c r="L1654" s="5">
        <v>70</v>
      </c>
      <c r="M1654" t="b">
        <v>1</v>
      </c>
      <c r="N1654" s="5" t="s">
        <v>8291</v>
      </c>
      <c r="O1654" s="1">
        <f t="shared" si="100"/>
        <v>101</v>
      </c>
      <c r="P1654" s="7">
        <f t="shared" si="101"/>
        <v>64.72</v>
      </c>
      <c r="Q1654" s="5" t="s">
        <v>8327</v>
      </c>
      <c r="R1654" s="5" t="s">
        <v>8348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 s="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t="b">
        <v>0</v>
      </c>
      <c r="L1655" s="5">
        <v>168</v>
      </c>
      <c r="M1655" t="b">
        <v>1</v>
      </c>
      <c r="N1655" s="5" t="s">
        <v>8291</v>
      </c>
      <c r="O1655" s="1">
        <f t="shared" si="100"/>
        <v>175</v>
      </c>
      <c r="P1655" s="7">
        <f t="shared" si="101"/>
        <v>51.86</v>
      </c>
      <c r="Q1655" s="5" t="s">
        <v>8327</v>
      </c>
      <c r="R1655" s="5" t="s">
        <v>8348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 s="5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t="b">
        <v>0</v>
      </c>
      <c r="L1656" s="5">
        <v>34</v>
      </c>
      <c r="M1656" t="b">
        <v>1</v>
      </c>
      <c r="N1656" s="5" t="s">
        <v>8291</v>
      </c>
      <c r="O1656" s="1">
        <f t="shared" si="100"/>
        <v>120</v>
      </c>
      <c r="P1656" s="7">
        <f t="shared" si="101"/>
        <v>38.799999999999997</v>
      </c>
      <c r="Q1656" s="5" t="s">
        <v>8327</v>
      </c>
      <c r="R1656" s="5" t="s">
        <v>8348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 s="5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t="b">
        <v>0</v>
      </c>
      <c r="L1657" s="5">
        <v>48</v>
      </c>
      <c r="M1657" t="b">
        <v>1</v>
      </c>
      <c r="N1657" s="5" t="s">
        <v>8291</v>
      </c>
      <c r="O1657" s="1">
        <f t="shared" si="100"/>
        <v>143</v>
      </c>
      <c r="P1657" s="7">
        <f t="shared" si="101"/>
        <v>44.65</v>
      </c>
      <c r="Q1657" s="5" t="s">
        <v>8327</v>
      </c>
      <c r="R1657" s="5" t="s">
        <v>8348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 s="5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t="b">
        <v>0</v>
      </c>
      <c r="L1658" s="5">
        <v>48</v>
      </c>
      <c r="M1658" t="b">
        <v>1</v>
      </c>
      <c r="N1658" s="5" t="s">
        <v>8291</v>
      </c>
      <c r="O1658" s="1">
        <f t="shared" si="100"/>
        <v>101</v>
      </c>
      <c r="P1658" s="7">
        <f t="shared" si="101"/>
        <v>156.78</v>
      </c>
      <c r="Q1658" s="5" t="s">
        <v>8327</v>
      </c>
      <c r="R1658" s="5" t="s">
        <v>8348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 s="5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t="b">
        <v>0</v>
      </c>
      <c r="L1659" s="5">
        <v>221</v>
      </c>
      <c r="M1659" t="b">
        <v>1</v>
      </c>
      <c r="N1659" s="5" t="s">
        <v>8291</v>
      </c>
      <c r="O1659" s="1">
        <f t="shared" si="100"/>
        <v>105</v>
      </c>
      <c r="P1659" s="7">
        <f t="shared" si="101"/>
        <v>118.71000000000001</v>
      </c>
      <c r="Q1659" s="5" t="s">
        <v>8327</v>
      </c>
      <c r="R1659" s="5" t="s">
        <v>8348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 s="5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t="b">
        <v>0</v>
      </c>
      <c r="L1660" s="5">
        <v>107</v>
      </c>
      <c r="M1660" t="b">
        <v>1</v>
      </c>
      <c r="N1660" s="5" t="s">
        <v>8291</v>
      </c>
      <c r="O1660" s="1">
        <f t="shared" si="100"/>
        <v>133</v>
      </c>
      <c r="P1660" s="7">
        <f t="shared" si="101"/>
        <v>74.150000000000006</v>
      </c>
      <c r="Q1660" s="5" t="s">
        <v>8327</v>
      </c>
      <c r="R1660" s="5" t="s">
        <v>8348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 s="5">
        <v>1659</v>
      </c>
      <c r="B1661" s="3" t="s">
        <v>1659</v>
      </c>
      <c r="C1661" s="3" t="s">
        <v>5768</v>
      </c>
      <c r="D1661">
        <v>500</v>
      </c>
      <c r="E1661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t="b">
        <v>0</v>
      </c>
      <c r="L1661" s="5">
        <v>45</v>
      </c>
      <c r="M1661" t="b">
        <v>1</v>
      </c>
      <c r="N1661" s="5" t="s">
        <v>8291</v>
      </c>
      <c r="O1661" s="1">
        <f t="shared" si="100"/>
        <v>113</v>
      </c>
      <c r="P1661" s="7">
        <f t="shared" si="101"/>
        <v>12.54</v>
      </c>
      <c r="Q1661" s="5" t="s">
        <v>8327</v>
      </c>
      <c r="R1661" s="5" t="s">
        <v>8348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 s="5">
        <v>1660</v>
      </c>
      <c r="B1662" s="3" t="s">
        <v>1660</v>
      </c>
      <c r="C1662" s="3" t="s">
        <v>5769</v>
      </c>
      <c r="D1662">
        <v>80</v>
      </c>
      <c r="E1662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t="b">
        <v>0</v>
      </c>
      <c r="L1662" s="5">
        <v>36</v>
      </c>
      <c r="M1662" t="b">
        <v>1</v>
      </c>
      <c r="N1662" s="5" t="s">
        <v>8291</v>
      </c>
      <c r="O1662" s="1">
        <f t="shared" si="100"/>
        <v>1254</v>
      </c>
      <c r="P1662" s="7">
        <f t="shared" si="101"/>
        <v>27.87</v>
      </c>
      <c r="Q1662" s="5" t="s">
        <v>8327</v>
      </c>
      <c r="R1662" s="5" t="s">
        <v>8348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 s="5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t="b">
        <v>0</v>
      </c>
      <c r="L1663" s="5">
        <v>101</v>
      </c>
      <c r="M1663" t="b">
        <v>1</v>
      </c>
      <c r="N1663" s="5" t="s">
        <v>8291</v>
      </c>
      <c r="O1663" s="1">
        <f t="shared" si="100"/>
        <v>103</v>
      </c>
      <c r="P1663" s="7">
        <f t="shared" si="101"/>
        <v>80.180000000000007</v>
      </c>
      <c r="Q1663" s="5" t="s">
        <v>8327</v>
      </c>
      <c r="R1663" s="5" t="s">
        <v>8348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 s="5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t="b">
        <v>0</v>
      </c>
      <c r="L1664" s="5">
        <v>62</v>
      </c>
      <c r="M1664" t="b">
        <v>1</v>
      </c>
      <c r="N1664" s="5" t="s">
        <v>8291</v>
      </c>
      <c r="O1664" s="1">
        <f t="shared" si="100"/>
        <v>103</v>
      </c>
      <c r="P1664" s="7">
        <f t="shared" si="101"/>
        <v>132.44</v>
      </c>
      <c r="Q1664" s="5" t="s">
        <v>8327</v>
      </c>
      <c r="R1664" s="5" t="s">
        <v>8348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 s="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t="b">
        <v>0</v>
      </c>
      <c r="L1665" s="5">
        <v>32</v>
      </c>
      <c r="M1665" t="b">
        <v>1</v>
      </c>
      <c r="N1665" s="5" t="s">
        <v>8291</v>
      </c>
      <c r="O1665" s="1">
        <f t="shared" si="100"/>
        <v>108</v>
      </c>
      <c r="P1665" s="7">
        <f t="shared" si="101"/>
        <v>33.75</v>
      </c>
      <c r="Q1665" s="5" t="s">
        <v>8327</v>
      </c>
      <c r="R1665" s="5" t="s">
        <v>8348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 s="5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t="b">
        <v>0</v>
      </c>
      <c r="L1666" s="5">
        <v>89</v>
      </c>
      <c r="M1666" t="b">
        <v>1</v>
      </c>
      <c r="N1666" s="5" t="s">
        <v>8291</v>
      </c>
      <c r="O1666" s="1">
        <f t="shared" si="100"/>
        <v>123</v>
      </c>
      <c r="P1666" s="7">
        <f t="shared" si="101"/>
        <v>34.39</v>
      </c>
      <c r="Q1666" s="5" t="s">
        <v>8327</v>
      </c>
      <c r="R1666" s="5" t="s">
        <v>8348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 s="5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t="b">
        <v>0</v>
      </c>
      <c r="L1667" s="5">
        <v>93</v>
      </c>
      <c r="M1667" t="b">
        <v>1</v>
      </c>
      <c r="N1667" s="5" t="s">
        <v>8291</v>
      </c>
      <c r="O1667" s="1">
        <f t="shared" ref="O1667:O1730" si="104">ROUNDUP(E1667/D1667*100, 0)</f>
        <v>120</v>
      </c>
      <c r="P1667" s="7">
        <f t="shared" ref="P1667:P1730" si="105">ROUNDUP(E1667/L1667,2)</f>
        <v>44.96</v>
      </c>
      <c r="Q1667" s="5" t="s">
        <v>8327</v>
      </c>
      <c r="R1667" s="5" t="s">
        <v>8348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 s="5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t="b">
        <v>0</v>
      </c>
      <c r="L1668" s="5">
        <v>98</v>
      </c>
      <c r="M1668" t="b">
        <v>1</v>
      </c>
      <c r="N1668" s="5" t="s">
        <v>8291</v>
      </c>
      <c r="O1668" s="1">
        <f t="shared" si="104"/>
        <v>161</v>
      </c>
      <c r="P1668" s="7">
        <f t="shared" si="105"/>
        <v>41.05</v>
      </c>
      <c r="Q1668" s="5" t="s">
        <v>8327</v>
      </c>
      <c r="R1668" s="5" t="s">
        <v>8348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 s="5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t="b">
        <v>0</v>
      </c>
      <c r="L1669" s="5">
        <v>82</v>
      </c>
      <c r="M1669" t="b">
        <v>1</v>
      </c>
      <c r="N1669" s="5" t="s">
        <v>8291</v>
      </c>
      <c r="O1669" s="1">
        <f t="shared" si="104"/>
        <v>127</v>
      </c>
      <c r="P1669" s="7">
        <f t="shared" si="105"/>
        <v>52.6</v>
      </c>
      <c r="Q1669" s="5" t="s">
        <v>8327</v>
      </c>
      <c r="R1669" s="5" t="s">
        <v>8348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 s="5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t="b">
        <v>0</v>
      </c>
      <c r="L1670" s="5">
        <v>116</v>
      </c>
      <c r="M1670" t="b">
        <v>1</v>
      </c>
      <c r="N1670" s="5" t="s">
        <v>8291</v>
      </c>
      <c r="O1670" s="1">
        <f t="shared" si="104"/>
        <v>103</v>
      </c>
      <c r="P1670" s="7">
        <f t="shared" si="105"/>
        <v>70.790000000000006</v>
      </c>
      <c r="Q1670" s="5" t="s">
        <v>8327</v>
      </c>
      <c r="R1670" s="5" t="s">
        <v>8348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 s="5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t="b">
        <v>0</v>
      </c>
      <c r="L1671" s="5">
        <v>52</v>
      </c>
      <c r="M1671" t="b">
        <v>1</v>
      </c>
      <c r="N1671" s="5" t="s">
        <v>8291</v>
      </c>
      <c r="O1671" s="1">
        <f t="shared" si="104"/>
        <v>140</v>
      </c>
      <c r="P1671" s="7">
        <f t="shared" si="105"/>
        <v>53.75</v>
      </c>
      <c r="Q1671" s="5" t="s">
        <v>8327</v>
      </c>
      <c r="R1671" s="5" t="s">
        <v>8348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 s="5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t="b">
        <v>0</v>
      </c>
      <c r="L1672" s="5">
        <v>23</v>
      </c>
      <c r="M1672" t="b">
        <v>1</v>
      </c>
      <c r="N1672" s="5" t="s">
        <v>8291</v>
      </c>
      <c r="O1672" s="1">
        <f t="shared" si="104"/>
        <v>103</v>
      </c>
      <c r="P1672" s="7">
        <f t="shared" si="105"/>
        <v>44.61</v>
      </c>
      <c r="Q1672" s="5" t="s">
        <v>8327</v>
      </c>
      <c r="R1672" s="5" t="s">
        <v>8348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 s="5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t="b">
        <v>0</v>
      </c>
      <c r="L1673" s="5">
        <v>77</v>
      </c>
      <c r="M1673" t="b">
        <v>1</v>
      </c>
      <c r="N1673" s="5" t="s">
        <v>8291</v>
      </c>
      <c r="O1673" s="1">
        <f t="shared" si="104"/>
        <v>101</v>
      </c>
      <c r="P1673" s="7">
        <f t="shared" si="105"/>
        <v>26.150000000000002</v>
      </c>
      <c r="Q1673" s="5" t="s">
        <v>8327</v>
      </c>
      <c r="R1673" s="5" t="s">
        <v>8348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 s="5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t="b">
        <v>0</v>
      </c>
      <c r="L1674" s="5">
        <v>49</v>
      </c>
      <c r="M1674" t="b">
        <v>1</v>
      </c>
      <c r="N1674" s="5" t="s">
        <v>8291</v>
      </c>
      <c r="O1674" s="1">
        <f t="shared" si="104"/>
        <v>113</v>
      </c>
      <c r="P1674" s="7">
        <f t="shared" si="105"/>
        <v>39.19</v>
      </c>
      <c r="Q1674" s="5" t="s">
        <v>8327</v>
      </c>
      <c r="R1674" s="5" t="s">
        <v>8348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 s="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t="b">
        <v>0</v>
      </c>
      <c r="L1675" s="5">
        <v>59</v>
      </c>
      <c r="M1675" t="b">
        <v>1</v>
      </c>
      <c r="N1675" s="5" t="s">
        <v>8291</v>
      </c>
      <c r="O1675" s="1">
        <f t="shared" si="104"/>
        <v>129</v>
      </c>
      <c r="P1675" s="7">
        <f t="shared" si="105"/>
        <v>45.6</v>
      </c>
      <c r="Q1675" s="5" t="s">
        <v>8327</v>
      </c>
      <c r="R1675" s="5" t="s">
        <v>8348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 s="5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t="b">
        <v>0</v>
      </c>
      <c r="L1676" s="5">
        <v>113</v>
      </c>
      <c r="M1676" t="b">
        <v>1</v>
      </c>
      <c r="N1676" s="5" t="s">
        <v>8291</v>
      </c>
      <c r="O1676" s="1">
        <f t="shared" si="104"/>
        <v>202</v>
      </c>
      <c r="P1676" s="7">
        <f t="shared" si="105"/>
        <v>89.25</v>
      </c>
      <c r="Q1676" s="5" t="s">
        <v>8327</v>
      </c>
      <c r="R1676" s="5" t="s">
        <v>8348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 s="5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t="b">
        <v>0</v>
      </c>
      <c r="L1677" s="5">
        <v>34</v>
      </c>
      <c r="M1677" t="b">
        <v>1</v>
      </c>
      <c r="N1677" s="5" t="s">
        <v>8291</v>
      </c>
      <c r="O1677" s="1">
        <f t="shared" si="104"/>
        <v>138</v>
      </c>
      <c r="P1677" s="7">
        <f t="shared" si="105"/>
        <v>40.419999999999995</v>
      </c>
      <c r="Q1677" s="5" t="s">
        <v>8327</v>
      </c>
      <c r="R1677" s="5" t="s">
        <v>8348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 s="5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t="b">
        <v>0</v>
      </c>
      <c r="L1678" s="5">
        <v>42</v>
      </c>
      <c r="M1678" t="b">
        <v>1</v>
      </c>
      <c r="N1678" s="5" t="s">
        <v>8291</v>
      </c>
      <c r="O1678" s="1">
        <f t="shared" si="104"/>
        <v>116</v>
      </c>
      <c r="P1678" s="7">
        <f t="shared" si="105"/>
        <v>82.39</v>
      </c>
      <c r="Q1678" s="5" t="s">
        <v>8327</v>
      </c>
      <c r="R1678" s="5" t="s">
        <v>8348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 s="5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t="b">
        <v>0</v>
      </c>
      <c r="L1679" s="5">
        <v>42</v>
      </c>
      <c r="M1679" t="b">
        <v>1</v>
      </c>
      <c r="N1679" s="5" t="s">
        <v>8291</v>
      </c>
      <c r="O1679" s="1">
        <f t="shared" si="104"/>
        <v>112</v>
      </c>
      <c r="P1679" s="7">
        <f t="shared" si="105"/>
        <v>159.53</v>
      </c>
      <c r="Q1679" s="5" t="s">
        <v>8327</v>
      </c>
      <c r="R1679" s="5" t="s">
        <v>8348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 s="5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t="b">
        <v>0</v>
      </c>
      <c r="L1680" s="5">
        <v>49</v>
      </c>
      <c r="M1680" t="b">
        <v>1</v>
      </c>
      <c r="N1680" s="5" t="s">
        <v>8291</v>
      </c>
      <c r="O1680" s="1">
        <f t="shared" si="104"/>
        <v>119</v>
      </c>
      <c r="P1680" s="7">
        <f t="shared" si="105"/>
        <v>36.25</v>
      </c>
      <c r="Q1680" s="5" t="s">
        <v>8327</v>
      </c>
      <c r="R1680" s="5" t="s">
        <v>8348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 s="5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t="b">
        <v>0</v>
      </c>
      <c r="L1681" s="5">
        <v>56</v>
      </c>
      <c r="M1681" t="b">
        <v>1</v>
      </c>
      <c r="N1681" s="5" t="s">
        <v>8291</v>
      </c>
      <c r="O1681" s="1">
        <f t="shared" si="104"/>
        <v>175</v>
      </c>
      <c r="P1681" s="7">
        <f t="shared" si="105"/>
        <v>62.5</v>
      </c>
      <c r="Q1681" s="5" t="s">
        <v>8327</v>
      </c>
      <c r="R1681" s="5" t="s">
        <v>8348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 s="5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t="b">
        <v>0</v>
      </c>
      <c r="L1682" s="5">
        <v>25</v>
      </c>
      <c r="M1682" t="b">
        <v>1</v>
      </c>
      <c r="N1682" s="5" t="s">
        <v>8291</v>
      </c>
      <c r="O1682" s="1">
        <f t="shared" si="104"/>
        <v>118</v>
      </c>
      <c r="P1682" s="7">
        <f t="shared" si="105"/>
        <v>47</v>
      </c>
      <c r="Q1682" s="5" t="s">
        <v>8327</v>
      </c>
      <c r="R1682" s="5" t="s">
        <v>8348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 s="5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t="b">
        <v>0</v>
      </c>
      <c r="L1683" s="5">
        <v>884</v>
      </c>
      <c r="M1683" t="b">
        <v>0</v>
      </c>
      <c r="N1683" s="5" t="s">
        <v>8292</v>
      </c>
      <c r="O1683" s="1">
        <f t="shared" si="104"/>
        <v>102</v>
      </c>
      <c r="P1683" s="7">
        <f t="shared" si="105"/>
        <v>74.58</v>
      </c>
      <c r="Q1683" s="5" t="s">
        <v>8327</v>
      </c>
      <c r="R1683" s="5" t="s">
        <v>8349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 s="5">
        <v>1682</v>
      </c>
      <c r="B1684" s="3" t="s">
        <v>1682</v>
      </c>
      <c r="C1684" s="3" t="s">
        <v>5791</v>
      </c>
      <c r="D1684">
        <v>6000</v>
      </c>
      <c r="E1684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t="b">
        <v>0</v>
      </c>
      <c r="L1684" s="5">
        <v>0</v>
      </c>
      <c r="M1684" t="b">
        <v>0</v>
      </c>
      <c r="N1684" s="5" t="s">
        <v>8292</v>
      </c>
      <c r="O1684" s="1">
        <f t="shared" si="104"/>
        <v>0</v>
      </c>
      <c r="P1684" s="7" t="e">
        <f t="shared" si="105"/>
        <v>#DIV/0!</v>
      </c>
      <c r="Q1684" s="5" t="s">
        <v>8327</v>
      </c>
      <c r="R1684" s="5" t="s">
        <v>8349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 s="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t="b">
        <v>0</v>
      </c>
      <c r="L1685" s="5">
        <v>10</v>
      </c>
      <c r="M1685" t="b">
        <v>0</v>
      </c>
      <c r="N1685" s="5" t="s">
        <v>8292</v>
      </c>
      <c r="O1685" s="1">
        <f t="shared" si="104"/>
        <v>22</v>
      </c>
      <c r="P1685" s="7">
        <f t="shared" si="105"/>
        <v>76</v>
      </c>
      <c r="Q1685" s="5" t="s">
        <v>8327</v>
      </c>
      <c r="R1685" s="5" t="s">
        <v>8349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 s="5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t="b">
        <v>0</v>
      </c>
      <c r="L1686" s="5">
        <v>101</v>
      </c>
      <c r="M1686" t="b">
        <v>0</v>
      </c>
      <c r="N1686" s="5" t="s">
        <v>8292</v>
      </c>
      <c r="O1686" s="1">
        <f t="shared" si="104"/>
        <v>110</v>
      </c>
      <c r="P1686" s="7">
        <f t="shared" si="105"/>
        <v>86.440000000000012</v>
      </c>
      <c r="Q1686" s="5" t="s">
        <v>8327</v>
      </c>
      <c r="R1686" s="5" t="s">
        <v>8349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 s="5">
        <v>1685</v>
      </c>
      <c r="B1687" s="3" t="s">
        <v>1685</v>
      </c>
      <c r="C1687" s="3" t="s">
        <v>5794</v>
      </c>
      <c r="D1687">
        <v>350</v>
      </c>
      <c r="E1687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t="b">
        <v>0</v>
      </c>
      <c r="L1687" s="5">
        <v>15</v>
      </c>
      <c r="M1687" t="b">
        <v>0</v>
      </c>
      <c r="N1687" s="5" t="s">
        <v>8292</v>
      </c>
      <c r="O1687" s="1">
        <f t="shared" si="104"/>
        <v>103</v>
      </c>
      <c r="P1687" s="7">
        <f t="shared" si="105"/>
        <v>24</v>
      </c>
      <c r="Q1687" s="5" t="s">
        <v>8327</v>
      </c>
      <c r="R1687" s="5" t="s">
        <v>8349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 s="5">
        <v>1686</v>
      </c>
      <c r="B1688" s="3" t="s">
        <v>1686</v>
      </c>
      <c r="C1688" s="3" t="s">
        <v>5795</v>
      </c>
      <c r="D1688">
        <v>5000</v>
      </c>
      <c r="E168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t="b">
        <v>0</v>
      </c>
      <c r="L1688" s="5">
        <v>1</v>
      </c>
      <c r="M1688" t="b">
        <v>0</v>
      </c>
      <c r="N1688" s="5" t="s">
        <v>8292</v>
      </c>
      <c r="O1688" s="1">
        <f t="shared" si="104"/>
        <v>1</v>
      </c>
      <c r="P1688" s="7">
        <f t="shared" si="105"/>
        <v>18</v>
      </c>
      <c r="Q1688" s="5" t="s">
        <v>8327</v>
      </c>
      <c r="R1688" s="5" t="s">
        <v>8349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 s="5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t="b">
        <v>0</v>
      </c>
      <c r="L1689" s="5">
        <v>39</v>
      </c>
      <c r="M1689" t="b">
        <v>0</v>
      </c>
      <c r="N1689" s="5" t="s">
        <v>8292</v>
      </c>
      <c r="O1689" s="1">
        <f t="shared" si="104"/>
        <v>32</v>
      </c>
      <c r="P1689" s="7">
        <f t="shared" si="105"/>
        <v>80.13000000000001</v>
      </c>
      <c r="Q1689" s="5" t="s">
        <v>8327</v>
      </c>
      <c r="R1689" s="5" t="s">
        <v>8349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 s="5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t="b">
        <v>0</v>
      </c>
      <c r="L1690" s="5">
        <v>7</v>
      </c>
      <c r="M1690" t="b">
        <v>0</v>
      </c>
      <c r="N1690" s="5" t="s">
        <v>8292</v>
      </c>
      <c r="O1690" s="1">
        <f t="shared" si="104"/>
        <v>45</v>
      </c>
      <c r="P1690" s="7">
        <f t="shared" si="105"/>
        <v>253.14999999999998</v>
      </c>
      <c r="Q1690" s="5" t="s">
        <v>8327</v>
      </c>
      <c r="R1690" s="5" t="s">
        <v>8349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 s="5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t="b">
        <v>0</v>
      </c>
      <c r="L1691" s="5">
        <v>14</v>
      </c>
      <c r="M1691" t="b">
        <v>0</v>
      </c>
      <c r="N1691" s="5" t="s">
        <v>8292</v>
      </c>
      <c r="O1691" s="1">
        <f t="shared" si="104"/>
        <v>100</v>
      </c>
      <c r="P1691" s="7">
        <f t="shared" si="105"/>
        <v>171.42999999999998</v>
      </c>
      <c r="Q1691" s="5" t="s">
        <v>8327</v>
      </c>
      <c r="R1691" s="5" t="s">
        <v>8349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 s="5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t="b">
        <v>0</v>
      </c>
      <c r="L1692" s="5">
        <v>11</v>
      </c>
      <c r="M1692" t="b">
        <v>0</v>
      </c>
      <c r="N1692" s="5" t="s">
        <v>8292</v>
      </c>
      <c r="O1692" s="1">
        <f t="shared" si="104"/>
        <v>26</v>
      </c>
      <c r="P1692" s="7">
        <f t="shared" si="105"/>
        <v>57.73</v>
      </c>
      <c r="Q1692" s="5" t="s">
        <v>8327</v>
      </c>
      <c r="R1692" s="5" t="s">
        <v>8349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 s="5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t="b">
        <v>0</v>
      </c>
      <c r="L1693" s="5">
        <v>38</v>
      </c>
      <c r="M1693" t="b">
        <v>0</v>
      </c>
      <c r="N1693" s="5" t="s">
        <v>8292</v>
      </c>
      <c r="O1693" s="1">
        <f t="shared" si="104"/>
        <v>34</v>
      </c>
      <c r="P1693" s="7">
        <f t="shared" si="105"/>
        <v>264.27</v>
      </c>
      <c r="Q1693" s="5" t="s">
        <v>8327</v>
      </c>
      <c r="R1693" s="5" t="s">
        <v>8349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 s="5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t="b">
        <v>0</v>
      </c>
      <c r="L1694" s="5">
        <v>15</v>
      </c>
      <c r="M1694" t="b">
        <v>0</v>
      </c>
      <c r="N1694" s="5" t="s">
        <v>8292</v>
      </c>
      <c r="O1694" s="1">
        <f t="shared" si="104"/>
        <v>48</v>
      </c>
      <c r="P1694" s="7">
        <f t="shared" si="105"/>
        <v>159.34</v>
      </c>
      <c r="Q1694" s="5" t="s">
        <v>8327</v>
      </c>
      <c r="R1694" s="5" t="s">
        <v>8349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 s="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t="b">
        <v>0</v>
      </c>
      <c r="L1695" s="5">
        <v>8</v>
      </c>
      <c r="M1695" t="b">
        <v>0</v>
      </c>
      <c r="N1695" s="5" t="s">
        <v>8292</v>
      </c>
      <c r="O1695" s="1">
        <f t="shared" si="104"/>
        <v>10</v>
      </c>
      <c r="P1695" s="7">
        <f t="shared" si="105"/>
        <v>35</v>
      </c>
      <c r="Q1695" s="5" t="s">
        <v>8327</v>
      </c>
      <c r="R1695" s="5" t="s">
        <v>8349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 s="5">
        <v>1694</v>
      </c>
      <c r="B1696" s="3" t="s">
        <v>1694</v>
      </c>
      <c r="C1696" s="3" t="s">
        <v>5803</v>
      </c>
      <c r="D1696">
        <v>10000</v>
      </c>
      <c r="E1696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t="b">
        <v>0</v>
      </c>
      <c r="L1696" s="5">
        <v>1</v>
      </c>
      <c r="M1696" t="b">
        <v>0</v>
      </c>
      <c r="N1696" s="5" t="s">
        <v>8292</v>
      </c>
      <c r="O1696" s="1">
        <f t="shared" si="104"/>
        <v>1</v>
      </c>
      <c r="P1696" s="7">
        <f t="shared" si="105"/>
        <v>5</v>
      </c>
      <c r="Q1696" s="5" t="s">
        <v>8327</v>
      </c>
      <c r="R1696" s="5" t="s">
        <v>8349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 s="5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t="b">
        <v>0</v>
      </c>
      <c r="L1697" s="5">
        <v>23</v>
      </c>
      <c r="M1697" t="b">
        <v>0</v>
      </c>
      <c r="N1697" s="5" t="s">
        <v>8292</v>
      </c>
      <c r="O1697" s="1">
        <f t="shared" si="104"/>
        <v>12</v>
      </c>
      <c r="P1697" s="7">
        <f t="shared" si="105"/>
        <v>61.089999999999996</v>
      </c>
      <c r="Q1697" s="5" t="s">
        <v>8327</v>
      </c>
      <c r="R1697" s="5" t="s">
        <v>8349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 s="5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t="b">
        <v>0</v>
      </c>
      <c r="L1698" s="5">
        <v>0</v>
      </c>
      <c r="M1698" t="b">
        <v>0</v>
      </c>
      <c r="N1698" s="5" t="s">
        <v>8292</v>
      </c>
      <c r="O1698" s="1">
        <f t="shared" si="104"/>
        <v>0</v>
      </c>
      <c r="P1698" s="7" t="e">
        <f t="shared" si="105"/>
        <v>#DIV/0!</v>
      </c>
      <c r="Q1698" s="5" t="s">
        <v>8327</v>
      </c>
      <c r="R1698" s="5" t="s">
        <v>8349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 s="5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t="b">
        <v>0</v>
      </c>
      <c r="L1699" s="5">
        <v>22</v>
      </c>
      <c r="M1699" t="b">
        <v>0</v>
      </c>
      <c r="N1699" s="5" t="s">
        <v>8292</v>
      </c>
      <c r="O1699" s="1">
        <f t="shared" si="104"/>
        <v>21</v>
      </c>
      <c r="P1699" s="7">
        <f t="shared" si="105"/>
        <v>114.82000000000001</v>
      </c>
      <c r="Q1699" s="5" t="s">
        <v>8327</v>
      </c>
      <c r="R1699" s="5" t="s">
        <v>8349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 s="5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t="b">
        <v>0</v>
      </c>
      <c r="L1700" s="5">
        <v>0</v>
      </c>
      <c r="M1700" t="b">
        <v>0</v>
      </c>
      <c r="N1700" s="5" t="s">
        <v>8292</v>
      </c>
      <c r="O1700" s="1">
        <f t="shared" si="104"/>
        <v>0</v>
      </c>
      <c r="P1700" s="7" t="e">
        <f t="shared" si="105"/>
        <v>#DIV/0!</v>
      </c>
      <c r="Q1700" s="5" t="s">
        <v>8327</v>
      </c>
      <c r="R1700" s="5" t="s">
        <v>8349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 s="5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t="b">
        <v>0</v>
      </c>
      <c r="L1701" s="5">
        <v>4</v>
      </c>
      <c r="M1701" t="b">
        <v>0</v>
      </c>
      <c r="N1701" s="5" t="s">
        <v>8292</v>
      </c>
      <c r="O1701" s="1">
        <f t="shared" si="104"/>
        <v>5</v>
      </c>
      <c r="P1701" s="7">
        <f t="shared" si="105"/>
        <v>54</v>
      </c>
      <c r="Q1701" s="5" t="s">
        <v>8327</v>
      </c>
      <c r="R1701" s="5" t="s">
        <v>8349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 s="5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t="b">
        <v>0</v>
      </c>
      <c r="L1702" s="5">
        <v>79</v>
      </c>
      <c r="M1702" t="b">
        <v>0</v>
      </c>
      <c r="N1702" s="5" t="s">
        <v>8292</v>
      </c>
      <c r="O1702" s="1">
        <f t="shared" si="104"/>
        <v>27</v>
      </c>
      <c r="P1702" s="7">
        <f t="shared" si="105"/>
        <v>65.98</v>
      </c>
      <c r="Q1702" s="5" t="s">
        <v>8327</v>
      </c>
      <c r="R1702" s="5" t="s">
        <v>8349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 s="5">
        <v>1701</v>
      </c>
      <c r="B1703" s="3" t="s">
        <v>1701</v>
      </c>
      <c r="C1703" s="3" t="s">
        <v>5810</v>
      </c>
      <c r="D1703">
        <v>5050</v>
      </c>
      <c r="E1703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t="b">
        <v>0</v>
      </c>
      <c r="L1703" s="5">
        <v>2</v>
      </c>
      <c r="M1703" t="b">
        <v>0</v>
      </c>
      <c r="N1703" s="5" t="s">
        <v>8292</v>
      </c>
      <c r="O1703" s="1">
        <f t="shared" si="104"/>
        <v>1</v>
      </c>
      <c r="P1703" s="7">
        <f t="shared" si="105"/>
        <v>5</v>
      </c>
      <c r="Q1703" s="5" t="s">
        <v>8327</v>
      </c>
      <c r="R1703" s="5" t="s">
        <v>8349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 s="5">
        <v>1702</v>
      </c>
      <c r="B1704" s="3" t="s">
        <v>1702</v>
      </c>
      <c r="C1704" s="3" t="s">
        <v>5811</v>
      </c>
      <c r="D1704">
        <v>16500</v>
      </c>
      <c r="E1704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t="b">
        <v>0</v>
      </c>
      <c r="L1704" s="5">
        <v>1</v>
      </c>
      <c r="M1704" t="b">
        <v>0</v>
      </c>
      <c r="N1704" s="5" t="s">
        <v>8292</v>
      </c>
      <c r="O1704" s="1">
        <f t="shared" si="104"/>
        <v>1</v>
      </c>
      <c r="P1704" s="7">
        <f t="shared" si="105"/>
        <v>1</v>
      </c>
      <c r="Q1704" s="5" t="s">
        <v>8327</v>
      </c>
      <c r="R1704" s="5" t="s">
        <v>8349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 s="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t="b">
        <v>0</v>
      </c>
      <c r="L1705" s="5">
        <v>2</v>
      </c>
      <c r="M1705" t="b">
        <v>0</v>
      </c>
      <c r="N1705" s="5" t="s">
        <v>8292</v>
      </c>
      <c r="O1705" s="1">
        <f t="shared" si="104"/>
        <v>2</v>
      </c>
      <c r="P1705" s="7">
        <f t="shared" si="105"/>
        <v>25.5</v>
      </c>
      <c r="Q1705" s="5" t="s">
        <v>8327</v>
      </c>
      <c r="R1705" s="5" t="s">
        <v>8349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 s="5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t="b">
        <v>0</v>
      </c>
      <c r="L1706" s="5">
        <v>11</v>
      </c>
      <c r="M1706" t="b">
        <v>0</v>
      </c>
      <c r="N1706" s="5" t="s">
        <v>8292</v>
      </c>
      <c r="O1706" s="1">
        <f t="shared" si="104"/>
        <v>66</v>
      </c>
      <c r="P1706" s="7">
        <f t="shared" si="105"/>
        <v>118.37</v>
      </c>
      <c r="Q1706" s="5" t="s">
        <v>8327</v>
      </c>
      <c r="R1706" s="5" t="s">
        <v>8349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 s="5">
        <v>1705</v>
      </c>
      <c r="B1707" s="3" t="s">
        <v>1705</v>
      </c>
      <c r="C1707" s="3" t="s">
        <v>5814</v>
      </c>
      <c r="D1707">
        <v>2000</v>
      </c>
      <c r="E1707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t="b">
        <v>0</v>
      </c>
      <c r="L1707" s="5">
        <v>0</v>
      </c>
      <c r="M1707" t="b">
        <v>0</v>
      </c>
      <c r="N1707" s="5" t="s">
        <v>8292</v>
      </c>
      <c r="O1707" s="1">
        <f t="shared" si="104"/>
        <v>0</v>
      </c>
      <c r="P1707" s="7" t="e">
        <f t="shared" si="105"/>
        <v>#DIV/0!</v>
      </c>
      <c r="Q1707" s="5" t="s">
        <v>8327</v>
      </c>
      <c r="R1707" s="5" t="s">
        <v>8349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 s="5">
        <v>1706</v>
      </c>
      <c r="B1708" s="3" t="s">
        <v>1706</v>
      </c>
      <c r="C1708" s="3" t="s">
        <v>5815</v>
      </c>
      <c r="D1708">
        <v>5500</v>
      </c>
      <c r="E170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t="b">
        <v>0</v>
      </c>
      <c r="L1708" s="5">
        <v>0</v>
      </c>
      <c r="M1708" t="b">
        <v>0</v>
      </c>
      <c r="N1708" s="5" t="s">
        <v>8292</v>
      </c>
      <c r="O1708" s="1">
        <f t="shared" si="104"/>
        <v>0</v>
      </c>
      <c r="P1708" s="7" t="e">
        <f t="shared" si="105"/>
        <v>#DIV/0!</v>
      </c>
      <c r="Q1708" s="5" t="s">
        <v>8327</v>
      </c>
      <c r="R1708" s="5" t="s">
        <v>8349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 s="5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t="b">
        <v>0</v>
      </c>
      <c r="L1709" s="5">
        <v>9</v>
      </c>
      <c r="M1709" t="b">
        <v>0</v>
      </c>
      <c r="N1709" s="5" t="s">
        <v>8292</v>
      </c>
      <c r="O1709" s="1">
        <f t="shared" si="104"/>
        <v>10</v>
      </c>
      <c r="P1709" s="7">
        <f t="shared" si="105"/>
        <v>54.12</v>
      </c>
      <c r="Q1709" s="5" t="s">
        <v>8327</v>
      </c>
      <c r="R1709" s="5" t="s">
        <v>8349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 s="5">
        <v>1708</v>
      </c>
      <c r="B1710" s="3" t="s">
        <v>1708</v>
      </c>
      <c r="C1710" s="3" t="s">
        <v>5817</v>
      </c>
      <c r="D1710">
        <v>7000</v>
      </c>
      <c r="E1710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t="b">
        <v>0</v>
      </c>
      <c r="L1710" s="5">
        <v>0</v>
      </c>
      <c r="M1710" t="b">
        <v>0</v>
      </c>
      <c r="N1710" s="5" t="s">
        <v>8292</v>
      </c>
      <c r="O1710" s="1">
        <f t="shared" si="104"/>
        <v>0</v>
      </c>
      <c r="P1710" s="7" t="e">
        <f t="shared" si="105"/>
        <v>#DIV/0!</v>
      </c>
      <c r="Q1710" s="5" t="s">
        <v>8327</v>
      </c>
      <c r="R1710" s="5" t="s">
        <v>8349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 s="5">
        <v>1709</v>
      </c>
      <c r="B1711" s="3" t="s">
        <v>1709</v>
      </c>
      <c r="C1711" s="3" t="s">
        <v>5818</v>
      </c>
      <c r="D1711">
        <v>1750</v>
      </c>
      <c r="E1711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t="b">
        <v>0</v>
      </c>
      <c r="L1711" s="5">
        <v>4</v>
      </c>
      <c r="M1711" t="b">
        <v>0</v>
      </c>
      <c r="N1711" s="5" t="s">
        <v>8292</v>
      </c>
      <c r="O1711" s="1">
        <f t="shared" si="104"/>
        <v>5</v>
      </c>
      <c r="P1711" s="7">
        <f t="shared" si="105"/>
        <v>21.25</v>
      </c>
      <c r="Q1711" s="5" t="s">
        <v>8327</v>
      </c>
      <c r="R1711" s="5" t="s">
        <v>8349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 s="5">
        <v>1710</v>
      </c>
      <c r="B1712" s="3" t="s">
        <v>1710</v>
      </c>
      <c r="C1712" s="3" t="s">
        <v>5819</v>
      </c>
      <c r="D1712">
        <v>5000</v>
      </c>
      <c r="E1712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t="b">
        <v>0</v>
      </c>
      <c r="L1712" s="5">
        <v>1</v>
      </c>
      <c r="M1712" t="b">
        <v>0</v>
      </c>
      <c r="N1712" s="5" t="s">
        <v>8292</v>
      </c>
      <c r="O1712" s="1">
        <f t="shared" si="104"/>
        <v>1</v>
      </c>
      <c r="P1712" s="7">
        <f t="shared" si="105"/>
        <v>34</v>
      </c>
      <c r="Q1712" s="5" t="s">
        <v>8327</v>
      </c>
      <c r="R1712" s="5" t="s">
        <v>8349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 s="5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t="b">
        <v>0</v>
      </c>
      <c r="L1713" s="5">
        <v>2</v>
      </c>
      <c r="M1713" t="b">
        <v>0</v>
      </c>
      <c r="N1713" s="5" t="s">
        <v>8292</v>
      </c>
      <c r="O1713" s="1">
        <f t="shared" si="104"/>
        <v>11</v>
      </c>
      <c r="P1713" s="7">
        <f t="shared" si="105"/>
        <v>525</v>
      </c>
      <c r="Q1713" s="5" t="s">
        <v>8327</v>
      </c>
      <c r="R1713" s="5" t="s">
        <v>8349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 s="5">
        <v>1712</v>
      </c>
      <c r="B1714" s="3" t="s">
        <v>1712</v>
      </c>
      <c r="C1714" s="3" t="s">
        <v>5821</v>
      </c>
      <c r="D1714">
        <v>5000</v>
      </c>
      <c r="E1714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t="b">
        <v>0</v>
      </c>
      <c r="L1714" s="5">
        <v>0</v>
      </c>
      <c r="M1714" t="b">
        <v>0</v>
      </c>
      <c r="N1714" s="5" t="s">
        <v>8292</v>
      </c>
      <c r="O1714" s="1">
        <f t="shared" si="104"/>
        <v>0</v>
      </c>
      <c r="P1714" s="7" t="e">
        <f t="shared" si="105"/>
        <v>#DIV/0!</v>
      </c>
      <c r="Q1714" s="5" t="s">
        <v>8327</v>
      </c>
      <c r="R1714" s="5" t="s">
        <v>8349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 s="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t="b">
        <v>0</v>
      </c>
      <c r="L1715" s="5">
        <v>1</v>
      </c>
      <c r="M1715" t="b">
        <v>0</v>
      </c>
      <c r="N1715" s="5" t="s">
        <v>8292</v>
      </c>
      <c r="O1715" s="1">
        <f t="shared" si="104"/>
        <v>2</v>
      </c>
      <c r="P1715" s="7">
        <f t="shared" si="105"/>
        <v>50</v>
      </c>
      <c r="Q1715" s="5" t="s">
        <v>8327</v>
      </c>
      <c r="R1715" s="5" t="s">
        <v>8349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 s="5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t="b">
        <v>0</v>
      </c>
      <c r="L1716" s="5">
        <v>17</v>
      </c>
      <c r="M1716" t="b">
        <v>0</v>
      </c>
      <c r="N1716" s="5" t="s">
        <v>8292</v>
      </c>
      <c r="O1716" s="1">
        <f t="shared" si="104"/>
        <v>8</v>
      </c>
      <c r="P1716" s="7">
        <f t="shared" si="105"/>
        <v>115.71000000000001</v>
      </c>
      <c r="Q1716" s="5" t="s">
        <v>8327</v>
      </c>
      <c r="R1716" s="5" t="s">
        <v>8349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 s="5">
        <v>1715</v>
      </c>
      <c r="B1717" s="3" t="s">
        <v>1715</v>
      </c>
      <c r="C1717" s="3" t="s">
        <v>5824</v>
      </c>
      <c r="D1717">
        <v>5000</v>
      </c>
      <c r="E1717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t="b">
        <v>0</v>
      </c>
      <c r="L1717" s="5">
        <v>2</v>
      </c>
      <c r="M1717" t="b">
        <v>0</v>
      </c>
      <c r="N1717" s="5" t="s">
        <v>8292</v>
      </c>
      <c r="O1717" s="1">
        <f t="shared" si="104"/>
        <v>1</v>
      </c>
      <c r="P1717" s="7">
        <f t="shared" si="105"/>
        <v>5.5</v>
      </c>
      <c r="Q1717" s="5" t="s">
        <v>8327</v>
      </c>
      <c r="R1717" s="5" t="s">
        <v>8349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 s="5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t="b">
        <v>0</v>
      </c>
      <c r="L1718" s="5">
        <v>3</v>
      </c>
      <c r="M1718" t="b">
        <v>0</v>
      </c>
      <c r="N1718" s="5" t="s">
        <v>8292</v>
      </c>
      <c r="O1718" s="1">
        <f t="shared" si="104"/>
        <v>8</v>
      </c>
      <c r="P1718" s="7">
        <f t="shared" si="105"/>
        <v>50</v>
      </c>
      <c r="Q1718" s="5" t="s">
        <v>8327</v>
      </c>
      <c r="R1718" s="5" t="s">
        <v>8349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 s="5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t="b">
        <v>0</v>
      </c>
      <c r="L1719" s="5">
        <v>41</v>
      </c>
      <c r="M1719" t="b">
        <v>0</v>
      </c>
      <c r="N1719" s="5" t="s">
        <v>8292</v>
      </c>
      <c r="O1719" s="1">
        <f t="shared" si="104"/>
        <v>43</v>
      </c>
      <c r="P1719" s="7">
        <f t="shared" si="105"/>
        <v>34.03</v>
      </c>
      <c r="Q1719" s="5" t="s">
        <v>8327</v>
      </c>
      <c r="R1719" s="5" t="s">
        <v>8349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 s="5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t="b">
        <v>0</v>
      </c>
      <c r="L1720" s="5">
        <v>2</v>
      </c>
      <c r="M1720" t="b">
        <v>0</v>
      </c>
      <c r="N1720" s="5" t="s">
        <v>8292</v>
      </c>
      <c r="O1720" s="1">
        <f t="shared" si="104"/>
        <v>1</v>
      </c>
      <c r="P1720" s="7">
        <f t="shared" si="105"/>
        <v>37.5</v>
      </c>
      <c r="Q1720" s="5" t="s">
        <v>8327</v>
      </c>
      <c r="R1720" s="5" t="s">
        <v>8349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 s="5">
        <v>1719</v>
      </c>
      <c r="B1721" s="3" t="s">
        <v>1719</v>
      </c>
      <c r="C1721" s="3" t="s">
        <v>5828</v>
      </c>
      <c r="D1721">
        <v>4000</v>
      </c>
      <c r="E1721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t="b">
        <v>0</v>
      </c>
      <c r="L1721" s="5">
        <v>3</v>
      </c>
      <c r="M1721" t="b">
        <v>0</v>
      </c>
      <c r="N1721" s="5" t="s">
        <v>8292</v>
      </c>
      <c r="O1721" s="1">
        <f t="shared" si="104"/>
        <v>1</v>
      </c>
      <c r="P1721" s="7">
        <f t="shared" si="105"/>
        <v>11.67</v>
      </c>
      <c r="Q1721" s="5" t="s">
        <v>8327</v>
      </c>
      <c r="R1721" s="5" t="s">
        <v>8349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 s="5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t="b">
        <v>0</v>
      </c>
      <c r="L1722" s="5">
        <v>8</v>
      </c>
      <c r="M1722" t="b">
        <v>0</v>
      </c>
      <c r="N1722" s="5" t="s">
        <v>8292</v>
      </c>
      <c r="O1722" s="1">
        <f t="shared" si="104"/>
        <v>6</v>
      </c>
      <c r="P1722" s="7">
        <f t="shared" si="105"/>
        <v>28.130000000000003</v>
      </c>
      <c r="Q1722" s="5" t="s">
        <v>8327</v>
      </c>
      <c r="R1722" s="5" t="s">
        <v>8349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 s="5">
        <v>1721</v>
      </c>
      <c r="B1723" s="3" t="s">
        <v>1721</v>
      </c>
      <c r="C1723" s="3" t="s">
        <v>5830</v>
      </c>
      <c r="D1723">
        <v>5000</v>
      </c>
      <c r="E1723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t="b">
        <v>0</v>
      </c>
      <c r="L1723" s="5">
        <v>0</v>
      </c>
      <c r="M1723" t="b">
        <v>0</v>
      </c>
      <c r="N1723" s="5" t="s">
        <v>8292</v>
      </c>
      <c r="O1723" s="1">
        <f t="shared" si="104"/>
        <v>0</v>
      </c>
      <c r="P1723" s="7" t="e">
        <f t="shared" si="105"/>
        <v>#DIV/0!</v>
      </c>
      <c r="Q1723" s="5" t="s">
        <v>8327</v>
      </c>
      <c r="R1723" s="5" t="s">
        <v>8349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 s="5">
        <v>1722</v>
      </c>
      <c r="B1724" s="3" t="s">
        <v>1722</v>
      </c>
      <c r="C1724" s="3" t="s">
        <v>5831</v>
      </c>
      <c r="D1724">
        <v>2880</v>
      </c>
      <c r="E1724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t="b">
        <v>0</v>
      </c>
      <c r="L1724" s="5">
        <v>1</v>
      </c>
      <c r="M1724" t="b">
        <v>0</v>
      </c>
      <c r="N1724" s="5" t="s">
        <v>8292</v>
      </c>
      <c r="O1724" s="1">
        <f t="shared" si="104"/>
        <v>1</v>
      </c>
      <c r="P1724" s="7">
        <f t="shared" si="105"/>
        <v>1</v>
      </c>
      <c r="Q1724" s="5" t="s">
        <v>8327</v>
      </c>
      <c r="R1724" s="5" t="s">
        <v>8349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 s="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t="b">
        <v>0</v>
      </c>
      <c r="L1725" s="5">
        <v>3</v>
      </c>
      <c r="M1725" t="b">
        <v>0</v>
      </c>
      <c r="N1725" s="5" t="s">
        <v>8292</v>
      </c>
      <c r="O1725" s="1">
        <f t="shared" si="104"/>
        <v>7</v>
      </c>
      <c r="P1725" s="7">
        <f t="shared" si="105"/>
        <v>216.67</v>
      </c>
      <c r="Q1725" s="5" t="s">
        <v>8327</v>
      </c>
      <c r="R1725" s="5" t="s">
        <v>8349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 s="5">
        <v>1724</v>
      </c>
      <c r="B1726" s="3" t="s">
        <v>1724</v>
      </c>
      <c r="C1726" s="3" t="s">
        <v>5833</v>
      </c>
      <c r="D1726">
        <v>6000</v>
      </c>
      <c r="E1726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t="b">
        <v>0</v>
      </c>
      <c r="L1726" s="5">
        <v>4</v>
      </c>
      <c r="M1726" t="b">
        <v>0</v>
      </c>
      <c r="N1726" s="5" t="s">
        <v>8292</v>
      </c>
      <c r="O1726" s="1">
        <f t="shared" si="104"/>
        <v>1</v>
      </c>
      <c r="P1726" s="7">
        <f t="shared" si="105"/>
        <v>8.75</v>
      </c>
      <c r="Q1726" s="5" t="s">
        <v>8327</v>
      </c>
      <c r="R1726" s="5" t="s">
        <v>8349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 s="5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t="b">
        <v>0</v>
      </c>
      <c r="L1727" s="5">
        <v>9</v>
      </c>
      <c r="M1727" t="b">
        <v>0</v>
      </c>
      <c r="N1727" s="5" t="s">
        <v>8292</v>
      </c>
      <c r="O1727" s="1">
        <f t="shared" si="104"/>
        <v>11</v>
      </c>
      <c r="P1727" s="7">
        <f t="shared" si="105"/>
        <v>62.23</v>
      </c>
      <c r="Q1727" s="5" t="s">
        <v>8327</v>
      </c>
      <c r="R1727" s="5" t="s">
        <v>8349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 s="5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t="b">
        <v>0</v>
      </c>
      <c r="L1728" s="5">
        <v>16</v>
      </c>
      <c r="M1728" t="b">
        <v>0</v>
      </c>
      <c r="N1728" s="5" t="s">
        <v>8292</v>
      </c>
      <c r="O1728" s="1">
        <f t="shared" si="104"/>
        <v>34</v>
      </c>
      <c r="P1728" s="7">
        <f t="shared" si="105"/>
        <v>137.25</v>
      </c>
      <c r="Q1728" s="5" t="s">
        <v>8327</v>
      </c>
      <c r="R1728" s="5" t="s">
        <v>8349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 s="5">
        <v>1727</v>
      </c>
      <c r="B1729" s="3" t="s">
        <v>1727</v>
      </c>
      <c r="C1729" s="3" t="s">
        <v>5836</v>
      </c>
      <c r="D1729">
        <v>3000</v>
      </c>
      <c r="E1729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t="b">
        <v>0</v>
      </c>
      <c r="L1729" s="5">
        <v>1</v>
      </c>
      <c r="M1729" t="b">
        <v>0</v>
      </c>
      <c r="N1729" s="5" t="s">
        <v>8292</v>
      </c>
      <c r="O1729" s="1">
        <f t="shared" si="104"/>
        <v>1</v>
      </c>
      <c r="P1729" s="7">
        <f t="shared" si="105"/>
        <v>1</v>
      </c>
      <c r="Q1729" s="5" t="s">
        <v>8327</v>
      </c>
      <c r="R1729" s="5" t="s">
        <v>8349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 s="5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t="b">
        <v>0</v>
      </c>
      <c r="L1730" s="5">
        <v>7</v>
      </c>
      <c r="M1730" t="b">
        <v>0</v>
      </c>
      <c r="N1730" s="5" t="s">
        <v>8292</v>
      </c>
      <c r="O1730" s="1">
        <f t="shared" si="104"/>
        <v>69</v>
      </c>
      <c r="P1730" s="7">
        <f t="shared" si="105"/>
        <v>122.15</v>
      </c>
      <c r="Q1730" s="5" t="s">
        <v>8327</v>
      </c>
      <c r="R1730" s="5" t="s">
        <v>8349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 s="5">
        <v>1729</v>
      </c>
      <c r="B1731" s="3" t="s">
        <v>1729</v>
      </c>
      <c r="C1731" s="3" t="s">
        <v>5838</v>
      </c>
      <c r="D1731">
        <v>10000</v>
      </c>
      <c r="E1731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t="b">
        <v>0</v>
      </c>
      <c r="L1731" s="5">
        <v>0</v>
      </c>
      <c r="M1731" t="b">
        <v>0</v>
      </c>
      <c r="N1731" s="5" t="s">
        <v>8292</v>
      </c>
      <c r="O1731" s="1">
        <f t="shared" ref="O1731:O1794" si="108">ROUNDUP(E1731/D1731*100, 0)</f>
        <v>0</v>
      </c>
      <c r="P1731" s="7" t="e">
        <f t="shared" ref="P1731:P1794" si="109">ROUNDUP(E1731/L1731,2)</f>
        <v>#DIV/0!</v>
      </c>
      <c r="Q1731" s="5" t="s">
        <v>8327</v>
      </c>
      <c r="R1731" s="5" t="s">
        <v>8349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 s="5">
        <v>1730</v>
      </c>
      <c r="B1732" s="3" t="s">
        <v>1730</v>
      </c>
      <c r="C1732" s="3" t="s">
        <v>5839</v>
      </c>
      <c r="D1732">
        <v>3000</v>
      </c>
      <c r="E1732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t="b">
        <v>0</v>
      </c>
      <c r="L1732" s="5">
        <v>0</v>
      </c>
      <c r="M1732" t="b">
        <v>0</v>
      </c>
      <c r="N1732" s="5" t="s">
        <v>8292</v>
      </c>
      <c r="O1732" s="1">
        <f t="shared" si="108"/>
        <v>0</v>
      </c>
      <c r="P1732" s="7" t="e">
        <f t="shared" si="109"/>
        <v>#DIV/0!</v>
      </c>
      <c r="Q1732" s="5" t="s">
        <v>8327</v>
      </c>
      <c r="R1732" s="5" t="s">
        <v>8349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 s="5">
        <v>1731</v>
      </c>
      <c r="B1733" s="3" t="s">
        <v>1731</v>
      </c>
      <c r="C1733" s="3" t="s">
        <v>5840</v>
      </c>
      <c r="D1733">
        <v>1000</v>
      </c>
      <c r="E1733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t="b">
        <v>0</v>
      </c>
      <c r="L1733" s="5">
        <v>0</v>
      </c>
      <c r="M1733" t="b">
        <v>0</v>
      </c>
      <c r="N1733" s="5" t="s">
        <v>8292</v>
      </c>
      <c r="O1733" s="1">
        <f t="shared" si="108"/>
        <v>0</v>
      </c>
      <c r="P1733" s="7" t="e">
        <f t="shared" si="109"/>
        <v>#DIV/0!</v>
      </c>
      <c r="Q1733" s="5" t="s">
        <v>8327</v>
      </c>
      <c r="R1733" s="5" t="s">
        <v>8349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 s="5">
        <v>1732</v>
      </c>
      <c r="B1734" s="3" t="s">
        <v>1732</v>
      </c>
      <c r="C1734" s="3" t="s">
        <v>5841</v>
      </c>
      <c r="D1734">
        <v>4000</v>
      </c>
      <c r="E1734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t="b">
        <v>0</v>
      </c>
      <c r="L1734" s="5">
        <v>0</v>
      </c>
      <c r="M1734" t="b">
        <v>0</v>
      </c>
      <c r="N1734" s="5" t="s">
        <v>8292</v>
      </c>
      <c r="O1734" s="1">
        <f t="shared" si="108"/>
        <v>0</v>
      </c>
      <c r="P1734" s="7" t="e">
        <f t="shared" si="109"/>
        <v>#DIV/0!</v>
      </c>
      <c r="Q1734" s="5" t="s">
        <v>8327</v>
      </c>
      <c r="R1734" s="5" t="s">
        <v>8349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 s="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t="b">
        <v>0</v>
      </c>
      <c r="L1735" s="5">
        <v>0</v>
      </c>
      <c r="M1735" t="b">
        <v>0</v>
      </c>
      <c r="N1735" s="5" t="s">
        <v>8292</v>
      </c>
      <c r="O1735" s="1">
        <f t="shared" si="108"/>
        <v>0</v>
      </c>
      <c r="P1735" s="7" t="e">
        <f t="shared" si="109"/>
        <v>#DIV/0!</v>
      </c>
      <c r="Q1735" s="5" t="s">
        <v>8327</v>
      </c>
      <c r="R1735" s="5" t="s">
        <v>8349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 s="5">
        <v>1734</v>
      </c>
      <c r="B1736" s="3" t="s">
        <v>1734</v>
      </c>
      <c r="C1736" s="3" t="s">
        <v>5843</v>
      </c>
      <c r="D1736">
        <v>4500</v>
      </c>
      <c r="E1736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t="b">
        <v>0</v>
      </c>
      <c r="L1736" s="5">
        <v>1</v>
      </c>
      <c r="M1736" t="b">
        <v>0</v>
      </c>
      <c r="N1736" s="5" t="s">
        <v>8292</v>
      </c>
      <c r="O1736" s="1">
        <f t="shared" si="108"/>
        <v>1</v>
      </c>
      <c r="P1736" s="7">
        <f t="shared" si="109"/>
        <v>1</v>
      </c>
      <c r="Q1736" s="5" t="s">
        <v>8327</v>
      </c>
      <c r="R1736" s="5" t="s">
        <v>8349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 s="5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t="b">
        <v>0</v>
      </c>
      <c r="L1737" s="5">
        <v>2</v>
      </c>
      <c r="M1737" t="b">
        <v>0</v>
      </c>
      <c r="N1737" s="5" t="s">
        <v>8292</v>
      </c>
      <c r="O1737" s="1">
        <f t="shared" si="108"/>
        <v>11</v>
      </c>
      <c r="P1737" s="7">
        <f t="shared" si="109"/>
        <v>55</v>
      </c>
      <c r="Q1737" s="5" t="s">
        <v>8327</v>
      </c>
      <c r="R1737" s="5" t="s">
        <v>8349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 s="5">
        <v>1736</v>
      </c>
      <c r="B1738" s="3" t="s">
        <v>1736</v>
      </c>
      <c r="C1738" s="3" t="s">
        <v>5845</v>
      </c>
      <c r="D1738">
        <v>3000</v>
      </c>
      <c r="E173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t="b">
        <v>0</v>
      </c>
      <c r="L1738" s="5">
        <v>1</v>
      </c>
      <c r="M1738" t="b">
        <v>0</v>
      </c>
      <c r="N1738" s="5" t="s">
        <v>8292</v>
      </c>
      <c r="O1738" s="1">
        <f t="shared" si="108"/>
        <v>1</v>
      </c>
      <c r="P1738" s="7">
        <f t="shared" si="109"/>
        <v>22</v>
      </c>
      <c r="Q1738" s="5" t="s">
        <v>8327</v>
      </c>
      <c r="R1738" s="5" t="s">
        <v>8349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 s="5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t="b">
        <v>0</v>
      </c>
      <c r="L1739" s="5">
        <v>15</v>
      </c>
      <c r="M1739" t="b">
        <v>0</v>
      </c>
      <c r="N1739" s="5" t="s">
        <v>8292</v>
      </c>
      <c r="O1739" s="1">
        <f t="shared" si="108"/>
        <v>22</v>
      </c>
      <c r="P1739" s="7">
        <f t="shared" si="109"/>
        <v>56.669999999999995</v>
      </c>
      <c r="Q1739" s="5" t="s">
        <v>8327</v>
      </c>
      <c r="R1739" s="5" t="s">
        <v>8349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 s="5">
        <v>1738</v>
      </c>
      <c r="B1740" s="3" t="s">
        <v>1738</v>
      </c>
      <c r="C1740" s="3" t="s">
        <v>5847</v>
      </c>
      <c r="D1740">
        <v>5000</v>
      </c>
      <c r="E1740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t="b">
        <v>0</v>
      </c>
      <c r="L1740" s="5">
        <v>1</v>
      </c>
      <c r="M1740" t="b">
        <v>0</v>
      </c>
      <c r="N1740" s="5" t="s">
        <v>8292</v>
      </c>
      <c r="O1740" s="1">
        <f t="shared" si="108"/>
        <v>1</v>
      </c>
      <c r="P1740" s="7">
        <f t="shared" si="109"/>
        <v>20</v>
      </c>
      <c r="Q1740" s="5" t="s">
        <v>8327</v>
      </c>
      <c r="R1740" s="5" t="s">
        <v>8349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 s="5">
        <v>1739</v>
      </c>
      <c r="B1741" s="3" t="s">
        <v>1739</v>
      </c>
      <c r="C1741" s="3" t="s">
        <v>5848</v>
      </c>
      <c r="D1741">
        <v>1000</v>
      </c>
      <c r="E1741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t="b">
        <v>0</v>
      </c>
      <c r="L1741" s="5">
        <v>1</v>
      </c>
      <c r="M1741" t="b">
        <v>0</v>
      </c>
      <c r="N1741" s="5" t="s">
        <v>8292</v>
      </c>
      <c r="O1741" s="1">
        <f t="shared" si="108"/>
        <v>1</v>
      </c>
      <c r="P1741" s="7">
        <f t="shared" si="109"/>
        <v>1</v>
      </c>
      <c r="Q1741" s="5" t="s">
        <v>8327</v>
      </c>
      <c r="R1741" s="5" t="s">
        <v>8349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 s="5">
        <v>1740</v>
      </c>
      <c r="B1742" s="3" t="s">
        <v>1740</v>
      </c>
      <c r="C1742" s="3" t="s">
        <v>5849</v>
      </c>
      <c r="D1742">
        <v>3000</v>
      </c>
      <c r="E1742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t="b">
        <v>0</v>
      </c>
      <c r="L1742" s="5">
        <v>0</v>
      </c>
      <c r="M1742" t="b">
        <v>0</v>
      </c>
      <c r="N1742" s="5" t="s">
        <v>8292</v>
      </c>
      <c r="O1742" s="1">
        <f t="shared" si="108"/>
        <v>0</v>
      </c>
      <c r="P1742" s="7" t="e">
        <f t="shared" si="109"/>
        <v>#DIV/0!</v>
      </c>
      <c r="Q1742" s="5" t="s">
        <v>8327</v>
      </c>
      <c r="R1742" s="5" t="s">
        <v>8349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 s="5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t="b">
        <v>0</v>
      </c>
      <c r="L1743" s="5">
        <v>52</v>
      </c>
      <c r="M1743" t="b">
        <v>1</v>
      </c>
      <c r="N1743" s="5" t="s">
        <v>8284</v>
      </c>
      <c r="O1743" s="1">
        <f t="shared" si="108"/>
        <v>111</v>
      </c>
      <c r="P1743" s="7">
        <f t="shared" si="109"/>
        <v>25.580000000000002</v>
      </c>
      <c r="Q1743" s="5" t="s">
        <v>8340</v>
      </c>
      <c r="R1743" s="5" t="s">
        <v>8341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 s="5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t="b">
        <v>0</v>
      </c>
      <c r="L1744" s="5">
        <v>34</v>
      </c>
      <c r="M1744" t="b">
        <v>1</v>
      </c>
      <c r="N1744" s="5" t="s">
        <v>8284</v>
      </c>
      <c r="O1744" s="1">
        <f t="shared" si="108"/>
        <v>109</v>
      </c>
      <c r="P1744" s="7">
        <f t="shared" si="109"/>
        <v>63.98</v>
      </c>
      <c r="Q1744" s="5" t="s">
        <v>8340</v>
      </c>
      <c r="R1744" s="5" t="s">
        <v>8341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 s="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t="b">
        <v>0</v>
      </c>
      <c r="L1745" s="5">
        <v>67</v>
      </c>
      <c r="M1745" t="b">
        <v>1</v>
      </c>
      <c r="N1745" s="5" t="s">
        <v>8284</v>
      </c>
      <c r="O1745" s="1">
        <f t="shared" si="108"/>
        <v>101</v>
      </c>
      <c r="P1745" s="7">
        <f t="shared" si="109"/>
        <v>89.93</v>
      </c>
      <c r="Q1745" s="5" t="s">
        <v>8340</v>
      </c>
      <c r="R1745" s="5" t="s">
        <v>8341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 s="5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t="b">
        <v>0</v>
      </c>
      <c r="L1746" s="5">
        <v>70</v>
      </c>
      <c r="M1746" t="b">
        <v>1</v>
      </c>
      <c r="N1746" s="5" t="s">
        <v>8284</v>
      </c>
      <c r="O1746" s="1">
        <f t="shared" si="108"/>
        <v>119</v>
      </c>
      <c r="P1746" s="7">
        <f t="shared" si="109"/>
        <v>93.08</v>
      </c>
      <c r="Q1746" s="5" t="s">
        <v>8340</v>
      </c>
      <c r="R1746" s="5" t="s">
        <v>8341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 s="5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t="b">
        <v>0</v>
      </c>
      <c r="L1747" s="5">
        <v>89</v>
      </c>
      <c r="M1747" t="b">
        <v>1</v>
      </c>
      <c r="N1747" s="5" t="s">
        <v>8284</v>
      </c>
      <c r="O1747" s="1">
        <f t="shared" si="108"/>
        <v>115</v>
      </c>
      <c r="P1747" s="7">
        <f t="shared" si="109"/>
        <v>89.68</v>
      </c>
      <c r="Q1747" s="5" t="s">
        <v>8340</v>
      </c>
      <c r="R1747" s="5" t="s">
        <v>8341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 s="5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t="b">
        <v>0</v>
      </c>
      <c r="L1748" s="5">
        <v>107</v>
      </c>
      <c r="M1748" t="b">
        <v>1</v>
      </c>
      <c r="N1748" s="5" t="s">
        <v>8284</v>
      </c>
      <c r="O1748" s="1">
        <f t="shared" si="108"/>
        <v>149</v>
      </c>
      <c r="P1748" s="7">
        <f t="shared" si="109"/>
        <v>207.62</v>
      </c>
      <c r="Q1748" s="5" t="s">
        <v>8340</v>
      </c>
      <c r="R1748" s="5" t="s">
        <v>8341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 s="5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t="b">
        <v>0</v>
      </c>
      <c r="L1749" s="5">
        <v>159</v>
      </c>
      <c r="M1749" t="b">
        <v>1</v>
      </c>
      <c r="N1749" s="5" t="s">
        <v>8284</v>
      </c>
      <c r="O1749" s="1">
        <f t="shared" si="108"/>
        <v>105</v>
      </c>
      <c r="P1749" s="7">
        <f t="shared" si="109"/>
        <v>59.41</v>
      </c>
      <c r="Q1749" s="5" t="s">
        <v>8340</v>
      </c>
      <c r="R1749" s="5" t="s">
        <v>8341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 s="5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t="b">
        <v>0</v>
      </c>
      <c r="L1750" s="5">
        <v>181</v>
      </c>
      <c r="M1750" t="b">
        <v>1</v>
      </c>
      <c r="N1750" s="5" t="s">
        <v>8284</v>
      </c>
      <c r="O1750" s="1">
        <f t="shared" si="108"/>
        <v>130</v>
      </c>
      <c r="P1750" s="7">
        <f t="shared" si="109"/>
        <v>358.98</v>
      </c>
      <c r="Q1750" s="5" t="s">
        <v>8340</v>
      </c>
      <c r="R1750" s="5" t="s">
        <v>8341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 s="5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t="b">
        <v>0</v>
      </c>
      <c r="L1751" s="5">
        <v>131</v>
      </c>
      <c r="M1751" t="b">
        <v>1</v>
      </c>
      <c r="N1751" s="5" t="s">
        <v>8284</v>
      </c>
      <c r="O1751" s="1">
        <f t="shared" si="108"/>
        <v>124</v>
      </c>
      <c r="P1751" s="7">
        <f t="shared" si="109"/>
        <v>94.740000000000009</v>
      </c>
      <c r="Q1751" s="5" t="s">
        <v>8340</v>
      </c>
      <c r="R1751" s="5" t="s">
        <v>8341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 s="5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t="b">
        <v>0</v>
      </c>
      <c r="L1752" s="5">
        <v>125</v>
      </c>
      <c r="M1752" t="b">
        <v>1</v>
      </c>
      <c r="N1752" s="5" t="s">
        <v>8284</v>
      </c>
      <c r="O1752" s="1">
        <f t="shared" si="108"/>
        <v>202</v>
      </c>
      <c r="P1752" s="7">
        <f t="shared" si="109"/>
        <v>80.650000000000006</v>
      </c>
      <c r="Q1752" s="5" t="s">
        <v>8340</v>
      </c>
      <c r="R1752" s="5" t="s">
        <v>8341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 s="5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t="b">
        <v>0</v>
      </c>
      <c r="L1753" s="5">
        <v>61</v>
      </c>
      <c r="M1753" t="b">
        <v>1</v>
      </c>
      <c r="N1753" s="5" t="s">
        <v>8284</v>
      </c>
      <c r="O1753" s="1">
        <f t="shared" si="108"/>
        <v>103</v>
      </c>
      <c r="P1753" s="7">
        <f t="shared" si="109"/>
        <v>168.69</v>
      </c>
      <c r="Q1753" s="5" t="s">
        <v>8340</v>
      </c>
      <c r="R1753" s="5" t="s">
        <v>8341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 s="5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t="b">
        <v>0</v>
      </c>
      <c r="L1754" s="5">
        <v>90</v>
      </c>
      <c r="M1754" t="b">
        <v>1</v>
      </c>
      <c r="N1754" s="5" t="s">
        <v>8284</v>
      </c>
      <c r="O1754" s="1">
        <f t="shared" si="108"/>
        <v>261</v>
      </c>
      <c r="P1754" s="7">
        <f t="shared" si="109"/>
        <v>34.69</v>
      </c>
      <c r="Q1754" s="5" t="s">
        <v>8340</v>
      </c>
      <c r="R1754" s="5" t="s">
        <v>8341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 s="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t="b">
        <v>0</v>
      </c>
      <c r="L1755" s="5">
        <v>35</v>
      </c>
      <c r="M1755" t="b">
        <v>1</v>
      </c>
      <c r="N1755" s="5" t="s">
        <v>8284</v>
      </c>
      <c r="O1755" s="1">
        <f t="shared" si="108"/>
        <v>108</v>
      </c>
      <c r="P1755" s="7">
        <f t="shared" si="109"/>
        <v>462.86</v>
      </c>
      <c r="Q1755" s="5" t="s">
        <v>8340</v>
      </c>
      <c r="R1755" s="5" t="s">
        <v>8341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 s="5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t="b">
        <v>0</v>
      </c>
      <c r="L1756" s="5">
        <v>90</v>
      </c>
      <c r="M1756" t="b">
        <v>1</v>
      </c>
      <c r="N1756" s="5" t="s">
        <v>8284</v>
      </c>
      <c r="O1756" s="1">
        <f t="shared" si="108"/>
        <v>111</v>
      </c>
      <c r="P1756" s="7">
        <f t="shared" si="109"/>
        <v>104.39</v>
      </c>
      <c r="Q1756" s="5" t="s">
        <v>8340</v>
      </c>
      <c r="R1756" s="5" t="s">
        <v>8341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 s="5">
        <v>1755</v>
      </c>
      <c r="B1757" s="3" t="s">
        <v>1755</v>
      </c>
      <c r="C1757" s="3" t="s">
        <v>5864</v>
      </c>
      <c r="D1757">
        <v>25</v>
      </c>
      <c r="E1757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t="b">
        <v>0</v>
      </c>
      <c r="L1757" s="5">
        <v>4</v>
      </c>
      <c r="M1757" t="b">
        <v>1</v>
      </c>
      <c r="N1757" s="5" t="s">
        <v>8284</v>
      </c>
      <c r="O1757" s="1">
        <f t="shared" si="108"/>
        <v>120</v>
      </c>
      <c r="P1757" s="7">
        <f t="shared" si="109"/>
        <v>7.5</v>
      </c>
      <c r="Q1757" s="5" t="s">
        <v>8340</v>
      </c>
      <c r="R1757" s="5" t="s">
        <v>8341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 s="5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t="b">
        <v>0</v>
      </c>
      <c r="L1758" s="5">
        <v>120</v>
      </c>
      <c r="M1758" t="b">
        <v>1</v>
      </c>
      <c r="N1758" s="5" t="s">
        <v>8284</v>
      </c>
      <c r="O1758" s="1">
        <f t="shared" si="108"/>
        <v>103</v>
      </c>
      <c r="P1758" s="7">
        <f t="shared" si="109"/>
        <v>47.13</v>
      </c>
      <c r="Q1758" s="5" t="s">
        <v>8340</v>
      </c>
      <c r="R1758" s="5" t="s">
        <v>8341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 s="5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t="b">
        <v>0</v>
      </c>
      <c r="L1759" s="5">
        <v>14</v>
      </c>
      <c r="M1759" t="b">
        <v>1</v>
      </c>
      <c r="N1759" s="5" t="s">
        <v>8284</v>
      </c>
      <c r="O1759" s="1">
        <f t="shared" si="108"/>
        <v>116</v>
      </c>
      <c r="P1759" s="7">
        <f t="shared" si="109"/>
        <v>414.28999999999996</v>
      </c>
      <c r="Q1759" s="5" t="s">
        <v>8340</v>
      </c>
      <c r="R1759" s="5" t="s">
        <v>8341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 s="5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t="b">
        <v>0</v>
      </c>
      <c r="L1760" s="5">
        <v>27</v>
      </c>
      <c r="M1760" t="b">
        <v>1</v>
      </c>
      <c r="N1760" s="5" t="s">
        <v>8284</v>
      </c>
      <c r="O1760" s="1">
        <f t="shared" si="108"/>
        <v>115</v>
      </c>
      <c r="P1760" s="7">
        <f t="shared" si="109"/>
        <v>42.489999999999995</v>
      </c>
      <c r="Q1760" s="5" t="s">
        <v>8340</v>
      </c>
      <c r="R1760" s="5" t="s">
        <v>8341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 s="5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t="b">
        <v>0</v>
      </c>
      <c r="L1761" s="5">
        <v>49</v>
      </c>
      <c r="M1761" t="b">
        <v>1</v>
      </c>
      <c r="N1761" s="5" t="s">
        <v>8284</v>
      </c>
      <c r="O1761" s="1">
        <f t="shared" si="108"/>
        <v>107</v>
      </c>
      <c r="P1761" s="7">
        <f t="shared" si="109"/>
        <v>108.78</v>
      </c>
      <c r="Q1761" s="5" t="s">
        <v>8340</v>
      </c>
      <c r="R1761" s="5" t="s">
        <v>8341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 s="5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t="b">
        <v>0</v>
      </c>
      <c r="L1762" s="5">
        <v>102</v>
      </c>
      <c r="M1762" t="b">
        <v>1</v>
      </c>
      <c r="N1762" s="5" t="s">
        <v>8284</v>
      </c>
      <c r="O1762" s="1">
        <f t="shared" si="108"/>
        <v>166</v>
      </c>
      <c r="P1762" s="7">
        <f t="shared" si="109"/>
        <v>81.100000000000009</v>
      </c>
      <c r="Q1762" s="5" t="s">
        <v>8340</v>
      </c>
      <c r="R1762" s="5" t="s">
        <v>8341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 s="5">
        <v>1761</v>
      </c>
      <c r="B1763" s="3" t="s">
        <v>1761</v>
      </c>
      <c r="C1763" s="3" t="s">
        <v>5870</v>
      </c>
      <c r="D1763">
        <v>100</v>
      </c>
      <c r="E1763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t="b">
        <v>0</v>
      </c>
      <c r="L1763" s="5">
        <v>3</v>
      </c>
      <c r="M1763" t="b">
        <v>1</v>
      </c>
      <c r="N1763" s="5" t="s">
        <v>8284</v>
      </c>
      <c r="O1763" s="1">
        <f t="shared" si="108"/>
        <v>155</v>
      </c>
      <c r="P1763" s="7">
        <f t="shared" si="109"/>
        <v>51.669999999999995</v>
      </c>
      <c r="Q1763" s="5" t="s">
        <v>8340</v>
      </c>
      <c r="R1763" s="5" t="s">
        <v>8341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 s="5">
        <v>1762</v>
      </c>
      <c r="B1764" s="3" t="s">
        <v>1762</v>
      </c>
      <c r="C1764" s="3" t="s">
        <v>5871</v>
      </c>
      <c r="D1764">
        <v>100</v>
      </c>
      <c r="E1764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t="b">
        <v>0</v>
      </c>
      <c r="L1764" s="5">
        <v>25</v>
      </c>
      <c r="M1764" t="b">
        <v>1</v>
      </c>
      <c r="N1764" s="5" t="s">
        <v>8284</v>
      </c>
      <c r="O1764" s="1">
        <f t="shared" si="108"/>
        <v>885</v>
      </c>
      <c r="P1764" s="7">
        <f t="shared" si="109"/>
        <v>35.4</v>
      </c>
      <c r="Q1764" s="5" t="s">
        <v>8340</v>
      </c>
      <c r="R1764" s="5" t="s">
        <v>8341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 s="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t="b">
        <v>0</v>
      </c>
      <c r="L1765" s="5">
        <v>118</v>
      </c>
      <c r="M1765" t="b">
        <v>1</v>
      </c>
      <c r="N1765" s="5" t="s">
        <v>8284</v>
      </c>
      <c r="O1765" s="1">
        <f t="shared" si="108"/>
        <v>102</v>
      </c>
      <c r="P1765" s="7">
        <f t="shared" si="109"/>
        <v>103.64</v>
      </c>
      <c r="Q1765" s="5" t="s">
        <v>8340</v>
      </c>
      <c r="R1765" s="5" t="s">
        <v>8341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 s="5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t="b">
        <v>1</v>
      </c>
      <c r="L1766" s="5">
        <v>39</v>
      </c>
      <c r="M1766" t="b">
        <v>0</v>
      </c>
      <c r="N1766" s="5" t="s">
        <v>8284</v>
      </c>
      <c r="O1766" s="1">
        <f t="shared" si="108"/>
        <v>20</v>
      </c>
      <c r="P1766" s="7">
        <f t="shared" si="109"/>
        <v>55.29</v>
      </c>
      <c r="Q1766" s="5" t="s">
        <v>8340</v>
      </c>
      <c r="R1766" s="5" t="s">
        <v>8341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 s="5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t="b">
        <v>1</v>
      </c>
      <c r="L1767" s="5">
        <v>103</v>
      </c>
      <c r="M1767" t="b">
        <v>0</v>
      </c>
      <c r="N1767" s="5" t="s">
        <v>8284</v>
      </c>
      <c r="O1767" s="1">
        <f t="shared" si="108"/>
        <v>60</v>
      </c>
      <c r="P1767" s="7">
        <f t="shared" si="109"/>
        <v>72.17</v>
      </c>
      <c r="Q1767" s="5" t="s">
        <v>8340</v>
      </c>
      <c r="R1767" s="5" t="s">
        <v>8341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 s="5">
        <v>1766</v>
      </c>
      <c r="B1768" s="3" t="s">
        <v>1766</v>
      </c>
      <c r="C1768" s="3" t="s">
        <v>5875</v>
      </c>
      <c r="D1768">
        <v>1500</v>
      </c>
      <c r="E176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t="b">
        <v>1</v>
      </c>
      <c r="L1768" s="5">
        <v>0</v>
      </c>
      <c r="M1768" t="b">
        <v>0</v>
      </c>
      <c r="N1768" s="5" t="s">
        <v>8284</v>
      </c>
      <c r="O1768" s="1">
        <f t="shared" si="108"/>
        <v>0</v>
      </c>
      <c r="P1768" s="7" t="e">
        <f t="shared" si="109"/>
        <v>#DIV/0!</v>
      </c>
      <c r="Q1768" s="5" t="s">
        <v>8340</v>
      </c>
      <c r="R1768" s="5" t="s">
        <v>8341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 s="5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t="b">
        <v>1</v>
      </c>
      <c r="L1769" s="5">
        <v>39</v>
      </c>
      <c r="M1769" t="b">
        <v>0</v>
      </c>
      <c r="N1769" s="5" t="s">
        <v>8284</v>
      </c>
      <c r="O1769" s="1">
        <f t="shared" si="108"/>
        <v>46</v>
      </c>
      <c r="P1769" s="7">
        <f t="shared" si="109"/>
        <v>58.62</v>
      </c>
      <c r="Q1769" s="5" t="s">
        <v>8340</v>
      </c>
      <c r="R1769" s="5" t="s">
        <v>8341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 s="5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t="b">
        <v>1</v>
      </c>
      <c r="L1770" s="5">
        <v>15</v>
      </c>
      <c r="M1770" t="b">
        <v>0</v>
      </c>
      <c r="N1770" s="5" t="s">
        <v>8284</v>
      </c>
      <c r="O1770" s="1">
        <f t="shared" si="108"/>
        <v>4</v>
      </c>
      <c r="P1770" s="7">
        <f t="shared" si="109"/>
        <v>12.47</v>
      </c>
      <c r="Q1770" s="5" t="s">
        <v>8340</v>
      </c>
      <c r="R1770" s="5" t="s">
        <v>8341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 s="5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t="b">
        <v>1</v>
      </c>
      <c r="L1771" s="5">
        <v>22</v>
      </c>
      <c r="M1771" t="b">
        <v>0</v>
      </c>
      <c r="N1771" s="5" t="s">
        <v>8284</v>
      </c>
      <c r="O1771" s="1">
        <f t="shared" si="108"/>
        <v>3</v>
      </c>
      <c r="P1771" s="7">
        <f t="shared" si="109"/>
        <v>49.14</v>
      </c>
      <c r="Q1771" s="5" t="s">
        <v>8340</v>
      </c>
      <c r="R1771" s="5" t="s">
        <v>8341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 s="5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t="b">
        <v>1</v>
      </c>
      <c r="L1772" s="5">
        <v>92</v>
      </c>
      <c r="M1772" t="b">
        <v>0</v>
      </c>
      <c r="N1772" s="5" t="s">
        <v>8284</v>
      </c>
      <c r="O1772" s="1">
        <f t="shared" si="108"/>
        <v>57</v>
      </c>
      <c r="P1772" s="7">
        <f t="shared" si="109"/>
        <v>150.5</v>
      </c>
      <c r="Q1772" s="5" t="s">
        <v>8340</v>
      </c>
      <c r="R1772" s="5" t="s">
        <v>8341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 s="5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t="b">
        <v>1</v>
      </c>
      <c r="L1773" s="5">
        <v>25</v>
      </c>
      <c r="M1773" t="b">
        <v>0</v>
      </c>
      <c r="N1773" s="5" t="s">
        <v>8284</v>
      </c>
      <c r="O1773" s="1">
        <f t="shared" si="108"/>
        <v>22</v>
      </c>
      <c r="P1773" s="7">
        <f t="shared" si="109"/>
        <v>35.799999999999997</v>
      </c>
      <c r="Q1773" s="5" t="s">
        <v>8340</v>
      </c>
      <c r="R1773" s="5" t="s">
        <v>8341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 s="5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t="b">
        <v>1</v>
      </c>
      <c r="L1774" s="5">
        <v>19</v>
      </c>
      <c r="M1774" t="b">
        <v>0</v>
      </c>
      <c r="N1774" s="5" t="s">
        <v>8284</v>
      </c>
      <c r="O1774" s="1">
        <f t="shared" si="108"/>
        <v>16</v>
      </c>
      <c r="P1774" s="7">
        <f t="shared" si="109"/>
        <v>45.16</v>
      </c>
      <c r="Q1774" s="5" t="s">
        <v>8340</v>
      </c>
      <c r="R1774" s="5" t="s">
        <v>8341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 s="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t="b">
        <v>1</v>
      </c>
      <c r="L1775" s="5">
        <v>19</v>
      </c>
      <c r="M1775" t="b">
        <v>0</v>
      </c>
      <c r="N1775" s="5" t="s">
        <v>8284</v>
      </c>
      <c r="O1775" s="1">
        <f t="shared" si="108"/>
        <v>7</v>
      </c>
      <c r="P1775" s="7">
        <f t="shared" si="109"/>
        <v>98.79</v>
      </c>
      <c r="Q1775" s="5" t="s">
        <v>8340</v>
      </c>
      <c r="R1775" s="5" t="s">
        <v>8341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 s="5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t="b">
        <v>1</v>
      </c>
      <c r="L1776" s="5">
        <v>13</v>
      </c>
      <c r="M1776" t="b">
        <v>0</v>
      </c>
      <c r="N1776" s="5" t="s">
        <v>8284</v>
      </c>
      <c r="O1776" s="1">
        <f t="shared" si="108"/>
        <v>46</v>
      </c>
      <c r="P1776" s="7">
        <f t="shared" si="109"/>
        <v>88.31</v>
      </c>
      <c r="Q1776" s="5" t="s">
        <v>8340</v>
      </c>
      <c r="R1776" s="5" t="s">
        <v>8341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 s="5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t="b">
        <v>1</v>
      </c>
      <c r="L1777" s="5">
        <v>124</v>
      </c>
      <c r="M1777" t="b">
        <v>0</v>
      </c>
      <c r="N1777" s="5" t="s">
        <v>8284</v>
      </c>
      <c r="O1777" s="1">
        <f t="shared" si="108"/>
        <v>66</v>
      </c>
      <c r="P1777" s="7">
        <f t="shared" si="109"/>
        <v>170.63</v>
      </c>
      <c r="Q1777" s="5" t="s">
        <v>8340</v>
      </c>
      <c r="R1777" s="5" t="s">
        <v>8341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 s="5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t="b">
        <v>1</v>
      </c>
      <c r="L1778" s="5">
        <v>4</v>
      </c>
      <c r="M1778" t="b">
        <v>0</v>
      </c>
      <c r="N1778" s="5" t="s">
        <v>8284</v>
      </c>
      <c r="O1778" s="1">
        <f t="shared" si="108"/>
        <v>7</v>
      </c>
      <c r="P1778" s="7">
        <f t="shared" si="109"/>
        <v>83.75</v>
      </c>
      <c r="Q1778" s="5" t="s">
        <v>8340</v>
      </c>
      <c r="R1778" s="5" t="s">
        <v>8341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 s="5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t="b">
        <v>1</v>
      </c>
      <c r="L1779" s="5">
        <v>10</v>
      </c>
      <c r="M1779" t="b">
        <v>0</v>
      </c>
      <c r="N1779" s="5" t="s">
        <v>8284</v>
      </c>
      <c r="O1779" s="1">
        <f t="shared" si="108"/>
        <v>14</v>
      </c>
      <c r="P1779" s="7">
        <f t="shared" si="109"/>
        <v>65.099999999999994</v>
      </c>
      <c r="Q1779" s="5" t="s">
        <v>8340</v>
      </c>
      <c r="R1779" s="5" t="s">
        <v>8341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 s="5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t="b">
        <v>1</v>
      </c>
      <c r="L1780" s="5">
        <v>15</v>
      </c>
      <c r="M1780" t="b">
        <v>0</v>
      </c>
      <c r="N1780" s="5" t="s">
        <v>8284</v>
      </c>
      <c r="O1780" s="1">
        <f t="shared" si="108"/>
        <v>2</v>
      </c>
      <c r="P1780" s="7">
        <f t="shared" si="109"/>
        <v>66.34</v>
      </c>
      <c r="Q1780" s="5" t="s">
        <v>8340</v>
      </c>
      <c r="R1780" s="5" t="s">
        <v>8341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 s="5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t="b">
        <v>1</v>
      </c>
      <c r="L1781" s="5">
        <v>38</v>
      </c>
      <c r="M1781" t="b">
        <v>0</v>
      </c>
      <c r="N1781" s="5" t="s">
        <v>8284</v>
      </c>
      <c r="O1781" s="1">
        <f t="shared" si="108"/>
        <v>37</v>
      </c>
      <c r="P1781" s="7">
        <f t="shared" si="109"/>
        <v>104.9</v>
      </c>
      <c r="Q1781" s="5" t="s">
        <v>8340</v>
      </c>
      <c r="R1781" s="5" t="s">
        <v>8341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 s="5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t="b">
        <v>1</v>
      </c>
      <c r="L1782" s="5">
        <v>152</v>
      </c>
      <c r="M1782" t="b">
        <v>0</v>
      </c>
      <c r="N1782" s="5" t="s">
        <v>8284</v>
      </c>
      <c r="O1782" s="1">
        <f t="shared" si="108"/>
        <v>40</v>
      </c>
      <c r="P1782" s="7">
        <f t="shared" si="109"/>
        <v>78.45</v>
      </c>
      <c r="Q1782" s="5" t="s">
        <v>8340</v>
      </c>
      <c r="R1782" s="5" t="s">
        <v>8341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 s="5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t="b">
        <v>1</v>
      </c>
      <c r="L1783" s="5">
        <v>24</v>
      </c>
      <c r="M1783" t="b">
        <v>0</v>
      </c>
      <c r="N1783" s="5" t="s">
        <v>8284</v>
      </c>
      <c r="O1783" s="1">
        <f t="shared" si="108"/>
        <v>26</v>
      </c>
      <c r="P1783" s="7">
        <f t="shared" si="109"/>
        <v>59.05</v>
      </c>
      <c r="Q1783" s="5" t="s">
        <v>8340</v>
      </c>
      <c r="R1783" s="5" t="s">
        <v>8341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 s="5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t="b">
        <v>1</v>
      </c>
      <c r="L1784" s="5">
        <v>76</v>
      </c>
      <c r="M1784" t="b">
        <v>0</v>
      </c>
      <c r="N1784" s="5" t="s">
        <v>8284</v>
      </c>
      <c r="O1784" s="1">
        <f t="shared" si="108"/>
        <v>16</v>
      </c>
      <c r="P1784" s="7">
        <f t="shared" si="109"/>
        <v>71.350000000000009</v>
      </c>
      <c r="Q1784" s="5" t="s">
        <v>8340</v>
      </c>
      <c r="R1784" s="5" t="s">
        <v>8341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 s="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t="b">
        <v>1</v>
      </c>
      <c r="L1785" s="5">
        <v>185</v>
      </c>
      <c r="M1785" t="b">
        <v>0</v>
      </c>
      <c r="N1785" s="5" t="s">
        <v>8284</v>
      </c>
      <c r="O1785" s="1">
        <f t="shared" si="108"/>
        <v>24</v>
      </c>
      <c r="P1785" s="7">
        <f t="shared" si="109"/>
        <v>51.23</v>
      </c>
      <c r="Q1785" s="5" t="s">
        <v>8340</v>
      </c>
      <c r="R1785" s="5" t="s">
        <v>8341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 s="5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t="b">
        <v>1</v>
      </c>
      <c r="L1786" s="5">
        <v>33</v>
      </c>
      <c r="M1786" t="b">
        <v>0</v>
      </c>
      <c r="N1786" s="5" t="s">
        <v>8284</v>
      </c>
      <c r="O1786" s="1">
        <f t="shared" si="108"/>
        <v>40</v>
      </c>
      <c r="P1786" s="7">
        <f t="shared" si="109"/>
        <v>60.25</v>
      </c>
      <c r="Q1786" s="5" t="s">
        <v>8340</v>
      </c>
      <c r="R1786" s="5" t="s">
        <v>8341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 s="5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t="b">
        <v>1</v>
      </c>
      <c r="L1787" s="5">
        <v>108</v>
      </c>
      <c r="M1787" t="b">
        <v>0</v>
      </c>
      <c r="N1787" s="5" t="s">
        <v>8284</v>
      </c>
      <c r="O1787" s="1">
        <f t="shared" si="108"/>
        <v>21</v>
      </c>
      <c r="P1787" s="7">
        <f t="shared" si="109"/>
        <v>44.94</v>
      </c>
      <c r="Q1787" s="5" t="s">
        <v>8340</v>
      </c>
      <c r="R1787" s="5" t="s">
        <v>8341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 s="5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t="b">
        <v>1</v>
      </c>
      <c r="L1788" s="5">
        <v>29</v>
      </c>
      <c r="M1788" t="b">
        <v>0</v>
      </c>
      <c r="N1788" s="5" t="s">
        <v>8284</v>
      </c>
      <c r="O1788" s="1">
        <f t="shared" si="108"/>
        <v>48</v>
      </c>
      <c r="P1788" s="7">
        <f t="shared" si="109"/>
        <v>31.21</v>
      </c>
      <c r="Q1788" s="5" t="s">
        <v>8340</v>
      </c>
      <c r="R1788" s="5" t="s">
        <v>8341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 s="5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t="b">
        <v>1</v>
      </c>
      <c r="L1789" s="5">
        <v>24</v>
      </c>
      <c r="M1789" t="b">
        <v>0</v>
      </c>
      <c r="N1789" s="5" t="s">
        <v>8284</v>
      </c>
      <c r="O1789" s="1">
        <f t="shared" si="108"/>
        <v>16</v>
      </c>
      <c r="P1789" s="7">
        <f t="shared" si="109"/>
        <v>63.879999999999995</v>
      </c>
      <c r="Q1789" s="5" t="s">
        <v>8340</v>
      </c>
      <c r="R1789" s="5" t="s">
        <v>8341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 s="5">
        <v>1788</v>
      </c>
      <c r="B1790" s="3" t="s">
        <v>1788</v>
      </c>
      <c r="C1790" s="3" t="s">
        <v>5897</v>
      </c>
      <c r="D1790">
        <v>5500</v>
      </c>
      <c r="E1790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t="b">
        <v>1</v>
      </c>
      <c r="L1790" s="5">
        <v>4</v>
      </c>
      <c r="M1790" t="b">
        <v>0</v>
      </c>
      <c r="N1790" s="5" t="s">
        <v>8284</v>
      </c>
      <c r="O1790" s="1">
        <f t="shared" si="108"/>
        <v>2</v>
      </c>
      <c r="P1790" s="7">
        <f t="shared" si="109"/>
        <v>19</v>
      </c>
      <c r="Q1790" s="5" t="s">
        <v>8340</v>
      </c>
      <c r="R1790" s="5" t="s">
        <v>8341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 s="5">
        <v>1789</v>
      </c>
      <c r="B1791" s="3" t="s">
        <v>1789</v>
      </c>
      <c r="C1791" s="3" t="s">
        <v>5898</v>
      </c>
      <c r="D1791">
        <v>8000</v>
      </c>
      <c r="E1791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t="b">
        <v>1</v>
      </c>
      <c r="L1791" s="5">
        <v>4</v>
      </c>
      <c r="M1791" t="b">
        <v>0</v>
      </c>
      <c r="N1791" s="5" t="s">
        <v>8284</v>
      </c>
      <c r="O1791" s="1">
        <f t="shared" si="108"/>
        <v>1</v>
      </c>
      <c r="P1791" s="7">
        <f t="shared" si="109"/>
        <v>10</v>
      </c>
      <c r="Q1791" s="5" t="s">
        <v>8340</v>
      </c>
      <c r="R1791" s="5" t="s">
        <v>8341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 s="5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t="b">
        <v>1</v>
      </c>
      <c r="L1792" s="5">
        <v>15</v>
      </c>
      <c r="M1792" t="b">
        <v>0</v>
      </c>
      <c r="N1792" s="5" t="s">
        <v>8284</v>
      </c>
      <c r="O1792" s="1">
        <f t="shared" si="108"/>
        <v>5</v>
      </c>
      <c r="P1792" s="7">
        <f t="shared" si="109"/>
        <v>109.07000000000001</v>
      </c>
      <c r="Q1792" s="5" t="s">
        <v>8340</v>
      </c>
      <c r="R1792" s="5" t="s">
        <v>8341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 s="5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t="b">
        <v>1</v>
      </c>
      <c r="L1793" s="5">
        <v>4</v>
      </c>
      <c r="M1793" t="b">
        <v>0</v>
      </c>
      <c r="N1793" s="5" t="s">
        <v>8284</v>
      </c>
      <c r="O1793" s="1">
        <f t="shared" si="108"/>
        <v>4</v>
      </c>
      <c r="P1793" s="7">
        <f t="shared" si="109"/>
        <v>26.75</v>
      </c>
      <c r="Q1793" s="5" t="s">
        <v>8340</v>
      </c>
      <c r="R1793" s="5" t="s">
        <v>8341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 s="5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t="b">
        <v>1</v>
      </c>
      <c r="L1794" s="5">
        <v>139</v>
      </c>
      <c r="M1794" t="b">
        <v>0</v>
      </c>
      <c r="N1794" s="5" t="s">
        <v>8284</v>
      </c>
      <c r="O1794" s="1">
        <f t="shared" si="108"/>
        <v>62</v>
      </c>
      <c r="P1794" s="7">
        <f t="shared" si="109"/>
        <v>109.94000000000001</v>
      </c>
      <c r="Q1794" s="5" t="s">
        <v>8340</v>
      </c>
      <c r="R1794" s="5" t="s">
        <v>8341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 s="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t="b">
        <v>1</v>
      </c>
      <c r="L1795" s="5">
        <v>2</v>
      </c>
      <c r="M1795" t="b">
        <v>0</v>
      </c>
      <c r="N1795" s="5" t="s">
        <v>8284</v>
      </c>
      <c r="O1795" s="1">
        <f t="shared" ref="O1795:O1858" si="112">ROUNDUP(E1795/D1795*100, 0)</f>
        <v>2</v>
      </c>
      <c r="P1795" s="7">
        <f t="shared" ref="P1795:P1858" si="113">ROUNDUP(E1795/L1795,2)</f>
        <v>20</v>
      </c>
      <c r="Q1795" s="5" t="s">
        <v>8340</v>
      </c>
      <c r="R1795" s="5" t="s">
        <v>8341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 s="5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t="b">
        <v>1</v>
      </c>
      <c r="L1796" s="5">
        <v>18</v>
      </c>
      <c r="M1796" t="b">
        <v>0</v>
      </c>
      <c r="N1796" s="5" t="s">
        <v>8284</v>
      </c>
      <c r="O1796" s="1">
        <f t="shared" si="112"/>
        <v>12</v>
      </c>
      <c r="P1796" s="7">
        <f t="shared" si="113"/>
        <v>55.39</v>
      </c>
      <c r="Q1796" s="5" t="s">
        <v>8340</v>
      </c>
      <c r="R1796" s="5" t="s">
        <v>8341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 s="5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t="b">
        <v>1</v>
      </c>
      <c r="L1797" s="5">
        <v>81</v>
      </c>
      <c r="M1797" t="b">
        <v>0</v>
      </c>
      <c r="N1797" s="5" t="s">
        <v>8284</v>
      </c>
      <c r="O1797" s="1">
        <f t="shared" si="112"/>
        <v>39</v>
      </c>
      <c r="P1797" s="7">
        <f t="shared" si="113"/>
        <v>133.91</v>
      </c>
      <c r="Q1797" s="5" t="s">
        <v>8340</v>
      </c>
      <c r="R1797" s="5" t="s">
        <v>8341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 s="5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t="b">
        <v>1</v>
      </c>
      <c r="L1798" s="5">
        <v>86</v>
      </c>
      <c r="M1798" t="b">
        <v>0</v>
      </c>
      <c r="N1798" s="5" t="s">
        <v>8284</v>
      </c>
      <c r="O1798" s="1">
        <f t="shared" si="112"/>
        <v>23</v>
      </c>
      <c r="P1798" s="7">
        <f t="shared" si="113"/>
        <v>48.73</v>
      </c>
      <c r="Q1798" s="5" t="s">
        <v>8340</v>
      </c>
      <c r="R1798" s="5" t="s">
        <v>8341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 s="5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t="b">
        <v>1</v>
      </c>
      <c r="L1799" s="5">
        <v>140</v>
      </c>
      <c r="M1799" t="b">
        <v>0</v>
      </c>
      <c r="N1799" s="5" t="s">
        <v>8284</v>
      </c>
      <c r="O1799" s="1">
        <f t="shared" si="112"/>
        <v>68</v>
      </c>
      <c r="P1799" s="7">
        <f t="shared" si="113"/>
        <v>48.25</v>
      </c>
      <c r="Q1799" s="5" t="s">
        <v>8340</v>
      </c>
      <c r="R1799" s="5" t="s">
        <v>8341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 s="5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t="b">
        <v>1</v>
      </c>
      <c r="L1800" s="5">
        <v>37</v>
      </c>
      <c r="M1800" t="b">
        <v>0</v>
      </c>
      <c r="N1800" s="5" t="s">
        <v>8284</v>
      </c>
      <c r="O1800" s="1">
        <f t="shared" si="112"/>
        <v>14</v>
      </c>
      <c r="P1800" s="7">
        <f t="shared" si="113"/>
        <v>58.98</v>
      </c>
      <c r="Q1800" s="5" t="s">
        <v>8340</v>
      </c>
      <c r="R1800" s="5" t="s">
        <v>8341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 s="5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t="b">
        <v>1</v>
      </c>
      <c r="L1801" s="5">
        <v>6</v>
      </c>
      <c r="M1801" t="b">
        <v>0</v>
      </c>
      <c r="N1801" s="5" t="s">
        <v>8284</v>
      </c>
      <c r="O1801" s="1">
        <f t="shared" si="112"/>
        <v>2</v>
      </c>
      <c r="P1801" s="7">
        <f t="shared" si="113"/>
        <v>11.64</v>
      </c>
      <c r="Q1801" s="5" t="s">
        <v>8340</v>
      </c>
      <c r="R1801" s="5" t="s">
        <v>8341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 s="5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t="b">
        <v>1</v>
      </c>
      <c r="L1802" s="5">
        <v>113</v>
      </c>
      <c r="M1802" t="b">
        <v>0</v>
      </c>
      <c r="N1802" s="5" t="s">
        <v>8284</v>
      </c>
      <c r="O1802" s="1">
        <f t="shared" si="112"/>
        <v>21</v>
      </c>
      <c r="P1802" s="7">
        <f t="shared" si="113"/>
        <v>83.72</v>
      </c>
      <c r="Q1802" s="5" t="s">
        <v>8340</v>
      </c>
      <c r="R1802" s="5" t="s">
        <v>8341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 s="5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t="b">
        <v>1</v>
      </c>
      <c r="L1803" s="5">
        <v>37</v>
      </c>
      <c r="M1803" t="b">
        <v>0</v>
      </c>
      <c r="N1803" s="5" t="s">
        <v>8284</v>
      </c>
      <c r="O1803" s="1">
        <f t="shared" si="112"/>
        <v>14</v>
      </c>
      <c r="P1803" s="7">
        <f t="shared" si="113"/>
        <v>63.65</v>
      </c>
      <c r="Q1803" s="5" t="s">
        <v>8340</v>
      </c>
      <c r="R1803" s="5" t="s">
        <v>8341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 s="5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t="b">
        <v>1</v>
      </c>
      <c r="L1804" s="5">
        <v>18</v>
      </c>
      <c r="M1804" t="b">
        <v>0</v>
      </c>
      <c r="N1804" s="5" t="s">
        <v>8284</v>
      </c>
      <c r="O1804" s="1">
        <f t="shared" si="112"/>
        <v>49</v>
      </c>
      <c r="P1804" s="7">
        <f t="shared" si="113"/>
        <v>94.28</v>
      </c>
      <c r="Q1804" s="5" t="s">
        <v>8340</v>
      </c>
      <c r="R1804" s="5" t="s">
        <v>8341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 s="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t="b">
        <v>1</v>
      </c>
      <c r="L1805" s="5">
        <v>75</v>
      </c>
      <c r="M1805" t="b">
        <v>0</v>
      </c>
      <c r="N1805" s="5" t="s">
        <v>8284</v>
      </c>
      <c r="O1805" s="1">
        <f t="shared" si="112"/>
        <v>31</v>
      </c>
      <c r="P1805" s="7">
        <f t="shared" si="113"/>
        <v>71.87</v>
      </c>
      <c r="Q1805" s="5" t="s">
        <v>8340</v>
      </c>
      <c r="R1805" s="5" t="s">
        <v>8341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 s="5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t="b">
        <v>1</v>
      </c>
      <c r="L1806" s="5">
        <v>52</v>
      </c>
      <c r="M1806" t="b">
        <v>0</v>
      </c>
      <c r="N1806" s="5" t="s">
        <v>8284</v>
      </c>
      <c r="O1806" s="1">
        <f t="shared" si="112"/>
        <v>36</v>
      </c>
      <c r="P1806" s="7">
        <f t="shared" si="113"/>
        <v>104.85000000000001</v>
      </c>
      <c r="Q1806" s="5" t="s">
        <v>8340</v>
      </c>
      <c r="R1806" s="5" t="s">
        <v>8341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 s="5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t="b">
        <v>1</v>
      </c>
      <c r="L1807" s="5">
        <v>122</v>
      </c>
      <c r="M1807" t="b">
        <v>0</v>
      </c>
      <c r="N1807" s="5" t="s">
        <v>8284</v>
      </c>
      <c r="O1807" s="1">
        <f t="shared" si="112"/>
        <v>37</v>
      </c>
      <c r="P1807" s="7">
        <f t="shared" si="113"/>
        <v>67.14</v>
      </c>
      <c r="Q1807" s="5" t="s">
        <v>8340</v>
      </c>
      <c r="R1807" s="5" t="s">
        <v>8341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 s="5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t="b">
        <v>1</v>
      </c>
      <c r="L1808" s="5">
        <v>8</v>
      </c>
      <c r="M1808" t="b">
        <v>0</v>
      </c>
      <c r="N1808" s="5" t="s">
        <v>8284</v>
      </c>
      <c r="O1808" s="1">
        <f t="shared" si="112"/>
        <v>3</v>
      </c>
      <c r="P1808" s="7">
        <f t="shared" si="113"/>
        <v>73.88000000000001</v>
      </c>
      <c r="Q1808" s="5" t="s">
        <v>8340</v>
      </c>
      <c r="R1808" s="5" t="s">
        <v>8341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 s="5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t="b">
        <v>1</v>
      </c>
      <c r="L1809" s="5">
        <v>8</v>
      </c>
      <c r="M1809" t="b">
        <v>0</v>
      </c>
      <c r="N1809" s="5" t="s">
        <v>8284</v>
      </c>
      <c r="O1809" s="1">
        <f t="shared" si="112"/>
        <v>12</v>
      </c>
      <c r="P1809" s="7">
        <f t="shared" si="113"/>
        <v>69.13000000000001</v>
      </c>
      <c r="Q1809" s="5" t="s">
        <v>8340</v>
      </c>
      <c r="R1809" s="5" t="s">
        <v>8341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 s="5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t="b">
        <v>1</v>
      </c>
      <c r="L1810" s="5">
        <v>96</v>
      </c>
      <c r="M1810" t="b">
        <v>0</v>
      </c>
      <c r="N1810" s="5" t="s">
        <v>8284</v>
      </c>
      <c r="O1810" s="1">
        <f t="shared" si="112"/>
        <v>42</v>
      </c>
      <c r="P1810" s="7">
        <f t="shared" si="113"/>
        <v>120.78</v>
      </c>
      <c r="Q1810" s="5" t="s">
        <v>8340</v>
      </c>
      <c r="R1810" s="5" t="s">
        <v>8341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 s="5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t="b">
        <v>1</v>
      </c>
      <c r="L1811" s="5">
        <v>9</v>
      </c>
      <c r="M1811" t="b">
        <v>0</v>
      </c>
      <c r="N1811" s="5" t="s">
        <v>8284</v>
      </c>
      <c r="O1811" s="1">
        <f t="shared" si="112"/>
        <v>11</v>
      </c>
      <c r="P1811" s="7">
        <f t="shared" si="113"/>
        <v>42.23</v>
      </c>
      <c r="Q1811" s="5" t="s">
        <v>8340</v>
      </c>
      <c r="R1811" s="5" t="s">
        <v>8341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 s="5">
        <v>1810</v>
      </c>
      <c r="B1812" s="3" t="s">
        <v>1810</v>
      </c>
      <c r="C1812" s="3" t="s">
        <v>5919</v>
      </c>
      <c r="D1812">
        <v>450</v>
      </c>
      <c r="E1812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t="b">
        <v>0</v>
      </c>
      <c r="L1812" s="5">
        <v>2</v>
      </c>
      <c r="M1812" t="b">
        <v>0</v>
      </c>
      <c r="N1812" s="5" t="s">
        <v>8284</v>
      </c>
      <c r="O1812" s="1">
        <f t="shared" si="112"/>
        <v>4</v>
      </c>
      <c r="P1812" s="7">
        <f t="shared" si="113"/>
        <v>7.5</v>
      </c>
      <c r="Q1812" s="5" t="s">
        <v>8340</v>
      </c>
      <c r="R1812" s="5" t="s">
        <v>8341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 s="5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t="b">
        <v>0</v>
      </c>
      <c r="L1813" s="5">
        <v>26</v>
      </c>
      <c r="M1813" t="b">
        <v>0</v>
      </c>
      <c r="N1813" s="5" t="s">
        <v>8284</v>
      </c>
      <c r="O1813" s="1">
        <f t="shared" si="112"/>
        <v>1</v>
      </c>
      <c r="P1813" s="7">
        <f t="shared" si="113"/>
        <v>1.54</v>
      </c>
      <c r="Q1813" s="5" t="s">
        <v>8340</v>
      </c>
      <c r="R1813" s="5" t="s">
        <v>8341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 s="5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t="b">
        <v>0</v>
      </c>
      <c r="L1814" s="5">
        <v>23</v>
      </c>
      <c r="M1814" t="b">
        <v>0</v>
      </c>
      <c r="N1814" s="5" t="s">
        <v>8284</v>
      </c>
      <c r="O1814" s="1">
        <f t="shared" si="112"/>
        <v>14</v>
      </c>
      <c r="P1814" s="7">
        <f t="shared" si="113"/>
        <v>37.61</v>
      </c>
      <c r="Q1814" s="5" t="s">
        <v>8340</v>
      </c>
      <c r="R1814" s="5" t="s">
        <v>8341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 s="5">
        <v>1813</v>
      </c>
      <c r="B1815" s="3" t="s">
        <v>1813</v>
      </c>
      <c r="C1815" s="3" t="s">
        <v>5922</v>
      </c>
      <c r="D1815">
        <v>8750</v>
      </c>
      <c r="E1815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t="b">
        <v>0</v>
      </c>
      <c r="L1815" s="5">
        <v>0</v>
      </c>
      <c r="M1815" t="b">
        <v>0</v>
      </c>
      <c r="N1815" s="5" t="s">
        <v>8284</v>
      </c>
      <c r="O1815" s="1">
        <f t="shared" si="112"/>
        <v>0</v>
      </c>
      <c r="P1815" s="7" t="e">
        <f t="shared" si="113"/>
        <v>#DIV/0!</v>
      </c>
      <c r="Q1815" s="5" t="s">
        <v>8340</v>
      </c>
      <c r="R1815" s="5" t="s">
        <v>8341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 s="5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t="b">
        <v>0</v>
      </c>
      <c r="L1816" s="5">
        <v>140</v>
      </c>
      <c r="M1816" t="b">
        <v>0</v>
      </c>
      <c r="N1816" s="5" t="s">
        <v>8284</v>
      </c>
      <c r="O1816" s="1">
        <f t="shared" si="112"/>
        <v>50</v>
      </c>
      <c r="P1816" s="7">
        <f t="shared" si="113"/>
        <v>42.16</v>
      </c>
      <c r="Q1816" s="5" t="s">
        <v>8340</v>
      </c>
      <c r="R1816" s="5" t="s">
        <v>8341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 s="5">
        <v>1815</v>
      </c>
      <c r="B1817" s="3" t="s">
        <v>1815</v>
      </c>
      <c r="C1817" s="3" t="s">
        <v>5924</v>
      </c>
      <c r="D1817">
        <v>3000</v>
      </c>
      <c r="E1817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t="b">
        <v>0</v>
      </c>
      <c r="L1817" s="5">
        <v>0</v>
      </c>
      <c r="M1817" t="b">
        <v>0</v>
      </c>
      <c r="N1817" s="5" t="s">
        <v>8284</v>
      </c>
      <c r="O1817" s="1">
        <f t="shared" si="112"/>
        <v>0</v>
      </c>
      <c r="P1817" s="7" t="e">
        <f t="shared" si="113"/>
        <v>#DIV/0!</v>
      </c>
      <c r="Q1817" s="5" t="s">
        <v>8340</v>
      </c>
      <c r="R1817" s="5" t="s">
        <v>8341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 s="5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t="b">
        <v>0</v>
      </c>
      <c r="L1818" s="5">
        <v>6</v>
      </c>
      <c r="M1818" t="b">
        <v>0</v>
      </c>
      <c r="N1818" s="5" t="s">
        <v>8284</v>
      </c>
      <c r="O1818" s="1">
        <f t="shared" si="112"/>
        <v>3</v>
      </c>
      <c r="P1818" s="7">
        <f t="shared" si="113"/>
        <v>84.84</v>
      </c>
      <c r="Q1818" s="5" t="s">
        <v>8340</v>
      </c>
      <c r="R1818" s="5" t="s">
        <v>8341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 s="5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t="b">
        <v>0</v>
      </c>
      <c r="L1819" s="5">
        <v>100</v>
      </c>
      <c r="M1819" t="b">
        <v>0</v>
      </c>
      <c r="N1819" s="5" t="s">
        <v>8284</v>
      </c>
      <c r="O1819" s="1">
        <f t="shared" si="112"/>
        <v>53</v>
      </c>
      <c r="P1819" s="7">
        <f t="shared" si="113"/>
        <v>94.19</v>
      </c>
      <c r="Q1819" s="5" t="s">
        <v>8340</v>
      </c>
      <c r="R1819" s="5" t="s">
        <v>8341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 s="5">
        <v>1818</v>
      </c>
      <c r="B1820" s="3" t="s">
        <v>1818</v>
      </c>
      <c r="C1820" s="3" t="s">
        <v>5927</v>
      </c>
      <c r="D1820">
        <v>15000</v>
      </c>
      <c r="E1820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t="b">
        <v>0</v>
      </c>
      <c r="L1820" s="5">
        <v>0</v>
      </c>
      <c r="M1820" t="b">
        <v>0</v>
      </c>
      <c r="N1820" s="5" t="s">
        <v>8284</v>
      </c>
      <c r="O1820" s="1">
        <f t="shared" si="112"/>
        <v>0</v>
      </c>
      <c r="P1820" s="7" t="e">
        <f t="shared" si="113"/>
        <v>#DIV/0!</v>
      </c>
      <c r="Q1820" s="5" t="s">
        <v>8340</v>
      </c>
      <c r="R1820" s="5" t="s">
        <v>8341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 s="5">
        <v>1819</v>
      </c>
      <c r="B1821" s="3" t="s">
        <v>1819</v>
      </c>
      <c r="C1821" s="3" t="s">
        <v>5928</v>
      </c>
      <c r="D1821">
        <v>1200</v>
      </c>
      <c r="E1821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t="b">
        <v>0</v>
      </c>
      <c r="L1821" s="5">
        <v>4</v>
      </c>
      <c r="M1821" t="b">
        <v>0</v>
      </c>
      <c r="N1821" s="5" t="s">
        <v>8284</v>
      </c>
      <c r="O1821" s="1">
        <f t="shared" si="112"/>
        <v>3</v>
      </c>
      <c r="P1821" s="7">
        <f t="shared" si="113"/>
        <v>6.25</v>
      </c>
      <c r="Q1821" s="5" t="s">
        <v>8340</v>
      </c>
      <c r="R1821" s="5" t="s">
        <v>8341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 s="5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t="b">
        <v>0</v>
      </c>
      <c r="L1822" s="5">
        <v>8</v>
      </c>
      <c r="M1822" t="b">
        <v>0</v>
      </c>
      <c r="N1822" s="5" t="s">
        <v>8284</v>
      </c>
      <c r="O1822" s="1">
        <f t="shared" si="112"/>
        <v>7</v>
      </c>
      <c r="P1822" s="7">
        <f t="shared" si="113"/>
        <v>213.38</v>
      </c>
      <c r="Q1822" s="5" t="s">
        <v>8340</v>
      </c>
      <c r="R1822" s="5" t="s">
        <v>8341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 s="5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t="b">
        <v>0</v>
      </c>
      <c r="L1823" s="5">
        <v>57</v>
      </c>
      <c r="M1823" t="b">
        <v>1</v>
      </c>
      <c r="N1823" s="5" t="s">
        <v>8275</v>
      </c>
      <c r="O1823" s="1">
        <f t="shared" si="112"/>
        <v>135</v>
      </c>
      <c r="P1823" s="7">
        <f t="shared" si="113"/>
        <v>59.169999999999995</v>
      </c>
      <c r="Q1823" s="5" t="s">
        <v>8327</v>
      </c>
      <c r="R1823" s="5" t="s">
        <v>8328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 s="5">
        <v>1822</v>
      </c>
      <c r="B1824" s="3" t="s">
        <v>1822</v>
      </c>
      <c r="C1824" s="3" t="s">
        <v>5931</v>
      </c>
      <c r="D1824">
        <v>300</v>
      </c>
      <c r="E1824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t="b">
        <v>0</v>
      </c>
      <c r="L1824" s="5">
        <v>11</v>
      </c>
      <c r="M1824" t="b">
        <v>1</v>
      </c>
      <c r="N1824" s="5" t="s">
        <v>8275</v>
      </c>
      <c r="O1824" s="1">
        <f t="shared" si="112"/>
        <v>100</v>
      </c>
      <c r="P1824" s="7">
        <f t="shared" si="113"/>
        <v>27.28</v>
      </c>
      <c r="Q1824" s="5" t="s">
        <v>8327</v>
      </c>
      <c r="R1824" s="5" t="s">
        <v>8328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 s="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t="b">
        <v>0</v>
      </c>
      <c r="L1825" s="5">
        <v>33</v>
      </c>
      <c r="M1825" t="b">
        <v>1</v>
      </c>
      <c r="N1825" s="5" t="s">
        <v>8275</v>
      </c>
      <c r="O1825" s="1">
        <f t="shared" si="112"/>
        <v>116</v>
      </c>
      <c r="P1825" s="7">
        <f t="shared" si="113"/>
        <v>24.580000000000002</v>
      </c>
      <c r="Q1825" s="5" t="s">
        <v>8327</v>
      </c>
      <c r="R1825" s="5" t="s">
        <v>8328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 s="5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t="b">
        <v>0</v>
      </c>
      <c r="L1826" s="5">
        <v>40</v>
      </c>
      <c r="M1826" t="b">
        <v>1</v>
      </c>
      <c r="N1826" s="5" t="s">
        <v>8275</v>
      </c>
      <c r="O1826" s="1">
        <f t="shared" si="112"/>
        <v>101</v>
      </c>
      <c r="P1826" s="7">
        <f t="shared" si="113"/>
        <v>75.05</v>
      </c>
      <c r="Q1826" s="5" t="s">
        <v>8327</v>
      </c>
      <c r="R1826" s="5" t="s">
        <v>8328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 s="5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t="b">
        <v>0</v>
      </c>
      <c r="L1827" s="5">
        <v>50</v>
      </c>
      <c r="M1827" t="b">
        <v>1</v>
      </c>
      <c r="N1827" s="5" t="s">
        <v>8275</v>
      </c>
      <c r="O1827" s="1">
        <f t="shared" si="112"/>
        <v>106</v>
      </c>
      <c r="P1827" s="7">
        <f t="shared" si="113"/>
        <v>42.02</v>
      </c>
      <c r="Q1827" s="5" t="s">
        <v>8327</v>
      </c>
      <c r="R1827" s="5" t="s">
        <v>8328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 s="5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t="b">
        <v>0</v>
      </c>
      <c r="L1828" s="5">
        <v>38</v>
      </c>
      <c r="M1828" t="b">
        <v>1</v>
      </c>
      <c r="N1828" s="5" t="s">
        <v>8275</v>
      </c>
      <c r="O1828" s="1">
        <f t="shared" si="112"/>
        <v>101</v>
      </c>
      <c r="P1828" s="7">
        <f t="shared" si="113"/>
        <v>53.16</v>
      </c>
      <c r="Q1828" s="5" t="s">
        <v>8327</v>
      </c>
      <c r="R1828" s="5" t="s">
        <v>8328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 s="5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t="b">
        <v>0</v>
      </c>
      <c r="L1829" s="5">
        <v>96</v>
      </c>
      <c r="M1829" t="b">
        <v>1</v>
      </c>
      <c r="N1829" s="5" t="s">
        <v>8275</v>
      </c>
      <c r="O1829" s="1">
        <f t="shared" si="112"/>
        <v>101</v>
      </c>
      <c r="P1829" s="7">
        <f t="shared" si="113"/>
        <v>83.89</v>
      </c>
      <c r="Q1829" s="5" t="s">
        <v>8327</v>
      </c>
      <c r="R1829" s="5" t="s">
        <v>8328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 s="5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t="b">
        <v>0</v>
      </c>
      <c r="L1830" s="5">
        <v>48</v>
      </c>
      <c r="M1830" t="b">
        <v>1</v>
      </c>
      <c r="N1830" s="5" t="s">
        <v>8275</v>
      </c>
      <c r="O1830" s="1">
        <f t="shared" si="112"/>
        <v>101</v>
      </c>
      <c r="P1830" s="7">
        <f t="shared" si="113"/>
        <v>417.34</v>
      </c>
      <c r="Q1830" s="5" t="s">
        <v>8327</v>
      </c>
      <c r="R1830" s="5" t="s">
        <v>8328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 s="5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t="b">
        <v>0</v>
      </c>
      <c r="L1831" s="5">
        <v>33</v>
      </c>
      <c r="M1831" t="b">
        <v>1</v>
      </c>
      <c r="N1831" s="5" t="s">
        <v>8275</v>
      </c>
      <c r="O1831" s="1">
        <f t="shared" si="112"/>
        <v>167</v>
      </c>
      <c r="P1831" s="7">
        <f t="shared" si="113"/>
        <v>75.77000000000001</v>
      </c>
      <c r="Q1831" s="5" t="s">
        <v>8327</v>
      </c>
      <c r="R1831" s="5" t="s">
        <v>8328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 s="5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t="b">
        <v>0</v>
      </c>
      <c r="L1832" s="5">
        <v>226</v>
      </c>
      <c r="M1832" t="b">
        <v>1</v>
      </c>
      <c r="N1832" s="5" t="s">
        <v>8275</v>
      </c>
      <c r="O1832" s="1">
        <f t="shared" si="112"/>
        <v>102</v>
      </c>
      <c r="P1832" s="7">
        <f t="shared" si="113"/>
        <v>67.39</v>
      </c>
      <c r="Q1832" s="5" t="s">
        <v>8327</v>
      </c>
      <c r="R1832" s="5" t="s">
        <v>8328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 s="5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t="b">
        <v>0</v>
      </c>
      <c r="L1833" s="5">
        <v>14</v>
      </c>
      <c r="M1833" t="b">
        <v>1</v>
      </c>
      <c r="N1833" s="5" t="s">
        <v>8275</v>
      </c>
      <c r="O1833" s="1">
        <f t="shared" si="112"/>
        <v>103</v>
      </c>
      <c r="P1833" s="7">
        <f t="shared" si="113"/>
        <v>73.58</v>
      </c>
      <c r="Q1833" s="5" t="s">
        <v>8327</v>
      </c>
      <c r="R1833" s="5" t="s">
        <v>8328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 s="5">
        <v>1832</v>
      </c>
      <c r="B1834" s="3" t="s">
        <v>1832</v>
      </c>
      <c r="C1834" s="3" t="s">
        <v>5941</v>
      </c>
      <c r="D1834">
        <v>350</v>
      </c>
      <c r="E1834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t="b">
        <v>0</v>
      </c>
      <c r="L1834" s="5">
        <v>20</v>
      </c>
      <c r="M1834" t="b">
        <v>1</v>
      </c>
      <c r="N1834" s="5" t="s">
        <v>8275</v>
      </c>
      <c r="O1834" s="1">
        <f t="shared" si="112"/>
        <v>143</v>
      </c>
      <c r="P1834" s="7">
        <f t="shared" si="113"/>
        <v>25</v>
      </c>
      <c r="Q1834" s="5" t="s">
        <v>8327</v>
      </c>
      <c r="R1834" s="5" t="s">
        <v>8328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 s="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t="b">
        <v>0</v>
      </c>
      <c r="L1835" s="5">
        <v>25</v>
      </c>
      <c r="M1835" t="b">
        <v>1</v>
      </c>
      <c r="N1835" s="5" t="s">
        <v>8275</v>
      </c>
      <c r="O1835" s="1">
        <f t="shared" si="112"/>
        <v>263</v>
      </c>
      <c r="P1835" s="7">
        <f t="shared" si="113"/>
        <v>42</v>
      </c>
      <c r="Q1835" s="5" t="s">
        <v>8327</v>
      </c>
      <c r="R1835" s="5" t="s">
        <v>8328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 s="5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t="b">
        <v>0</v>
      </c>
      <c r="L1836" s="5">
        <v>90</v>
      </c>
      <c r="M1836" t="b">
        <v>1</v>
      </c>
      <c r="N1836" s="5" t="s">
        <v>8275</v>
      </c>
      <c r="O1836" s="1">
        <f t="shared" si="112"/>
        <v>119</v>
      </c>
      <c r="P1836" s="7">
        <f t="shared" si="113"/>
        <v>131.16999999999999</v>
      </c>
      <c r="Q1836" s="5" t="s">
        <v>8327</v>
      </c>
      <c r="R1836" s="5" t="s">
        <v>8328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 s="5">
        <v>1835</v>
      </c>
      <c r="B1837" s="3" t="s">
        <v>1835</v>
      </c>
      <c r="C1837" s="3" t="s">
        <v>5944</v>
      </c>
      <c r="D1837">
        <v>500</v>
      </c>
      <c r="E1837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t="b">
        <v>0</v>
      </c>
      <c r="L1837" s="5">
        <v>11</v>
      </c>
      <c r="M1837" t="b">
        <v>1</v>
      </c>
      <c r="N1837" s="5" t="s">
        <v>8275</v>
      </c>
      <c r="O1837" s="1">
        <f t="shared" si="112"/>
        <v>104</v>
      </c>
      <c r="P1837" s="7">
        <f t="shared" si="113"/>
        <v>47.28</v>
      </c>
      <c r="Q1837" s="5" t="s">
        <v>8327</v>
      </c>
      <c r="R1837" s="5" t="s">
        <v>8328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 s="5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t="b">
        <v>0</v>
      </c>
      <c r="L1838" s="5">
        <v>55</v>
      </c>
      <c r="M1838" t="b">
        <v>1</v>
      </c>
      <c r="N1838" s="5" t="s">
        <v>8275</v>
      </c>
      <c r="O1838" s="1">
        <f t="shared" si="112"/>
        <v>201</v>
      </c>
      <c r="P1838" s="7">
        <f t="shared" si="113"/>
        <v>182.13</v>
      </c>
      <c r="Q1838" s="5" t="s">
        <v>8327</v>
      </c>
      <c r="R1838" s="5" t="s">
        <v>8328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 s="5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t="b">
        <v>0</v>
      </c>
      <c r="L1839" s="5">
        <v>30</v>
      </c>
      <c r="M1839" t="b">
        <v>1</v>
      </c>
      <c r="N1839" s="5" t="s">
        <v>8275</v>
      </c>
      <c r="O1839" s="1">
        <f t="shared" si="112"/>
        <v>307</v>
      </c>
      <c r="P1839" s="7">
        <f t="shared" si="113"/>
        <v>61.37</v>
      </c>
      <c r="Q1839" s="5" t="s">
        <v>8327</v>
      </c>
      <c r="R1839" s="5" t="s">
        <v>8328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 s="5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t="b">
        <v>0</v>
      </c>
      <c r="L1840" s="5">
        <v>28</v>
      </c>
      <c r="M1840" t="b">
        <v>1</v>
      </c>
      <c r="N1840" s="5" t="s">
        <v>8275</v>
      </c>
      <c r="O1840" s="1">
        <f t="shared" si="112"/>
        <v>101</v>
      </c>
      <c r="P1840" s="7">
        <f t="shared" si="113"/>
        <v>35.769999999999996</v>
      </c>
      <c r="Q1840" s="5" t="s">
        <v>8327</v>
      </c>
      <c r="R1840" s="5" t="s">
        <v>8328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 s="5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t="b">
        <v>0</v>
      </c>
      <c r="L1841" s="5">
        <v>45</v>
      </c>
      <c r="M1841" t="b">
        <v>1</v>
      </c>
      <c r="N1841" s="5" t="s">
        <v>8275</v>
      </c>
      <c r="O1841" s="1">
        <f t="shared" si="112"/>
        <v>206</v>
      </c>
      <c r="P1841" s="7">
        <f t="shared" si="113"/>
        <v>45.629999999999995</v>
      </c>
      <c r="Q1841" s="5" t="s">
        <v>8327</v>
      </c>
      <c r="R1841" s="5" t="s">
        <v>8328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 s="5">
        <v>1840</v>
      </c>
      <c r="B1842" s="3" t="s">
        <v>1840</v>
      </c>
      <c r="C1842" s="3" t="s">
        <v>5949</v>
      </c>
      <c r="D1842">
        <v>900</v>
      </c>
      <c r="E1842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t="b">
        <v>0</v>
      </c>
      <c r="L1842" s="5">
        <v>13</v>
      </c>
      <c r="M1842" t="b">
        <v>1</v>
      </c>
      <c r="N1842" s="5" t="s">
        <v>8275</v>
      </c>
      <c r="O1842" s="1">
        <f t="shared" si="112"/>
        <v>109</v>
      </c>
      <c r="P1842" s="7">
        <f t="shared" si="113"/>
        <v>75.39</v>
      </c>
      <c r="Q1842" s="5" t="s">
        <v>8327</v>
      </c>
      <c r="R1842" s="5" t="s">
        <v>8328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 s="5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t="b">
        <v>0</v>
      </c>
      <c r="L1843" s="5">
        <v>40</v>
      </c>
      <c r="M1843" t="b">
        <v>1</v>
      </c>
      <c r="N1843" s="5" t="s">
        <v>8275</v>
      </c>
      <c r="O1843" s="1">
        <f t="shared" si="112"/>
        <v>102</v>
      </c>
      <c r="P1843" s="7">
        <f t="shared" si="113"/>
        <v>50.879999999999995</v>
      </c>
      <c r="Q1843" s="5" t="s">
        <v>8327</v>
      </c>
      <c r="R1843" s="5" t="s">
        <v>8328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 s="5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t="b">
        <v>0</v>
      </c>
      <c r="L1844" s="5">
        <v>21</v>
      </c>
      <c r="M1844" t="b">
        <v>1</v>
      </c>
      <c r="N1844" s="5" t="s">
        <v>8275</v>
      </c>
      <c r="O1844" s="1">
        <f t="shared" si="112"/>
        <v>126</v>
      </c>
      <c r="P1844" s="7">
        <f t="shared" si="113"/>
        <v>119.29</v>
      </c>
      <c r="Q1844" s="5" t="s">
        <v>8327</v>
      </c>
      <c r="R1844" s="5" t="s">
        <v>8328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 s="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t="b">
        <v>0</v>
      </c>
      <c r="L1845" s="5">
        <v>134</v>
      </c>
      <c r="M1845" t="b">
        <v>1</v>
      </c>
      <c r="N1845" s="5" t="s">
        <v>8275</v>
      </c>
      <c r="O1845" s="1">
        <f t="shared" si="112"/>
        <v>125</v>
      </c>
      <c r="P1845" s="7">
        <f t="shared" si="113"/>
        <v>92.550000000000011</v>
      </c>
      <c r="Q1845" s="5" t="s">
        <v>8327</v>
      </c>
      <c r="R1845" s="5" t="s">
        <v>8328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 s="5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t="b">
        <v>0</v>
      </c>
      <c r="L1846" s="5">
        <v>20</v>
      </c>
      <c r="M1846" t="b">
        <v>1</v>
      </c>
      <c r="N1846" s="5" t="s">
        <v>8275</v>
      </c>
      <c r="O1846" s="1">
        <f t="shared" si="112"/>
        <v>102</v>
      </c>
      <c r="P1846" s="7">
        <f t="shared" si="113"/>
        <v>76.05</v>
      </c>
      <c r="Q1846" s="5" t="s">
        <v>8327</v>
      </c>
      <c r="R1846" s="5" t="s">
        <v>8328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 s="5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t="b">
        <v>0</v>
      </c>
      <c r="L1847" s="5">
        <v>19</v>
      </c>
      <c r="M1847" t="b">
        <v>1</v>
      </c>
      <c r="N1847" s="5" t="s">
        <v>8275</v>
      </c>
      <c r="O1847" s="1">
        <f t="shared" si="112"/>
        <v>100</v>
      </c>
      <c r="P1847" s="7">
        <f t="shared" si="113"/>
        <v>52.64</v>
      </c>
      <c r="Q1847" s="5" t="s">
        <v>8327</v>
      </c>
      <c r="R1847" s="5" t="s">
        <v>8328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 s="5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t="b">
        <v>0</v>
      </c>
      <c r="L1848" s="5">
        <v>209</v>
      </c>
      <c r="M1848" t="b">
        <v>1</v>
      </c>
      <c r="N1848" s="5" t="s">
        <v>8275</v>
      </c>
      <c r="O1848" s="1">
        <f t="shared" si="112"/>
        <v>138</v>
      </c>
      <c r="P1848" s="7">
        <f t="shared" si="113"/>
        <v>99</v>
      </c>
      <c r="Q1848" s="5" t="s">
        <v>8327</v>
      </c>
      <c r="R1848" s="5" t="s">
        <v>8328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 s="5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t="b">
        <v>0</v>
      </c>
      <c r="L1849" s="5">
        <v>38</v>
      </c>
      <c r="M1849" t="b">
        <v>1</v>
      </c>
      <c r="N1849" s="5" t="s">
        <v>8275</v>
      </c>
      <c r="O1849" s="1">
        <f t="shared" si="112"/>
        <v>121</v>
      </c>
      <c r="P1849" s="7">
        <f t="shared" si="113"/>
        <v>79.53</v>
      </c>
      <c r="Q1849" s="5" t="s">
        <v>8327</v>
      </c>
      <c r="R1849" s="5" t="s">
        <v>8328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 s="5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t="b">
        <v>0</v>
      </c>
      <c r="L1850" s="5">
        <v>24</v>
      </c>
      <c r="M1850" t="b">
        <v>1</v>
      </c>
      <c r="N1850" s="5" t="s">
        <v>8275</v>
      </c>
      <c r="O1850" s="1">
        <f t="shared" si="112"/>
        <v>108</v>
      </c>
      <c r="P1850" s="7">
        <f t="shared" si="113"/>
        <v>134.20999999999998</v>
      </c>
      <c r="Q1850" s="5" t="s">
        <v>8327</v>
      </c>
      <c r="R1850" s="5" t="s">
        <v>8328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 s="5">
        <v>1849</v>
      </c>
      <c r="B1851" s="3" t="s">
        <v>1849</v>
      </c>
      <c r="C1851" s="3" t="s">
        <v>5958</v>
      </c>
      <c r="D1851">
        <v>300</v>
      </c>
      <c r="E1851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t="b">
        <v>0</v>
      </c>
      <c r="L1851" s="5">
        <v>8</v>
      </c>
      <c r="M1851" t="b">
        <v>1</v>
      </c>
      <c r="N1851" s="5" t="s">
        <v>8275</v>
      </c>
      <c r="O1851" s="1">
        <f t="shared" si="112"/>
        <v>101</v>
      </c>
      <c r="P1851" s="7">
        <f t="shared" si="113"/>
        <v>37.629999999999995</v>
      </c>
      <c r="Q1851" s="5" t="s">
        <v>8327</v>
      </c>
      <c r="R1851" s="5" t="s">
        <v>8328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 s="5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t="b">
        <v>0</v>
      </c>
      <c r="L1852" s="5">
        <v>179</v>
      </c>
      <c r="M1852" t="b">
        <v>1</v>
      </c>
      <c r="N1852" s="5" t="s">
        <v>8275</v>
      </c>
      <c r="O1852" s="1">
        <f t="shared" si="112"/>
        <v>102</v>
      </c>
      <c r="P1852" s="7">
        <f t="shared" si="113"/>
        <v>51.05</v>
      </c>
      <c r="Q1852" s="5" t="s">
        <v>8327</v>
      </c>
      <c r="R1852" s="5" t="s">
        <v>8328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 s="5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t="b">
        <v>0</v>
      </c>
      <c r="L1853" s="5">
        <v>26</v>
      </c>
      <c r="M1853" t="b">
        <v>1</v>
      </c>
      <c r="N1853" s="5" t="s">
        <v>8275</v>
      </c>
      <c r="O1853" s="1">
        <f t="shared" si="112"/>
        <v>101</v>
      </c>
      <c r="P1853" s="7">
        <f t="shared" si="113"/>
        <v>50.04</v>
      </c>
      <c r="Q1853" s="5" t="s">
        <v>8327</v>
      </c>
      <c r="R1853" s="5" t="s">
        <v>8328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 s="5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t="b">
        <v>0</v>
      </c>
      <c r="L1854" s="5">
        <v>131</v>
      </c>
      <c r="M1854" t="b">
        <v>1</v>
      </c>
      <c r="N1854" s="5" t="s">
        <v>8275</v>
      </c>
      <c r="O1854" s="1">
        <f t="shared" si="112"/>
        <v>117</v>
      </c>
      <c r="P1854" s="7">
        <f t="shared" si="113"/>
        <v>133.94</v>
      </c>
      <c r="Q1854" s="5" t="s">
        <v>8327</v>
      </c>
      <c r="R1854" s="5" t="s">
        <v>8328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 s="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t="b">
        <v>0</v>
      </c>
      <c r="L1855" s="5">
        <v>14</v>
      </c>
      <c r="M1855" t="b">
        <v>1</v>
      </c>
      <c r="N1855" s="5" t="s">
        <v>8275</v>
      </c>
      <c r="O1855" s="1">
        <f t="shared" si="112"/>
        <v>102</v>
      </c>
      <c r="P1855" s="7">
        <f t="shared" si="113"/>
        <v>58.22</v>
      </c>
      <c r="Q1855" s="5" t="s">
        <v>8327</v>
      </c>
      <c r="R1855" s="5" t="s">
        <v>8328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 s="5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t="b">
        <v>0</v>
      </c>
      <c r="L1856" s="5">
        <v>174</v>
      </c>
      <c r="M1856" t="b">
        <v>1</v>
      </c>
      <c r="N1856" s="5" t="s">
        <v>8275</v>
      </c>
      <c r="O1856" s="1">
        <f t="shared" si="112"/>
        <v>103</v>
      </c>
      <c r="P1856" s="7">
        <f t="shared" si="113"/>
        <v>88.04</v>
      </c>
      <c r="Q1856" s="5" t="s">
        <v>8327</v>
      </c>
      <c r="R1856" s="5" t="s">
        <v>8328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 s="5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t="b">
        <v>0</v>
      </c>
      <c r="L1857" s="5">
        <v>191</v>
      </c>
      <c r="M1857" t="b">
        <v>1</v>
      </c>
      <c r="N1857" s="5" t="s">
        <v>8275</v>
      </c>
      <c r="O1857" s="1">
        <f t="shared" si="112"/>
        <v>155</v>
      </c>
      <c r="P1857" s="7">
        <f t="shared" si="113"/>
        <v>70.58</v>
      </c>
      <c r="Q1857" s="5" t="s">
        <v>8327</v>
      </c>
      <c r="R1857" s="5" t="s">
        <v>8328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 s="5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t="b">
        <v>0</v>
      </c>
      <c r="L1858" s="5">
        <v>38</v>
      </c>
      <c r="M1858" t="b">
        <v>1</v>
      </c>
      <c r="N1858" s="5" t="s">
        <v>8275</v>
      </c>
      <c r="O1858" s="1">
        <f t="shared" si="112"/>
        <v>102</v>
      </c>
      <c r="P1858" s="7">
        <f t="shared" si="113"/>
        <v>53.29</v>
      </c>
      <c r="Q1858" s="5" t="s">
        <v>8327</v>
      </c>
      <c r="R1858" s="5" t="s">
        <v>8328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 s="5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t="b">
        <v>0</v>
      </c>
      <c r="L1859" s="5">
        <v>22</v>
      </c>
      <c r="M1859" t="b">
        <v>1</v>
      </c>
      <c r="N1859" s="5" t="s">
        <v>8275</v>
      </c>
      <c r="O1859" s="1">
        <f t="shared" ref="O1859:O1922" si="116">ROUNDUP(E1859/D1859*100, 0)</f>
        <v>100</v>
      </c>
      <c r="P1859" s="7">
        <f t="shared" ref="P1859:P1922" si="117">ROUNDUP(E1859/L1859,2)</f>
        <v>136.37</v>
      </c>
      <c r="Q1859" s="5" t="s">
        <v>8327</v>
      </c>
      <c r="R1859" s="5" t="s">
        <v>8328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 s="5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t="b">
        <v>0</v>
      </c>
      <c r="L1860" s="5">
        <v>149</v>
      </c>
      <c r="M1860" t="b">
        <v>1</v>
      </c>
      <c r="N1860" s="5" t="s">
        <v>8275</v>
      </c>
      <c r="O1860" s="1">
        <f t="shared" si="116"/>
        <v>109</v>
      </c>
      <c r="P1860" s="7">
        <f t="shared" si="117"/>
        <v>40.549999999999997</v>
      </c>
      <c r="Q1860" s="5" t="s">
        <v>8327</v>
      </c>
      <c r="R1860" s="5" t="s">
        <v>8328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 s="5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t="b">
        <v>0</v>
      </c>
      <c r="L1861" s="5">
        <v>56</v>
      </c>
      <c r="M1861" t="b">
        <v>1</v>
      </c>
      <c r="N1861" s="5" t="s">
        <v>8275</v>
      </c>
      <c r="O1861" s="1">
        <f t="shared" si="116"/>
        <v>132</v>
      </c>
      <c r="P1861" s="7">
        <f t="shared" si="117"/>
        <v>70.63000000000001</v>
      </c>
      <c r="Q1861" s="5" t="s">
        <v>8327</v>
      </c>
      <c r="R1861" s="5" t="s">
        <v>8328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 s="5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t="b">
        <v>0</v>
      </c>
      <c r="L1862" s="5">
        <v>19</v>
      </c>
      <c r="M1862" t="b">
        <v>1</v>
      </c>
      <c r="N1862" s="5" t="s">
        <v>8275</v>
      </c>
      <c r="O1862" s="1">
        <f t="shared" si="116"/>
        <v>134</v>
      </c>
      <c r="P1862" s="7">
        <f t="shared" si="117"/>
        <v>52.69</v>
      </c>
      <c r="Q1862" s="5" t="s">
        <v>8327</v>
      </c>
      <c r="R1862" s="5" t="s">
        <v>8328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 s="5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t="b">
        <v>0</v>
      </c>
      <c r="L1863" s="5">
        <v>0</v>
      </c>
      <c r="M1863" t="b">
        <v>0</v>
      </c>
      <c r="N1863" s="5" t="s">
        <v>8282</v>
      </c>
      <c r="O1863" s="1">
        <f t="shared" si="116"/>
        <v>0</v>
      </c>
      <c r="P1863" s="7" t="e">
        <f t="shared" si="117"/>
        <v>#DIV/0!</v>
      </c>
      <c r="Q1863" s="5" t="s">
        <v>8335</v>
      </c>
      <c r="R1863" s="5" t="s">
        <v>8337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 s="5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t="b">
        <v>0</v>
      </c>
      <c r="L1864" s="5">
        <v>16</v>
      </c>
      <c r="M1864" t="b">
        <v>0</v>
      </c>
      <c r="N1864" s="5" t="s">
        <v>8282</v>
      </c>
      <c r="O1864" s="1">
        <f t="shared" si="116"/>
        <v>9</v>
      </c>
      <c r="P1864" s="7">
        <f t="shared" si="117"/>
        <v>90.940000000000012</v>
      </c>
      <c r="Q1864" s="5" t="s">
        <v>8335</v>
      </c>
      <c r="R1864" s="5" t="s">
        <v>8337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 s="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t="b">
        <v>0</v>
      </c>
      <c r="L1865" s="5">
        <v>2</v>
      </c>
      <c r="M1865" t="b">
        <v>0</v>
      </c>
      <c r="N1865" s="5" t="s">
        <v>8282</v>
      </c>
      <c r="O1865" s="1">
        <f t="shared" si="116"/>
        <v>1</v>
      </c>
      <c r="P1865" s="7">
        <f t="shared" si="117"/>
        <v>5</v>
      </c>
      <c r="Q1865" s="5" t="s">
        <v>8335</v>
      </c>
      <c r="R1865" s="5" t="s">
        <v>8337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 s="5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t="b">
        <v>0</v>
      </c>
      <c r="L1866" s="5">
        <v>48</v>
      </c>
      <c r="M1866" t="b">
        <v>0</v>
      </c>
      <c r="N1866" s="5" t="s">
        <v>8282</v>
      </c>
      <c r="O1866" s="1">
        <f t="shared" si="116"/>
        <v>43</v>
      </c>
      <c r="P1866" s="7">
        <f t="shared" si="117"/>
        <v>58.089999999999996</v>
      </c>
      <c r="Q1866" s="5" t="s">
        <v>8335</v>
      </c>
      <c r="R1866" s="5" t="s">
        <v>8337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 s="5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t="b">
        <v>0</v>
      </c>
      <c r="L1867" s="5">
        <v>2</v>
      </c>
      <c r="M1867" t="b">
        <v>0</v>
      </c>
      <c r="N1867" s="5" t="s">
        <v>8282</v>
      </c>
      <c r="O1867" s="1">
        <f t="shared" si="116"/>
        <v>1</v>
      </c>
      <c r="P1867" s="7">
        <f t="shared" si="117"/>
        <v>2</v>
      </c>
      <c r="Q1867" s="5" t="s">
        <v>8335</v>
      </c>
      <c r="R1867" s="5" t="s">
        <v>8337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 s="5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t="b">
        <v>0</v>
      </c>
      <c r="L1868" s="5">
        <v>2</v>
      </c>
      <c r="M1868" t="b">
        <v>0</v>
      </c>
      <c r="N1868" s="5" t="s">
        <v>8282</v>
      </c>
      <c r="O1868" s="1">
        <f t="shared" si="116"/>
        <v>1</v>
      </c>
      <c r="P1868" s="7">
        <f t="shared" si="117"/>
        <v>62.5</v>
      </c>
      <c r="Q1868" s="5" t="s">
        <v>8335</v>
      </c>
      <c r="R1868" s="5" t="s">
        <v>8337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 s="5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t="b">
        <v>0</v>
      </c>
      <c r="L1869" s="5">
        <v>1</v>
      </c>
      <c r="M1869" t="b">
        <v>0</v>
      </c>
      <c r="N1869" s="5" t="s">
        <v>8282</v>
      </c>
      <c r="O1869" s="1">
        <f t="shared" si="116"/>
        <v>1</v>
      </c>
      <c r="P1869" s="7">
        <f t="shared" si="117"/>
        <v>10</v>
      </c>
      <c r="Q1869" s="5" t="s">
        <v>8335</v>
      </c>
      <c r="R1869" s="5" t="s">
        <v>8337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 s="5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t="b">
        <v>0</v>
      </c>
      <c r="L1870" s="5">
        <v>17</v>
      </c>
      <c r="M1870" t="b">
        <v>0</v>
      </c>
      <c r="N1870" s="5" t="s">
        <v>8282</v>
      </c>
      <c r="O1870" s="1">
        <f t="shared" si="116"/>
        <v>5</v>
      </c>
      <c r="P1870" s="7">
        <f t="shared" si="117"/>
        <v>71.59</v>
      </c>
      <c r="Q1870" s="5" t="s">
        <v>8335</v>
      </c>
      <c r="R1870" s="5" t="s">
        <v>8337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 s="5">
        <v>1869</v>
      </c>
      <c r="B1871" s="3" t="s">
        <v>1869</v>
      </c>
      <c r="C1871" s="3" t="s">
        <v>5978</v>
      </c>
      <c r="D1871">
        <v>10000</v>
      </c>
      <c r="E1871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t="b">
        <v>0</v>
      </c>
      <c r="L1871" s="5">
        <v>0</v>
      </c>
      <c r="M1871" t="b">
        <v>0</v>
      </c>
      <c r="N1871" s="5" t="s">
        <v>8282</v>
      </c>
      <c r="O1871" s="1">
        <f t="shared" si="116"/>
        <v>0</v>
      </c>
      <c r="P1871" s="7" t="e">
        <f t="shared" si="117"/>
        <v>#DIV/0!</v>
      </c>
      <c r="Q1871" s="5" t="s">
        <v>8335</v>
      </c>
      <c r="R1871" s="5" t="s">
        <v>8337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 s="5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t="b">
        <v>0</v>
      </c>
      <c r="L1872" s="5">
        <v>11</v>
      </c>
      <c r="M1872" t="b">
        <v>0</v>
      </c>
      <c r="N1872" s="5" t="s">
        <v>8282</v>
      </c>
      <c r="O1872" s="1">
        <f t="shared" si="116"/>
        <v>11</v>
      </c>
      <c r="P1872" s="7">
        <f t="shared" si="117"/>
        <v>32.82</v>
      </c>
      <c r="Q1872" s="5" t="s">
        <v>8335</v>
      </c>
      <c r="R1872" s="5" t="s">
        <v>8337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 s="5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t="b">
        <v>0</v>
      </c>
      <c r="L1873" s="5">
        <v>95</v>
      </c>
      <c r="M1873" t="b">
        <v>0</v>
      </c>
      <c r="N1873" s="5" t="s">
        <v>8282</v>
      </c>
      <c r="O1873" s="1">
        <f t="shared" si="116"/>
        <v>72</v>
      </c>
      <c r="P1873" s="7">
        <f t="shared" si="117"/>
        <v>49.12</v>
      </c>
      <c r="Q1873" s="5" t="s">
        <v>8335</v>
      </c>
      <c r="R1873" s="5" t="s">
        <v>8337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 s="5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t="b">
        <v>0</v>
      </c>
      <c r="L1874" s="5">
        <v>13</v>
      </c>
      <c r="M1874" t="b">
        <v>0</v>
      </c>
      <c r="N1874" s="5" t="s">
        <v>8282</v>
      </c>
      <c r="O1874" s="1">
        <f t="shared" si="116"/>
        <v>2</v>
      </c>
      <c r="P1874" s="7">
        <f t="shared" si="117"/>
        <v>16.310000000000002</v>
      </c>
      <c r="Q1874" s="5" t="s">
        <v>8335</v>
      </c>
      <c r="R1874" s="5" t="s">
        <v>8337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 s="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t="b">
        <v>0</v>
      </c>
      <c r="L1875" s="5">
        <v>2</v>
      </c>
      <c r="M1875" t="b">
        <v>0</v>
      </c>
      <c r="N1875" s="5" t="s">
        <v>8282</v>
      </c>
      <c r="O1875" s="1">
        <f t="shared" si="116"/>
        <v>1</v>
      </c>
      <c r="P1875" s="7">
        <f t="shared" si="117"/>
        <v>18</v>
      </c>
      <c r="Q1875" s="5" t="s">
        <v>8335</v>
      </c>
      <c r="R1875" s="5" t="s">
        <v>8337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 s="5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t="b">
        <v>0</v>
      </c>
      <c r="L1876" s="5">
        <v>2</v>
      </c>
      <c r="M1876" t="b">
        <v>0</v>
      </c>
      <c r="N1876" s="5" t="s">
        <v>8282</v>
      </c>
      <c r="O1876" s="1">
        <f t="shared" si="116"/>
        <v>1</v>
      </c>
      <c r="P1876" s="7">
        <f t="shared" si="117"/>
        <v>13</v>
      </c>
      <c r="Q1876" s="5" t="s">
        <v>8335</v>
      </c>
      <c r="R1876" s="5" t="s">
        <v>8337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 s="5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t="b">
        <v>0</v>
      </c>
      <c r="L1877" s="5">
        <v>3</v>
      </c>
      <c r="M1877" t="b">
        <v>0</v>
      </c>
      <c r="N1877" s="5" t="s">
        <v>8282</v>
      </c>
      <c r="O1877" s="1">
        <f t="shared" si="116"/>
        <v>1</v>
      </c>
      <c r="P1877" s="7">
        <f t="shared" si="117"/>
        <v>17</v>
      </c>
      <c r="Q1877" s="5" t="s">
        <v>8335</v>
      </c>
      <c r="R1877" s="5" t="s">
        <v>8337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 s="5">
        <v>1876</v>
      </c>
      <c r="B1878" s="3" t="s">
        <v>1876</v>
      </c>
      <c r="C1878" s="3" t="s">
        <v>5985</v>
      </c>
      <c r="D1878">
        <v>280</v>
      </c>
      <c r="E187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t="b">
        <v>0</v>
      </c>
      <c r="L1878" s="5">
        <v>0</v>
      </c>
      <c r="M1878" t="b">
        <v>0</v>
      </c>
      <c r="N1878" s="5" t="s">
        <v>8282</v>
      </c>
      <c r="O1878" s="1">
        <f t="shared" si="116"/>
        <v>0</v>
      </c>
      <c r="P1878" s="7" t="e">
        <f t="shared" si="117"/>
        <v>#DIV/0!</v>
      </c>
      <c r="Q1878" s="5" t="s">
        <v>8335</v>
      </c>
      <c r="R1878" s="5" t="s">
        <v>8337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 s="5">
        <v>1877</v>
      </c>
      <c r="B1879" s="3" t="s">
        <v>1877</v>
      </c>
      <c r="C1879" s="3" t="s">
        <v>5986</v>
      </c>
      <c r="D1879">
        <v>60</v>
      </c>
      <c r="E1879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t="b">
        <v>0</v>
      </c>
      <c r="L1879" s="5">
        <v>0</v>
      </c>
      <c r="M1879" t="b">
        <v>0</v>
      </c>
      <c r="N1879" s="5" t="s">
        <v>8282</v>
      </c>
      <c r="O1879" s="1">
        <f t="shared" si="116"/>
        <v>0</v>
      </c>
      <c r="P1879" s="7" t="e">
        <f t="shared" si="117"/>
        <v>#DIV/0!</v>
      </c>
      <c r="Q1879" s="5" t="s">
        <v>8335</v>
      </c>
      <c r="R1879" s="5" t="s">
        <v>8337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 s="5">
        <v>1878</v>
      </c>
      <c r="B1880" s="3" t="s">
        <v>1878</v>
      </c>
      <c r="C1880" s="3" t="s">
        <v>5987</v>
      </c>
      <c r="D1880">
        <v>8000</v>
      </c>
      <c r="E1880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t="b">
        <v>0</v>
      </c>
      <c r="L1880" s="5">
        <v>0</v>
      </c>
      <c r="M1880" t="b">
        <v>0</v>
      </c>
      <c r="N1880" s="5" t="s">
        <v>8282</v>
      </c>
      <c r="O1880" s="1">
        <f t="shared" si="116"/>
        <v>0</v>
      </c>
      <c r="P1880" s="7" t="e">
        <f t="shared" si="117"/>
        <v>#DIV/0!</v>
      </c>
      <c r="Q1880" s="5" t="s">
        <v>8335</v>
      </c>
      <c r="R1880" s="5" t="s">
        <v>8337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 s="5">
        <v>1879</v>
      </c>
      <c r="B1881" s="3" t="s">
        <v>1879</v>
      </c>
      <c r="C1881" s="3" t="s">
        <v>5988</v>
      </c>
      <c r="D1881">
        <v>5000</v>
      </c>
      <c r="E1881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t="b">
        <v>0</v>
      </c>
      <c r="L1881" s="5">
        <v>2</v>
      </c>
      <c r="M1881" t="b">
        <v>0</v>
      </c>
      <c r="N1881" s="5" t="s">
        <v>8282</v>
      </c>
      <c r="O1881" s="1">
        <f t="shared" si="116"/>
        <v>1</v>
      </c>
      <c r="P1881" s="7">
        <f t="shared" si="117"/>
        <v>3</v>
      </c>
      <c r="Q1881" s="5" t="s">
        <v>8335</v>
      </c>
      <c r="R1881" s="5" t="s">
        <v>8337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 s="5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t="b">
        <v>0</v>
      </c>
      <c r="L1882" s="5">
        <v>24</v>
      </c>
      <c r="M1882" t="b">
        <v>0</v>
      </c>
      <c r="N1882" s="5" t="s">
        <v>8282</v>
      </c>
      <c r="O1882" s="1">
        <f t="shared" si="116"/>
        <v>21</v>
      </c>
      <c r="P1882" s="7">
        <f t="shared" si="117"/>
        <v>41.839999999999996</v>
      </c>
      <c r="Q1882" s="5" t="s">
        <v>8335</v>
      </c>
      <c r="R1882" s="5" t="s">
        <v>8337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 s="5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t="b">
        <v>0</v>
      </c>
      <c r="L1883" s="5">
        <v>70</v>
      </c>
      <c r="M1883" t="b">
        <v>1</v>
      </c>
      <c r="N1883" s="5" t="s">
        <v>8278</v>
      </c>
      <c r="O1883" s="1">
        <f t="shared" si="116"/>
        <v>173</v>
      </c>
      <c r="P1883" s="7">
        <f t="shared" si="117"/>
        <v>49.339999999999996</v>
      </c>
      <c r="Q1883" s="5" t="s">
        <v>8327</v>
      </c>
      <c r="R1883" s="5" t="s">
        <v>8331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 s="5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t="b">
        <v>0</v>
      </c>
      <c r="L1884" s="5">
        <v>81</v>
      </c>
      <c r="M1884" t="b">
        <v>1</v>
      </c>
      <c r="N1884" s="5" t="s">
        <v>8278</v>
      </c>
      <c r="O1884" s="1">
        <f t="shared" si="116"/>
        <v>101</v>
      </c>
      <c r="P1884" s="7">
        <f t="shared" si="117"/>
        <v>41.73</v>
      </c>
      <c r="Q1884" s="5" t="s">
        <v>8327</v>
      </c>
      <c r="R1884" s="5" t="s">
        <v>8331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 s="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t="b">
        <v>0</v>
      </c>
      <c r="L1885" s="5">
        <v>32</v>
      </c>
      <c r="M1885" t="b">
        <v>1</v>
      </c>
      <c r="N1885" s="5" t="s">
        <v>8278</v>
      </c>
      <c r="O1885" s="1">
        <f t="shared" si="116"/>
        <v>105</v>
      </c>
      <c r="P1885" s="7">
        <f t="shared" si="117"/>
        <v>32.72</v>
      </c>
      <c r="Q1885" s="5" t="s">
        <v>8327</v>
      </c>
      <c r="R1885" s="5" t="s">
        <v>8331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 s="5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t="b">
        <v>0</v>
      </c>
      <c r="L1886" s="5">
        <v>26</v>
      </c>
      <c r="M1886" t="b">
        <v>1</v>
      </c>
      <c r="N1886" s="5" t="s">
        <v>8278</v>
      </c>
      <c r="O1886" s="1">
        <f t="shared" si="116"/>
        <v>136</v>
      </c>
      <c r="P1886" s="7">
        <f t="shared" si="117"/>
        <v>51.97</v>
      </c>
      <c r="Q1886" s="5" t="s">
        <v>8327</v>
      </c>
      <c r="R1886" s="5" t="s">
        <v>8331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 s="5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t="b">
        <v>0</v>
      </c>
      <c r="L1887" s="5">
        <v>105</v>
      </c>
      <c r="M1887" t="b">
        <v>1</v>
      </c>
      <c r="N1887" s="5" t="s">
        <v>8278</v>
      </c>
      <c r="O1887" s="1">
        <f t="shared" si="116"/>
        <v>117</v>
      </c>
      <c r="P1887" s="7">
        <f t="shared" si="117"/>
        <v>50.69</v>
      </c>
      <c r="Q1887" s="5" t="s">
        <v>8327</v>
      </c>
      <c r="R1887" s="5" t="s">
        <v>8331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 s="5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t="b">
        <v>0</v>
      </c>
      <c r="L1888" s="5">
        <v>29</v>
      </c>
      <c r="M1888" t="b">
        <v>1</v>
      </c>
      <c r="N1888" s="5" t="s">
        <v>8278</v>
      </c>
      <c r="O1888" s="1">
        <f t="shared" si="116"/>
        <v>103</v>
      </c>
      <c r="P1888" s="7">
        <f t="shared" si="117"/>
        <v>42.25</v>
      </c>
      <c r="Q1888" s="5" t="s">
        <v>8327</v>
      </c>
      <c r="R1888" s="5" t="s">
        <v>8331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 s="5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t="b">
        <v>0</v>
      </c>
      <c r="L1889" s="5">
        <v>8</v>
      </c>
      <c r="M1889" t="b">
        <v>1</v>
      </c>
      <c r="N1889" s="5" t="s">
        <v>8278</v>
      </c>
      <c r="O1889" s="1">
        <f t="shared" si="116"/>
        <v>112</v>
      </c>
      <c r="P1889" s="7">
        <f t="shared" si="117"/>
        <v>416.88</v>
      </c>
      <c r="Q1889" s="5" t="s">
        <v>8327</v>
      </c>
      <c r="R1889" s="5" t="s">
        <v>8331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 s="5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t="b">
        <v>0</v>
      </c>
      <c r="L1890" s="5">
        <v>89</v>
      </c>
      <c r="M1890" t="b">
        <v>1</v>
      </c>
      <c r="N1890" s="5" t="s">
        <v>8278</v>
      </c>
      <c r="O1890" s="1">
        <f t="shared" si="116"/>
        <v>167</v>
      </c>
      <c r="P1890" s="7">
        <f t="shared" si="117"/>
        <v>46.66</v>
      </c>
      <c r="Q1890" s="5" t="s">
        <v>8327</v>
      </c>
      <c r="R1890" s="5" t="s">
        <v>8331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 s="5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t="b">
        <v>0</v>
      </c>
      <c r="L1891" s="5">
        <v>44</v>
      </c>
      <c r="M1891" t="b">
        <v>1</v>
      </c>
      <c r="N1891" s="5" t="s">
        <v>8278</v>
      </c>
      <c r="O1891" s="1">
        <f t="shared" si="116"/>
        <v>107</v>
      </c>
      <c r="P1891" s="7">
        <f t="shared" si="117"/>
        <v>48.46</v>
      </c>
      <c r="Q1891" s="5" t="s">
        <v>8327</v>
      </c>
      <c r="R1891" s="5" t="s">
        <v>8331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 s="5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t="b">
        <v>0</v>
      </c>
      <c r="L1892" s="5">
        <v>246</v>
      </c>
      <c r="M1892" t="b">
        <v>1</v>
      </c>
      <c r="N1892" s="5" t="s">
        <v>8278</v>
      </c>
      <c r="O1892" s="1">
        <f t="shared" si="116"/>
        <v>145</v>
      </c>
      <c r="P1892" s="7">
        <f t="shared" si="117"/>
        <v>70.53</v>
      </c>
      <c r="Q1892" s="5" t="s">
        <v>8327</v>
      </c>
      <c r="R1892" s="5" t="s">
        <v>8331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 s="5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t="b">
        <v>0</v>
      </c>
      <c r="L1893" s="5">
        <v>120</v>
      </c>
      <c r="M1893" t="b">
        <v>1</v>
      </c>
      <c r="N1893" s="5" t="s">
        <v>8278</v>
      </c>
      <c r="O1893" s="1">
        <f t="shared" si="116"/>
        <v>106</v>
      </c>
      <c r="P1893" s="7">
        <f t="shared" si="117"/>
        <v>87.960000000000008</v>
      </c>
      <c r="Q1893" s="5" t="s">
        <v>8327</v>
      </c>
      <c r="R1893" s="5" t="s">
        <v>8331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 s="5">
        <v>1892</v>
      </c>
      <c r="B1894" s="3" t="s">
        <v>1892</v>
      </c>
      <c r="C1894" s="3" t="s">
        <v>6001</v>
      </c>
      <c r="D1894">
        <v>500</v>
      </c>
      <c r="E1894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t="b">
        <v>0</v>
      </c>
      <c r="L1894" s="5">
        <v>26</v>
      </c>
      <c r="M1894" t="b">
        <v>1</v>
      </c>
      <c r="N1894" s="5" t="s">
        <v>8278</v>
      </c>
      <c r="O1894" s="1">
        <f t="shared" si="116"/>
        <v>137</v>
      </c>
      <c r="P1894" s="7">
        <f t="shared" si="117"/>
        <v>26.270000000000003</v>
      </c>
      <c r="Q1894" s="5" t="s">
        <v>8327</v>
      </c>
      <c r="R1894" s="5" t="s">
        <v>8331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 s="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t="b">
        <v>0</v>
      </c>
      <c r="L1895" s="5">
        <v>45</v>
      </c>
      <c r="M1895" t="b">
        <v>1</v>
      </c>
      <c r="N1895" s="5" t="s">
        <v>8278</v>
      </c>
      <c r="O1895" s="1">
        <f t="shared" si="116"/>
        <v>104</v>
      </c>
      <c r="P1895" s="7">
        <f t="shared" si="117"/>
        <v>57.78</v>
      </c>
      <c r="Q1895" s="5" t="s">
        <v>8327</v>
      </c>
      <c r="R1895" s="5" t="s">
        <v>8331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 s="5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t="b">
        <v>0</v>
      </c>
      <c r="L1896" s="5">
        <v>20</v>
      </c>
      <c r="M1896" t="b">
        <v>1</v>
      </c>
      <c r="N1896" s="5" t="s">
        <v>8278</v>
      </c>
      <c r="O1896" s="1">
        <f t="shared" si="116"/>
        <v>115</v>
      </c>
      <c r="P1896" s="7">
        <f t="shared" si="117"/>
        <v>57.25</v>
      </c>
      <c r="Q1896" s="5" t="s">
        <v>8327</v>
      </c>
      <c r="R1896" s="5" t="s">
        <v>8331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 s="5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t="b">
        <v>0</v>
      </c>
      <c r="L1897" s="5">
        <v>47</v>
      </c>
      <c r="M1897" t="b">
        <v>1</v>
      </c>
      <c r="N1897" s="5" t="s">
        <v>8278</v>
      </c>
      <c r="O1897" s="1">
        <f t="shared" si="116"/>
        <v>102</v>
      </c>
      <c r="P1897" s="7">
        <f t="shared" si="117"/>
        <v>196.35</v>
      </c>
      <c r="Q1897" s="5" t="s">
        <v>8327</v>
      </c>
      <c r="R1897" s="5" t="s">
        <v>8331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 s="5">
        <v>1896</v>
      </c>
      <c r="B1898" s="3" t="s">
        <v>1896</v>
      </c>
      <c r="C1898" s="3" t="s">
        <v>6005</v>
      </c>
      <c r="D1898">
        <v>451</v>
      </c>
      <c r="E189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t="b">
        <v>0</v>
      </c>
      <c r="L1898" s="5">
        <v>13</v>
      </c>
      <c r="M1898" t="b">
        <v>1</v>
      </c>
      <c r="N1898" s="5" t="s">
        <v>8278</v>
      </c>
      <c r="O1898" s="1">
        <f t="shared" si="116"/>
        <v>124</v>
      </c>
      <c r="P1898" s="7">
        <f t="shared" si="117"/>
        <v>43</v>
      </c>
      <c r="Q1898" s="5" t="s">
        <v>8327</v>
      </c>
      <c r="R1898" s="5" t="s">
        <v>8331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 s="5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t="b">
        <v>0</v>
      </c>
      <c r="L1899" s="5">
        <v>183</v>
      </c>
      <c r="M1899" t="b">
        <v>1</v>
      </c>
      <c r="N1899" s="5" t="s">
        <v>8278</v>
      </c>
      <c r="O1899" s="1">
        <f t="shared" si="116"/>
        <v>103</v>
      </c>
      <c r="P1899" s="7">
        <f t="shared" si="117"/>
        <v>35.559999999999995</v>
      </c>
      <c r="Q1899" s="5" t="s">
        <v>8327</v>
      </c>
      <c r="R1899" s="5" t="s">
        <v>8331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 s="5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t="b">
        <v>0</v>
      </c>
      <c r="L1900" s="5">
        <v>21</v>
      </c>
      <c r="M1900" t="b">
        <v>1</v>
      </c>
      <c r="N1900" s="5" t="s">
        <v>8278</v>
      </c>
      <c r="O1900" s="1">
        <f t="shared" si="116"/>
        <v>145</v>
      </c>
      <c r="P1900" s="7">
        <f t="shared" si="117"/>
        <v>68.81</v>
      </c>
      <c r="Q1900" s="5" t="s">
        <v>8327</v>
      </c>
      <c r="R1900" s="5" t="s">
        <v>8331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 s="5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t="b">
        <v>0</v>
      </c>
      <c r="L1901" s="5">
        <v>42</v>
      </c>
      <c r="M1901" t="b">
        <v>1</v>
      </c>
      <c r="N1901" s="5" t="s">
        <v>8278</v>
      </c>
      <c r="O1901" s="1">
        <f t="shared" si="116"/>
        <v>134</v>
      </c>
      <c r="P1901" s="7">
        <f t="shared" si="117"/>
        <v>28.580000000000002</v>
      </c>
      <c r="Q1901" s="5" t="s">
        <v>8327</v>
      </c>
      <c r="R1901" s="5" t="s">
        <v>8331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 s="5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t="b">
        <v>0</v>
      </c>
      <c r="L1902" s="5">
        <v>54</v>
      </c>
      <c r="M1902" t="b">
        <v>1</v>
      </c>
      <c r="N1902" s="5" t="s">
        <v>8278</v>
      </c>
      <c r="O1902" s="1">
        <f t="shared" si="116"/>
        <v>110</v>
      </c>
      <c r="P1902" s="7">
        <f t="shared" si="117"/>
        <v>50.64</v>
      </c>
      <c r="Q1902" s="5" t="s">
        <v>8327</v>
      </c>
      <c r="R1902" s="5" t="s">
        <v>8331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 s="5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t="b">
        <v>0</v>
      </c>
      <c r="L1903" s="5">
        <v>25</v>
      </c>
      <c r="M1903" t="b">
        <v>0</v>
      </c>
      <c r="N1903" s="5" t="s">
        <v>8293</v>
      </c>
      <c r="O1903" s="1">
        <f t="shared" si="116"/>
        <v>3</v>
      </c>
      <c r="P1903" s="7">
        <f t="shared" si="117"/>
        <v>106.8</v>
      </c>
      <c r="Q1903" s="5" t="s">
        <v>8321</v>
      </c>
      <c r="R1903" s="5" t="s">
        <v>8350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 s="5">
        <v>1902</v>
      </c>
      <c r="B1904" s="3" t="s">
        <v>1902</v>
      </c>
      <c r="C1904" s="3" t="s">
        <v>6011</v>
      </c>
      <c r="D1904">
        <v>1000</v>
      </c>
      <c r="E1904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t="b">
        <v>0</v>
      </c>
      <c r="L1904" s="5">
        <v>3</v>
      </c>
      <c r="M1904" t="b">
        <v>0</v>
      </c>
      <c r="N1904" s="5" t="s">
        <v>8293</v>
      </c>
      <c r="O1904" s="1">
        <f t="shared" si="116"/>
        <v>2</v>
      </c>
      <c r="P1904" s="7">
        <f t="shared" si="117"/>
        <v>4</v>
      </c>
      <c r="Q1904" s="5" t="s">
        <v>8321</v>
      </c>
      <c r="R1904" s="5" t="s">
        <v>8350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 s="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t="b">
        <v>0</v>
      </c>
      <c r="L1905" s="5">
        <v>41</v>
      </c>
      <c r="M1905" t="b">
        <v>0</v>
      </c>
      <c r="N1905" s="5" t="s">
        <v>8293</v>
      </c>
      <c r="O1905" s="1">
        <f t="shared" si="116"/>
        <v>47</v>
      </c>
      <c r="P1905" s="7">
        <f t="shared" si="117"/>
        <v>34.1</v>
      </c>
      <c r="Q1905" s="5" t="s">
        <v>8321</v>
      </c>
      <c r="R1905" s="5" t="s">
        <v>8350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 s="5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t="b">
        <v>0</v>
      </c>
      <c r="L1906" s="5">
        <v>2</v>
      </c>
      <c r="M1906" t="b">
        <v>0</v>
      </c>
      <c r="N1906" s="5" t="s">
        <v>8293</v>
      </c>
      <c r="O1906" s="1">
        <f t="shared" si="116"/>
        <v>1</v>
      </c>
      <c r="P1906" s="7">
        <f t="shared" si="117"/>
        <v>25</v>
      </c>
      <c r="Q1906" s="5" t="s">
        <v>8321</v>
      </c>
      <c r="R1906" s="5" t="s">
        <v>8350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 s="5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t="b">
        <v>0</v>
      </c>
      <c r="L1907" s="5">
        <v>4</v>
      </c>
      <c r="M1907" t="b">
        <v>0</v>
      </c>
      <c r="N1907" s="5" t="s">
        <v>8293</v>
      </c>
      <c r="O1907" s="1">
        <f t="shared" si="116"/>
        <v>1</v>
      </c>
      <c r="P1907" s="7">
        <f t="shared" si="117"/>
        <v>10.5</v>
      </c>
      <c r="Q1907" s="5" t="s">
        <v>8321</v>
      </c>
      <c r="R1907" s="5" t="s">
        <v>8350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 s="5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t="b">
        <v>0</v>
      </c>
      <c r="L1908" s="5">
        <v>99</v>
      </c>
      <c r="M1908" t="b">
        <v>0</v>
      </c>
      <c r="N1908" s="5" t="s">
        <v>8293</v>
      </c>
      <c r="O1908" s="1">
        <f t="shared" si="116"/>
        <v>43</v>
      </c>
      <c r="P1908" s="7">
        <f t="shared" si="117"/>
        <v>215.95999999999998</v>
      </c>
      <c r="Q1908" s="5" t="s">
        <v>8321</v>
      </c>
      <c r="R1908" s="5" t="s">
        <v>8350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 s="5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t="b">
        <v>0</v>
      </c>
      <c r="L1909" s="5">
        <v>4</v>
      </c>
      <c r="M1909" t="b">
        <v>0</v>
      </c>
      <c r="N1909" s="5" t="s">
        <v>8293</v>
      </c>
      <c r="O1909" s="1">
        <f t="shared" si="116"/>
        <v>1</v>
      </c>
      <c r="P1909" s="7">
        <f t="shared" si="117"/>
        <v>21.25</v>
      </c>
      <c r="Q1909" s="5" t="s">
        <v>8321</v>
      </c>
      <c r="R1909" s="5" t="s">
        <v>8350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 s="5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t="b">
        <v>0</v>
      </c>
      <c r="L1910" s="5">
        <v>4</v>
      </c>
      <c r="M1910" t="b">
        <v>0</v>
      </c>
      <c r="N1910" s="5" t="s">
        <v>8293</v>
      </c>
      <c r="O1910" s="1">
        <f t="shared" si="116"/>
        <v>2</v>
      </c>
      <c r="P1910" s="7">
        <f t="shared" si="117"/>
        <v>108.25</v>
      </c>
      <c r="Q1910" s="5" t="s">
        <v>8321</v>
      </c>
      <c r="R1910" s="5" t="s">
        <v>8350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 s="5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t="b">
        <v>0</v>
      </c>
      <c r="L1911" s="5">
        <v>38</v>
      </c>
      <c r="M1911" t="b">
        <v>0</v>
      </c>
      <c r="N1911" s="5" t="s">
        <v>8293</v>
      </c>
      <c r="O1911" s="1">
        <f t="shared" si="116"/>
        <v>15</v>
      </c>
      <c r="P1911" s="7">
        <f t="shared" si="117"/>
        <v>129.97999999999999</v>
      </c>
      <c r="Q1911" s="5" t="s">
        <v>8321</v>
      </c>
      <c r="R1911" s="5" t="s">
        <v>8350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 s="5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t="b">
        <v>0</v>
      </c>
      <c r="L1912" s="5">
        <v>285</v>
      </c>
      <c r="M1912" t="b">
        <v>0</v>
      </c>
      <c r="N1912" s="5" t="s">
        <v>8293</v>
      </c>
      <c r="O1912" s="1">
        <f t="shared" si="116"/>
        <v>40</v>
      </c>
      <c r="P1912" s="7">
        <f t="shared" si="117"/>
        <v>117.5</v>
      </c>
      <c r="Q1912" s="5" t="s">
        <v>8321</v>
      </c>
      <c r="R1912" s="5" t="s">
        <v>8350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 s="5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t="b">
        <v>0</v>
      </c>
      <c r="L1913" s="5">
        <v>1</v>
      </c>
      <c r="M1913" t="b">
        <v>0</v>
      </c>
      <c r="N1913" s="5" t="s">
        <v>8293</v>
      </c>
      <c r="O1913" s="1">
        <f t="shared" si="116"/>
        <v>1</v>
      </c>
      <c r="P1913" s="7">
        <f t="shared" si="117"/>
        <v>10</v>
      </c>
      <c r="Q1913" s="5" t="s">
        <v>8321</v>
      </c>
      <c r="R1913" s="5" t="s">
        <v>8350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 s="5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t="b">
        <v>0</v>
      </c>
      <c r="L1914" s="5">
        <v>42</v>
      </c>
      <c r="M1914" t="b">
        <v>0</v>
      </c>
      <c r="N1914" s="5" t="s">
        <v>8293</v>
      </c>
      <c r="O1914" s="1">
        <f t="shared" si="116"/>
        <v>60</v>
      </c>
      <c r="P1914" s="7">
        <f t="shared" si="117"/>
        <v>70.600000000000009</v>
      </c>
      <c r="Q1914" s="5" t="s">
        <v>8321</v>
      </c>
      <c r="R1914" s="5" t="s">
        <v>8350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 s="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t="b">
        <v>0</v>
      </c>
      <c r="L1915" s="5">
        <v>26</v>
      </c>
      <c r="M1915" t="b">
        <v>0</v>
      </c>
      <c r="N1915" s="5" t="s">
        <v>8293</v>
      </c>
      <c r="O1915" s="1">
        <f t="shared" si="116"/>
        <v>2</v>
      </c>
      <c r="P1915" s="7">
        <f t="shared" si="117"/>
        <v>24.5</v>
      </c>
      <c r="Q1915" s="5" t="s">
        <v>8321</v>
      </c>
      <c r="R1915" s="5" t="s">
        <v>8350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 s="5">
        <v>1914</v>
      </c>
      <c r="B1916" s="3" t="s">
        <v>1914</v>
      </c>
      <c r="C1916" s="3" t="s">
        <v>6023</v>
      </c>
      <c r="D1916">
        <v>666</v>
      </c>
      <c r="E1916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t="b">
        <v>0</v>
      </c>
      <c r="L1916" s="5">
        <v>2</v>
      </c>
      <c r="M1916" t="b">
        <v>0</v>
      </c>
      <c r="N1916" s="5" t="s">
        <v>8293</v>
      </c>
      <c r="O1916" s="1">
        <f t="shared" si="116"/>
        <v>10</v>
      </c>
      <c r="P1916" s="7">
        <f t="shared" si="117"/>
        <v>30</v>
      </c>
      <c r="Q1916" s="5" t="s">
        <v>8321</v>
      </c>
      <c r="R1916" s="5" t="s">
        <v>8350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 s="5">
        <v>1915</v>
      </c>
      <c r="B1917" s="3" t="s">
        <v>1915</v>
      </c>
      <c r="C1917" s="3" t="s">
        <v>6024</v>
      </c>
      <c r="D1917">
        <v>500</v>
      </c>
      <c r="E1917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t="b">
        <v>0</v>
      </c>
      <c r="L1917" s="5">
        <v>4</v>
      </c>
      <c r="M1917" t="b">
        <v>0</v>
      </c>
      <c r="N1917" s="5" t="s">
        <v>8293</v>
      </c>
      <c r="O1917" s="1">
        <f t="shared" si="116"/>
        <v>2</v>
      </c>
      <c r="P1917" s="7">
        <f t="shared" si="117"/>
        <v>2</v>
      </c>
      <c r="Q1917" s="5" t="s">
        <v>8321</v>
      </c>
      <c r="R1917" s="5" t="s">
        <v>8350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 s="5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t="b">
        <v>0</v>
      </c>
      <c r="L1918" s="5">
        <v>6</v>
      </c>
      <c r="M1918" t="b">
        <v>0</v>
      </c>
      <c r="N1918" s="5" t="s">
        <v>8293</v>
      </c>
      <c r="O1918" s="1">
        <f t="shared" si="116"/>
        <v>1</v>
      </c>
      <c r="P1918" s="7">
        <f t="shared" si="117"/>
        <v>17</v>
      </c>
      <c r="Q1918" s="5" t="s">
        <v>8321</v>
      </c>
      <c r="R1918" s="5" t="s">
        <v>8350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 s="5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t="b">
        <v>0</v>
      </c>
      <c r="L1919" s="5">
        <v>70</v>
      </c>
      <c r="M1919" t="b">
        <v>0</v>
      </c>
      <c r="N1919" s="5" t="s">
        <v>8293</v>
      </c>
      <c r="O1919" s="1">
        <f t="shared" si="116"/>
        <v>53</v>
      </c>
      <c r="P1919" s="7">
        <f t="shared" si="117"/>
        <v>2928.9300000000003</v>
      </c>
      <c r="Q1919" s="5" t="s">
        <v>8321</v>
      </c>
      <c r="R1919" s="5" t="s">
        <v>8350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 s="5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t="b">
        <v>0</v>
      </c>
      <c r="L1920" s="5">
        <v>9</v>
      </c>
      <c r="M1920" t="b">
        <v>0</v>
      </c>
      <c r="N1920" s="5" t="s">
        <v>8293</v>
      </c>
      <c r="O1920" s="1">
        <f t="shared" si="116"/>
        <v>2</v>
      </c>
      <c r="P1920" s="7">
        <f t="shared" si="117"/>
        <v>28.89</v>
      </c>
      <c r="Q1920" s="5" t="s">
        <v>8321</v>
      </c>
      <c r="R1920" s="5" t="s">
        <v>8350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 s="5">
        <v>1919</v>
      </c>
      <c r="B1921" s="3" t="s">
        <v>1919</v>
      </c>
      <c r="C1921" s="3" t="s">
        <v>6028</v>
      </c>
      <c r="D1921">
        <v>500</v>
      </c>
      <c r="E1921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t="b">
        <v>0</v>
      </c>
      <c r="L1921" s="5">
        <v>8</v>
      </c>
      <c r="M1921" t="b">
        <v>0</v>
      </c>
      <c r="N1921" s="5" t="s">
        <v>8293</v>
      </c>
      <c r="O1921" s="1">
        <f t="shared" si="116"/>
        <v>48</v>
      </c>
      <c r="P1921" s="7">
        <f t="shared" si="117"/>
        <v>29.630000000000003</v>
      </c>
      <c r="Q1921" s="5" t="s">
        <v>8321</v>
      </c>
      <c r="R1921" s="5" t="s">
        <v>8350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 s="5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t="b">
        <v>0</v>
      </c>
      <c r="L1922" s="5">
        <v>105</v>
      </c>
      <c r="M1922" t="b">
        <v>0</v>
      </c>
      <c r="N1922" s="5" t="s">
        <v>8293</v>
      </c>
      <c r="O1922" s="1">
        <f t="shared" si="116"/>
        <v>44</v>
      </c>
      <c r="P1922" s="7">
        <f t="shared" si="117"/>
        <v>40.989999999999995</v>
      </c>
      <c r="Q1922" s="5" t="s">
        <v>8321</v>
      </c>
      <c r="R1922" s="5" t="s">
        <v>8350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 s="5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t="b">
        <v>0</v>
      </c>
      <c r="L1923" s="5">
        <v>38</v>
      </c>
      <c r="M1923" t="b">
        <v>1</v>
      </c>
      <c r="N1923" s="5" t="s">
        <v>8278</v>
      </c>
      <c r="O1923" s="1">
        <f t="shared" ref="O1923:O1986" si="120">ROUNDUP(E1923/D1923*100, 0)</f>
        <v>137</v>
      </c>
      <c r="P1923" s="7">
        <f t="shared" ref="P1923:P1986" si="121">ROUNDUP(E1923/L1923,2)</f>
        <v>54</v>
      </c>
      <c r="Q1923" s="5" t="s">
        <v>8327</v>
      </c>
      <c r="R1923" s="5" t="s">
        <v>8331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 s="5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t="b">
        <v>0</v>
      </c>
      <c r="L1924" s="5">
        <v>64</v>
      </c>
      <c r="M1924" t="b">
        <v>1</v>
      </c>
      <c r="N1924" s="5" t="s">
        <v>8278</v>
      </c>
      <c r="O1924" s="1">
        <f t="shared" si="120"/>
        <v>116</v>
      </c>
      <c r="P1924" s="7">
        <f t="shared" si="121"/>
        <v>36.11</v>
      </c>
      <c r="Q1924" s="5" t="s">
        <v>8327</v>
      </c>
      <c r="R1924" s="5" t="s">
        <v>8331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 s="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t="b">
        <v>0</v>
      </c>
      <c r="L1925" s="5">
        <v>13</v>
      </c>
      <c r="M1925" t="b">
        <v>1</v>
      </c>
      <c r="N1925" s="5" t="s">
        <v>8278</v>
      </c>
      <c r="O1925" s="1">
        <f t="shared" si="120"/>
        <v>241</v>
      </c>
      <c r="P1925" s="7">
        <f t="shared" si="121"/>
        <v>23.16</v>
      </c>
      <c r="Q1925" s="5" t="s">
        <v>8327</v>
      </c>
      <c r="R1925" s="5" t="s">
        <v>8331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 s="5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t="b">
        <v>0</v>
      </c>
      <c r="L1926" s="5">
        <v>33</v>
      </c>
      <c r="M1926" t="b">
        <v>1</v>
      </c>
      <c r="N1926" s="5" t="s">
        <v>8278</v>
      </c>
      <c r="O1926" s="1">
        <f t="shared" si="120"/>
        <v>115</v>
      </c>
      <c r="P1926" s="7">
        <f t="shared" si="121"/>
        <v>104</v>
      </c>
      <c r="Q1926" s="5" t="s">
        <v>8327</v>
      </c>
      <c r="R1926" s="5" t="s">
        <v>8331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 s="5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t="b">
        <v>0</v>
      </c>
      <c r="L1927" s="5">
        <v>52</v>
      </c>
      <c r="M1927" t="b">
        <v>1</v>
      </c>
      <c r="N1927" s="5" t="s">
        <v>8278</v>
      </c>
      <c r="O1927" s="1">
        <f t="shared" si="120"/>
        <v>111</v>
      </c>
      <c r="P1927" s="7">
        <f t="shared" si="121"/>
        <v>31.830000000000002</v>
      </c>
      <c r="Q1927" s="5" t="s">
        <v>8327</v>
      </c>
      <c r="R1927" s="5" t="s">
        <v>8331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 s="5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t="b">
        <v>0</v>
      </c>
      <c r="L1928" s="5">
        <v>107</v>
      </c>
      <c r="M1928" t="b">
        <v>1</v>
      </c>
      <c r="N1928" s="5" t="s">
        <v>8278</v>
      </c>
      <c r="O1928" s="1">
        <f t="shared" si="120"/>
        <v>196</v>
      </c>
      <c r="P1928" s="7">
        <f t="shared" si="121"/>
        <v>27.39</v>
      </c>
      <c r="Q1928" s="5" t="s">
        <v>8327</v>
      </c>
      <c r="R1928" s="5" t="s">
        <v>8331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 s="5">
        <v>1927</v>
      </c>
      <c r="B1929" s="3" t="s">
        <v>1927</v>
      </c>
      <c r="C1929" s="3" t="s">
        <v>6036</v>
      </c>
      <c r="D1929">
        <v>600</v>
      </c>
      <c r="E1929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t="b">
        <v>0</v>
      </c>
      <c r="L1929" s="5">
        <v>11</v>
      </c>
      <c r="M1929" t="b">
        <v>1</v>
      </c>
      <c r="N1929" s="5" t="s">
        <v>8278</v>
      </c>
      <c r="O1929" s="1">
        <f t="shared" si="120"/>
        <v>104</v>
      </c>
      <c r="P1929" s="7">
        <f t="shared" si="121"/>
        <v>56.37</v>
      </c>
      <c r="Q1929" s="5" t="s">
        <v>8327</v>
      </c>
      <c r="R1929" s="5" t="s">
        <v>8331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 s="5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t="b">
        <v>0</v>
      </c>
      <c r="L1930" s="5">
        <v>34</v>
      </c>
      <c r="M1930" t="b">
        <v>1</v>
      </c>
      <c r="N1930" s="5" t="s">
        <v>8278</v>
      </c>
      <c r="O1930" s="1">
        <f t="shared" si="120"/>
        <v>104</v>
      </c>
      <c r="P1930" s="7">
        <f t="shared" si="121"/>
        <v>77.36</v>
      </c>
      <c r="Q1930" s="5" t="s">
        <v>8327</v>
      </c>
      <c r="R1930" s="5" t="s">
        <v>8331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 s="5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t="b">
        <v>0</v>
      </c>
      <c r="L1931" s="5">
        <v>75</v>
      </c>
      <c r="M1931" t="b">
        <v>1</v>
      </c>
      <c r="N1931" s="5" t="s">
        <v>8278</v>
      </c>
      <c r="O1931" s="1">
        <f t="shared" si="120"/>
        <v>101</v>
      </c>
      <c r="P1931" s="7">
        <f t="shared" si="121"/>
        <v>42.8</v>
      </c>
      <c r="Q1931" s="5" t="s">
        <v>8327</v>
      </c>
      <c r="R1931" s="5" t="s">
        <v>8331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 s="5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t="b">
        <v>0</v>
      </c>
      <c r="L1932" s="5">
        <v>26</v>
      </c>
      <c r="M1932" t="b">
        <v>1</v>
      </c>
      <c r="N1932" s="5" t="s">
        <v>8278</v>
      </c>
      <c r="O1932" s="1">
        <f t="shared" si="120"/>
        <v>127</v>
      </c>
      <c r="P1932" s="7">
        <f t="shared" si="121"/>
        <v>48.85</v>
      </c>
      <c r="Q1932" s="5" t="s">
        <v>8327</v>
      </c>
      <c r="R1932" s="5" t="s">
        <v>8331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 s="5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t="b">
        <v>0</v>
      </c>
      <c r="L1933" s="5">
        <v>50</v>
      </c>
      <c r="M1933" t="b">
        <v>1</v>
      </c>
      <c r="N1933" s="5" t="s">
        <v>8278</v>
      </c>
      <c r="O1933" s="1">
        <f t="shared" si="120"/>
        <v>121</v>
      </c>
      <c r="P1933" s="7">
        <f t="shared" si="121"/>
        <v>48.25</v>
      </c>
      <c r="Q1933" s="5" t="s">
        <v>8327</v>
      </c>
      <c r="R1933" s="5" t="s">
        <v>8331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 s="5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t="b">
        <v>0</v>
      </c>
      <c r="L1934" s="5">
        <v>80</v>
      </c>
      <c r="M1934" t="b">
        <v>1</v>
      </c>
      <c r="N1934" s="5" t="s">
        <v>8278</v>
      </c>
      <c r="O1934" s="1">
        <f t="shared" si="120"/>
        <v>107</v>
      </c>
      <c r="P1934" s="7">
        <f t="shared" si="121"/>
        <v>70.22</v>
      </c>
      <c r="Q1934" s="5" t="s">
        <v>8327</v>
      </c>
      <c r="R1934" s="5" t="s">
        <v>8331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 s="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t="b">
        <v>0</v>
      </c>
      <c r="L1935" s="5">
        <v>110</v>
      </c>
      <c r="M1935" t="b">
        <v>1</v>
      </c>
      <c r="N1935" s="5" t="s">
        <v>8278</v>
      </c>
      <c r="O1935" s="1">
        <f t="shared" si="120"/>
        <v>173</v>
      </c>
      <c r="P1935" s="7">
        <f t="shared" si="121"/>
        <v>94.06</v>
      </c>
      <c r="Q1935" s="5" t="s">
        <v>8327</v>
      </c>
      <c r="R1935" s="5" t="s">
        <v>8331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 s="5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t="b">
        <v>0</v>
      </c>
      <c r="L1936" s="5">
        <v>77</v>
      </c>
      <c r="M1936" t="b">
        <v>1</v>
      </c>
      <c r="N1936" s="5" t="s">
        <v>8278</v>
      </c>
      <c r="O1936" s="1">
        <f t="shared" si="120"/>
        <v>124</v>
      </c>
      <c r="P1936" s="7">
        <f t="shared" si="121"/>
        <v>80.28</v>
      </c>
      <c r="Q1936" s="5" t="s">
        <v>8327</v>
      </c>
      <c r="R1936" s="5" t="s">
        <v>8331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 s="5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t="b">
        <v>0</v>
      </c>
      <c r="L1937" s="5">
        <v>50</v>
      </c>
      <c r="M1937" t="b">
        <v>1</v>
      </c>
      <c r="N1937" s="5" t="s">
        <v>8278</v>
      </c>
      <c r="O1937" s="1">
        <f t="shared" si="120"/>
        <v>109</v>
      </c>
      <c r="P1937" s="7">
        <f t="shared" si="121"/>
        <v>54.2</v>
      </c>
      <c r="Q1937" s="5" t="s">
        <v>8327</v>
      </c>
      <c r="R1937" s="5" t="s">
        <v>8331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 s="5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t="b">
        <v>0</v>
      </c>
      <c r="L1938" s="5">
        <v>145</v>
      </c>
      <c r="M1938" t="b">
        <v>1</v>
      </c>
      <c r="N1938" s="5" t="s">
        <v>8278</v>
      </c>
      <c r="O1938" s="1">
        <f t="shared" si="120"/>
        <v>117</v>
      </c>
      <c r="P1938" s="7">
        <f t="shared" si="121"/>
        <v>60.269999999999996</v>
      </c>
      <c r="Q1938" s="5" t="s">
        <v>8327</v>
      </c>
      <c r="R1938" s="5" t="s">
        <v>8331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 s="5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t="b">
        <v>0</v>
      </c>
      <c r="L1939" s="5">
        <v>29</v>
      </c>
      <c r="M1939" t="b">
        <v>1</v>
      </c>
      <c r="N1939" s="5" t="s">
        <v>8278</v>
      </c>
      <c r="O1939" s="1">
        <f t="shared" si="120"/>
        <v>188</v>
      </c>
      <c r="P1939" s="7">
        <f t="shared" si="121"/>
        <v>38.75</v>
      </c>
      <c r="Q1939" s="5" t="s">
        <v>8327</v>
      </c>
      <c r="R1939" s="5" t="s">
        <v>8331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 s="5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t="b">
        <v>0</v>
      </c>
      <c r="L1940" s="5">
        <v>114</v>
      </c>
      <c r="M1940" t="b">
        <v>1</v>
      </c>
      <c r="N1940" s="5" t="s">
        <v>8278</v>
      </c>
      <c r="O1940" s="1">
        <f t="shared" si="120"/>
        <v>116</v>
      </c>
      <c r="P1940" s="7">
        <f t="shared" si="121"/>
        <v>152.54999999999998</v>
      </c>
      <c r="Q1940" s="5" t="s">
        <v>8327</v>
      </c>
      <c r="R1940" s="5" t="s">
        <v>8331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 s="5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t="b">
        <v>0</v>
      </c>
      <c r="L1941" s="5">
        <v>96</v>
      </c>
      <c r="M1941" t="b">
        <v>1</v>
      </c>
      <c r="N1941" s="5" t="s">
        <v>8278</v>
      </c>
      <c r="O1941" s="1">
        <f t="shared" si="120"/>
        <v>111</v>
      </c>
      <c r="P1941" s="7">
        <f t="shared" si="121"/>
        <v>115.32000000000001</v>
      </c>
      <c r="Q1941" s="5" t="s">
        <v>8327</v>
      </c>
      <c r="R1941" s="5" t="s">
        <v>8331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 s="5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t="b">
        <v>0</v>
      </c>
      <c r="L1942" s="5">
        <v>31</v>
      </c>
      <c r="M1942" t="b">
        <v>1</v>
      </c>
      <c r="N1942" s="5" t="s">
        <v>8278</v>
      </c>
      <c r="O1942" s="1">
        <f t="shared" si="120"/>
        <v>171</v>
      </c>
      <c r="P1942" s="7">
        <f t="shared" si="121"/>
        <v>35.839999999999996</v>
      </c>
      <c r="Q1942" s="5" t="s">
        <v>8327</v>
      </c>
      <c r="R1942" s="5" t="s">
        <v>8331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 s="5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t="b">
        <v>1</v>
      </c>
      <c r="L1943" s="5">
        <v>4883</v>
      </c>
      <c r="M1943" t="b">
        <v>1</v>
      </c>
      <c r="N1943" s="5" t="s">
        <v>8294</v>
      </c>
      <c r="O1943" s="1">
        <f t="shared" si="120"/>
        <v>127</v>
      </c>
      <c r="P1943" s="7">
        <f t="shared" si="121"/>
        <v>64.58</v>
      </c>
      <c r="Q1943" s="5" t="s">
        <v>8321</v>
      </c>
      <c r="R1943" s="5" t="s">
        <v>8351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 s="5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t="b">
        <v>1</v>
      </c>
      <c r="L1944" s="5">
        <v>95</v>
      </c>
      <c r="M1944" t="b">
        <v>1</v>
      </c>
      <c r="N1944" s="5" t="s">
        <v>8294</v>
      </c>
      <c r="O1944" s="1">
        <f t="shared" si="120"/>
        <v>139</v>
      </c>
      <c r="P1944" s="7">
        <f t="shared" si="121"/>
        <v>87.440000000000012</v>
      </c>
      <c r="Q1944" s="5" t="s">
        <v>8321</v>
      </c>
      <c r="R1944" s="5" t="s">
        <v>8351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 s="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t="b">
        <v>1</v>
      </c>
      <c r="L1945" s="5">
        <v>2478</v>
      </c>
      <c r="M1945" t="b">
        <v>1</v>
      </c>
      <c r="N1945" s="5" t="s">
        <v>8294</v>
      </c>
      <c r="O1945" s="1">
        <f t="shared" si="120"/>
        <v>1706</v>
      </c>
      <c r="P1945" s="7">
        <f t="shared" si="121"/>
        <v>68.820000000000007</v>
      </c>
      <c r="Q1945" s="5" t="s">
        <v>8321</v>
      </c>
      <c r="R1945" s="5" t="s">
        <v>8351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 s="5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t="b">
        <v>1</v>
      </c>
      <c r="L1946" s="5">
        <v>1789</v>
      </c>
      <c r="M1946" t="b">
        <v>1</v>
      </c>
      <c r="N1946" s="5" t="s">
        <v>8294</v>
      </c>
      <c r="O1946" s="1">
        <f t="shared" si="120"/>
        <v>789</v>
      </c>
      <c r="P1946" s="7">
        <f t="shared" si="121"/>
        <v>176.20999999999998</v>
      </c>
      <c r="Q1946" s="5" t="s">
        <v>8321</v>
      </c>
      <c r="R1946" s="5" t="s">
        <v>8351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 s="5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t="b">
        <v>1</v>
      </c>
      <c r="L1947" s="5">
        <v>680</v>
      </c>
      <c r="M1947" t="b">
        <v>1</v>
      </c>
      <c r="N1947" s="5" t="s">
        <v>8294</v>
      </c>
      <c r="O1947" s="1">
        <f t="shared" si="120"/>
        <v>349</v>
      </c>
      <c r="P1947" s="7">
        <f t="shared" si="121"/>
        <v>511.8</v>
      </c>
      <c r="Q1947" s="5" t="s">
        <v>8321</v>
      </c>
      <c r="R1947" s="5" t="s">
        <v>8351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 s="5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t="b">
        <v>1</v>
      </c>
      <c r="L1948" s="5">
        <v>70</v>
      </c>
      <c r="M1948" t="b">
        <v>1</v>
      </c>
      <c r="N1948" s="5" t="s">
        <v>8294</v>
      </c>
      <c r="O1948" s="1">
        <f t="shared" si="120"/>
        <v>150</v>
      </c>
      <c r="P1948" s="7">
        <f t="shared" si="121"/>
        <v>160.44999999999999</v>
      </c>
      <c r="Q1948" s="5" t="s">
        <v>8321</v>
      </c>
      <c r="R1948" s="5" t="s">
        <v>8351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 s="5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t="b">
        <v>1</v>
      </c>
      <c r="L1949" s="5">
        <v>23</v>
      </c>
      <c r="M1949" t="b">
        <v>1</v>
      </c>
      <c r="N1949" s="5" t="s">
        <v>8294</v>
      </c>
      <c r="O1949" s="1">
        <f t="shared" si="120"/>
        <v>101</v>
      </c>
      <c r="P1949" s="7">
        <f t="shared" si="121"/>
        <v>35.01</v>
      </c>
      <c r="Q1949" s="5" t="s">
        <v>8321</v>
      </c>
      <c r="R1949" s="5" t="s">
        <v>8351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 s="5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t="b">
        <v>1</v>
      </c>
      <c r="L1950" s="5">
        <v>4245</v>
      </c>
      <c r="M1950" t="b">
        <v>1</v>
      </c>
      <c r="N1950" s="5" t="s">
        <v>8294</v>
      </c>
      <c r="O1950" s="1">
        <f t="shared" si="120"/>
        <v>801</v>
      </c>
      <c r="P1950" s="7">
        <f t="shared" si="121"/>
        <v>188.51</v>
      </c>
      <c r="Q1950" s="5" t="s">
        <v>8321</v>
      </c>
      <c r="R1950" s="5" t="s">
        <v>8351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 s="5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t="b">
        <v>1</v>
      </c>
      <c r="L1951" s="5">
        <v>943</v>
      </c>
      <c r="M1951" t="b">
        <v>1</v>
      </c>
      <c r="N1951" s="5" t="s">
        <v>8294</v>
      </c>
      <c r="O1951" s="1">
        <f t="shared" si="120"/>
        <v>107</v>
      </c>
      <c r="P1951" s="7">
        <f t="shared" si="121"/>
        <v>56.21</v>
      </c>
      <c r="Q1951" s="5" t="s">
        <v>8321</v>
      </c>
      <c r="R1951" s="5" t="s">
        <v>8351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 s="5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t="b">
        <v>1</v>
      </c>
      <c r="L1952" s="5">
        <v>1876</v>
      </c>
      <c r="M1952" t="b">
        <v>1</v>
      </c>
      <c r="N1952" s="5" t="s">
        <v>8294</v>
      </c>
      <c r="O1952" s="1">
        <f t="shared" si="120"/>
        <v>201</v>
      </c>
      <c r="P1952" s="7">
        <f t="shared" si="121"/>
        <v>51.309999999999995</v>
      </c>
      <c r="Q1952" s="5" t="s">
        <v>8321</v>
      </c>
      <c r="R1952" s="5" t="s">
        <v>8351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 s="5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t="b">
        <v>1</v>
      </c>
      <c r="L1953" s="5">
        <v>834</v>
      </c>
      <c r="M1953" t="b">
        <v>1</v>
      </c>
      <c r="N1953" s="5" t="s">
        <v>8294</v>
      </c>
      <c r="O1953" s="1">
        <f t="shared" si="120"/>
        <v>213</v>
      </c>
      <c r="P1953" s="7">
        <f t="shared" si="121"/>
        <v>127.37</v>
      </c>
      <c r="Q1953" s="5" t="s">
        <v>8321</v>
      </c>
      <c r="R1953" s="5" t="s">
        <v>8351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 s="5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t="b">
        <v>1</v>
      </c>
      <c r="L1954" s="5">
        <v>682</v>
      </c>
      <c r="M1954" t="b">
        <v>1</v>
      </c>
      <c r="N1954" s="5" t="s">
        <v>8294</v>
      </c>
      <c r="O1954" s="1">
        <f t="shared" si="120"/>
        <v>199</v>
      </c>
      <c r="P1954" s="7">
        <f t="shared" si="121"/>
        <v>101.86</v>
      </c>
      <c r="Q1954" s="5" t="s">
        <v>8321</v>
      </c>
      <c r="R1954" s="5" t="s">
        <v>8351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 s="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t="b">
        <v>1</v>
      </c>
      <c r="L1955" s="5">
        <v>147</v>
      </c>
      <c r="M1955" t="b">
        <v>1</v>
      </c>
      <c r="N1955" s="5" t="s">
        <v>8294</v>
      </c>
      <c r="O1955" s="1">
        <f t="shared" si="120"/>
        <v>226</v>
      </c>
      <c r="P1955" s="7">
        <f t="shared" si="121"/>
        <v>230.56</v>
      </c>
      <c r="Q1955" s="5" t="s">
        <v>8321</v>
      </c>
      <c r="R1955" s="5" t="s">
        <v>8351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 s="5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t="b">
        <v>1</v>
      </c>
      <c r="L1956" s="5">
        <v>415</v>
      </c>
      <c r="M1956" t="b">
        <v>1</v>
      </c>
      <c r="N1956" s="5" t="s">
        <v>8294</v>
      </c>
      <c r="O1956" s="1">
        <f t="shared" si="120"/>
        <v>699</v>
      </c>
      <c r="P1956" s="7">
        <f t="shared" si="121"/>
        <v>842.11</v>
      </c>
      <c r="Q1956" s="5" t="s">
        <v>8321</v>
      </c>
      <c r="R1956" s="5" t="s">
        <v>8351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 s="5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t="b">
        <v>1</v>
      </c>
      <c r="L1957" s="5">
        <v>290</v>
      </c>
      <c r="M1957" t="b">
        <v>1</v>
      </c>
      <c r="N1957" s="5" t="s">
        <v>8294</v>
      </c>
      <c r="O1957" s="1">
        <f t="shared" si="120"/>
        <v>399</v>
      </c>
      <c r="P1957" s="7">
        <f t="shared" si="121"/>
        <v>577.28</v>
      </c>
      <c r="Q1957" s="5" t="s">
        <v>8321</v>
      </c>
      <c r="R1957" s="5" t="s">
        <v>8351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 s="5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t="b">
        <v>1</v>
      </c>
      <c r="L1958" s="5">
        <v>365</v>
      </c>
      <c r="M1958" t="b">
        <v>1</v>
      </c>
      <c r="N1958" s="5" t="s">
        <v>8294</v>
      </c>
      <c r="O1958" s="1">
        <f t="shared" si="120"/>
        <v>295</v>
      </c>
      <c r="P1958" s="7">
        <f t="shared" si="121"/>
        <v>483.34999999999997</v>
      </c>
      <c r="Q1958" s="5" t="s">
        <v>8321</v>
      </c>
      <c r="R1958" s="5" t="s">
        <v>8351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 s="5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t="b">
        <v>1</v>
      </c>
      <c r="L1959" s="5">
        <v>660</v>
      </c>
      <c r="M1959" t="b">
        <v>1</v>
      </c>
      <c r="N1959" s="5" t="s">
        <v>8294</v>
      </c>
      <c r="O1959" s="1">
        <f t="shared" si="120"/>
        <v>168</v>
      </c>
      <c r="P1959" s="7">
        <f t="shared" si="121"/>
        <v>76.14</v>
      </c>
      <c r="Q1959" s="5" t="s">
        <v>8321</v>
      </c>
      <c r="R1959" s="5" t="s">
        <v>8351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 s="5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t="b">
        <v>1</v>
      </c>
      <c r="L1960" s="5">
        <v>1356</v>
      </c>
      <c r="M1960" t="b">
        <v>1</v>
      </c>
      <c r="N1960" s="5" t="s">
        <v>8294</v>
      </c>
      <c r="O1960" s="1">
        <f t="shared" si="120"/>
        <v>1436</v>
      </c>
      <c r="P1960" s="7">
        <f t="shared" si="121"/>
        <v>74.11</v>
      </c>
      <c r="Q1960" s="5" t="s">
        <v>8321</v>
      </c>
      <c r="R1960" s="5" t="s">
        <v>8351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 s="5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t="b">
        <v>1</v>
      </c>
      <c r="L1961" s="5">
        <v>424</v>
      </c>
      <c r="M1961" t="b">
        <v>1</v>
      </c>
      <c r="N1961" s="5" t="s">
        <v>8294</v>
      </c>
      <c r="O1961" s="1">
        <f t="shared" si="120"/>
        <v>157</v>
      </c>
      <c r="P1961" s="7">
        <f t="shared" si="121"/>
        <v>36.97</v>
      </c>
      <c r="Q1961" s="5" t="s">
        <v>8321</v>
      </c>
      <c r="R1961" s="5" t="s">
        <v>8351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 s="5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t="b">
        <v>1</v>
      </c>
      <c r="L1962" s="5">
        <v>33</v>
      </c>
      <c r="M1962" t="b">
        <v>1</v>
      </c>
      <c r="N1962" s="5" t="s">
        <v>8294</v>
      </c>
      <c r="O1962" s="1">
        <f t="shared" si="120"/>
        <v>118</v>
      </c>
      <c r="P1962" s="7">
        <f t="shared" si="121"/>
        <v>2500.9700000000003</v>
      </c>
      <c r="Q1962" s="5" t="s">
        <v>8321</v>
      </c>
      <c r="R1962" s="5" t="s">
        <v>8351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 s="5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t="b">
        <v>1</v>
      </c>
      <c r="L1963" s="5">
        <v>1633</v>
      </c>
      <c r="M1963" t="b">
        <v>1</v>
      </c>
      <c r="N1963" s="5" t="s">
        <v>8294</v>
      </c>
      <c r="O1963" s="1">
        <f t="shared" si="120"/>
        <v>1106</v>
      </c>
      <c r="P1963" s="7">
        <f t="shared" si="121"/>
        <v>67.7</v>
      </c>
      <c r="Q1963" s="5" t="s">
        <v>8321</v>
      </c>
      <c r="R1963" s="5" t="s">
        <v>8351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 s="5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t="b">
        <v>1</v>
      </c>
      <c r="L1964" s="5">
        <v>306</v>
      </c>
      <c r="M1964" t="b">
        <v>1</v>
      </c>
      <c r="N1964" s="5" t="s">
        <v>8294</v>
      </c>
      <c r="O1964" s="1">
        <f t="shared" si="120"/>
        <v>193</v>
      </c>
      <c r="P1964" s="7">
        <f t="shared" si="121"/>
        <v>63.05</v>
      </c>
      <c r="Q1964" s="5" t="s">
        <v>8321</v>
      </c>
      <c r="R1964" s="5" t="s">
        <v>8351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 s="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t="b">
        <v>1</v>
      </c>
      <c r="L1965" s="5">
        <v>205</v>
      </c>
      <c r="M1965" t="b">
        <v>1</v>
      </c>
      <c r="N1965" s="5" t="s">
        <v>8294</v>
      </c>
      <c r="O1965" s="1">
        <f t="shared" si="120"/>
        <v>127</v>
      </c>
      <c r="P1965" s="7">
        <f t="shared" si="121"/>
        <v>117.6</v>
      </c>
      <c r="Q1965" s="5" t="s">
        <v>8321</v>
      </c>
      <c r="R1965" s="5" t="s">
        <v>8351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 s="5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t="b">
        <v>1</v>
      </c>
      <c r="L1966" s="5">
        <v>1281</v>
      </c>
      <c r="M1966" t="b">
        <v>1</v>
      </c>
      <c r="N1966" s="5" t="s">
        <v>8294</v>
      </c>
      <c r="O1966" s="1">
        <f t="shared" si="120"/>
        <v>260</v>
      </c>
      <c r="P1966" s="7">
        <f t="shared" si="121"/>
        <v>180.76</v>
      </c>
      <c r="Q1966" s="5" t="s">
        <v>8321</v>
      </c>
      <c r="R1966" s="5" t="s">
        <v>8351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 s="5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t="b">
        <v>1</v>
      </c>
      <c r="L1967" s="5">
        <v>103</v>
      </c>
      <c r="M1967" t="b">
        <v>1</v>
      </c>
      <c r="N1967" s="5" t="s">
        <v>8294</v>
      </c>
      <c r="O1967" s="1">
        <f t="shared" si="120"/>
        <v>263</v>
      </c>
      <c r="P1967" s="7">
        <f t="shared" si="121"/>
        <v>127.33</v>
      </c>
      <c r="Q1967" s="5" t="s">
        <v>8321</v>
      </c>
      <c r="R1967" s="5" t="s">
        <v>8351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 s="5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t="b">
        <v>1</v>
      </c>
      <c r="L1968" s="5">
        <v>1513</v>
      </c>
      <c r="M1968" t="b">
        <v>1</v>
      </c>
      <c r="N1968" s="5" t="s">
        <v>8294</v>
      </c>
      <c r="O1968" s="1">
        <f t="shared" si="120"/>
        <v>207</v>
      </c>
      <c r="P1968" s="7">
        <f t="shared" si="121"/>
        <v>136.64999999999998</v>
      </c>
      <c r="Q1968" s="5" t="s">
        <v>8321</v>
      </c>
      <c r="R1968" s="5" t="s">
        <v>8351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 s="5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t="b">
        <v>1</v>
      </c>
      <c r="L1969" s="5">
        <v>405</v>
      </c>
      <c r="M1969" t="b">
        <v>1</v>
      </c>
      <c r="N1969" s="5" t="s">
        <v>8294</v>
      </c>
      <c r="O1969" s="1">
        <f t="shared" si="120"/>
        <v>371</v>
      </c>
      <c r="P1969" s="7">
        <f t="shared" si="121"/>
        <v>182.79</v>
      </c>
      <c r="Q1969" s="5" t="s">
        <v>8321</v>
      </c>
      <c r="R1969" s="5" t="s">
        <v>8351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 s="5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t="b">
        <v>1</v>
      </c>
      <c r="L1970" s="5">
        <v>510</v>
      </c>
      <c r="M1970" t="b">
        <v>1</v>
      </c>
      <c r="N1970" s="5" t="s">
        <v>8294</v>
      </c>
      <c r="O1970" s="1">
        <f t="shared" si="120"/>
        <v>285</v>
      </c>
      <c r="P1970" s="7">
        <f t="shared" si="121"/>
        <v>279.38</v>
      </c>
      <c r="Q1970" s="5" t="s">
        <v>8321</v>
      </c>
      <c r="R1970" s="5" t="s">
        <v>8351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 s="5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t="b">
        <v>1</v>
      </c>
      <c r="L1971" s="5">
        <v>1887</v>
      </c>
      <c r="M1971" t="b">
        <v>1</v>
      </c>
      <c r="N1971" s="5" t="s">
        <v>8294</v>
      </c>
      <c r="O1971" s="1">
        <f t="shared" si="120"/>
        <v>580</v>
      </c>
      <c r="P1971" s="7">
        <f t="shared" si="121"/>
        <v>61.379999999999995</v>
      </c>
      <c r="Q1971" s="5" t="s">
        <v>8321</v>
      </c>
      <c r="R1971" s="5" t="s">
        <v>8351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 s="5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t="b">
        <v>1</v>
      </c>
      <c r="L1972" s="5">
        <v>701</v>
      </c>
      <c r="M1972" t="b">
        <v>1</v>
      </c>
      <c r="N1972" s="5" t="s">
        <v>8294</v>
      </c>
      <c r="O1972" s="1">
        <f t="shared" si="120"/>
        <v>1132</v>
      </c>
      <c r="P1972" s="7">
        <f t="shared" si="121"/>
        <v>80.73</v>
      </c>
      <c r="Q1972" s="5" t="s">
        <v>8321</v>
      </c>
      <c r="R1972" s="5" t="s">
        <v>8351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 s="5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t="b">
        <v>1</v>
      </c>
      <c r="L1973" s="5">
        <v>3863</v>
      </c>
      <c r="M1973" t="b">
        <v>1</v>
      </c>
      <c r="N1973" s="5" t="s">
        <v>8294</v>
      </c>
      <c r="O1973" s="1">
        <f t="shared" si="120"/>
        <v>264</v>
      </c>
      <c r="P1973" s="7">
        <f t="shared" si="121"/>
        <v>272.36</v>
      </c>
      <c r="Q1973" s="5" t="s">
        <v>8321</v>
      </c>
      <c r="R1973" s="5" t="s">
        <v>8351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 s="5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t="b">
        <v>1</v>
      </c>
      <c r="L1974" s="5">
        <v>238</v>
      </c>
      <c r="M1974" t="b">
        <v>1</v>
      </c>
      <c r="N1974" s="5" t="s">
        <v>8294</v>
      </c>
      <c r="O1974" s="1">
        <f t="shared" si="120"/>
        <v>675</v>
      </c>
      <c r="P1974" s="7">
        <f t="shared" si="121"/>
        <v>70.850000000000009</v>
      </c>
      <c r="Q1974" s="5" t="s">
        <v>8321</v>
      </c>
      <c r="R1974" s="5" t="s">
        <v>8351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 s="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t="b">
        <v>1</v>
      </c>
      <c r="L1975" s="5">
        <v>2051</v>
      </c>
      <c r="M1975" t="b">
        <v>1</v>
      </c>
      <c r="N1975" s="5" t="s">
        <v>8294</v>
      </c>
      <c r="O1975" s="1">
        <f t="shared" si="120"/>
        <v>257</v>
      </c>
      <c r="P1975" s="7">
        <f t="shared" si="121"/>
        <v>247.95</v>
      </c>
      <c r="Q1975" s="5" t="s">
        <v>8321</v>
      </c>
      <c r="R1975" s="5" t="s">
        <v>8351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 s="5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t="b">
        <v>1</v>
      </c>
      <c r="L1976" s="5">
        <v>402</v>
      </c>
      <c r="M1976" t="b">
        <v>1</v>
      </c>
      <c r="N1976" s="5" t="s">
        <v>8294</v>
      </c>
      <c r="O1976" s="1">
        <f t="shared" si="120"/>
        <v>376</v>
      </c>
      <c r="P1976" s="7">
        <f t="shared" si="121"/>
        <v>186.82</v>
      </c>
      <c r="Q1976" s="5" t="s">
        <v>8321</v>
      </c>
      <c r="R1976" s="5" t="s">
        <v>8351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 s="5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t="b">
        <v>1</v>
      </c>
      <c r="L1977" s="5">
        <v>253</v>
      </c>
      <c r="M1977" t="b">
        <v>1</v>
      </c>
      <c r="N1977" s="5" t="s">
        <v>8294</v>
      </c>
      <c r="O1977" s="1">
        <f t="shared" si="120"/>
        <v>209</v>
      </c>
      <c r="P1977" s="7">
        <f t="shared" si="121"/>
        <v>131.98999999999998</v>
      </c>
      <c r="Q1977" s="5" t="s">
        <v>8321</v>
      </c>
      <c r="R1977" s="5" t="s">
        <v>8351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 s="5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t="b">
        <v>1</v>
      </c>
      <c r="L1978" s="5">
        <v>473</v>
      </c>
      <c r="M1978" t="b">
        <v>1</v>
      </c>
      <c r="N1978" s="5" t="s">
        <v>8294</v>
      </c>
      <c r="O1978" s="1">
        <f t="shared" si="120"/>
        <v>347</v>
      </c>
      <c r="P1978" s="7">
        <f t="shared" si="121"/>
        <v>29.32</v>
      </c>
      <c r="Q1978" s="5" t="s">
        <v>8321</v>
      </c>
      <c r="R1978" s="5" t="s">
        <v>8351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 s="5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t="b">
        <v>1</v>
      </c>
      <c r="L1979" s="5">
        <v>821</v>
      </c>
      <c r="M1979" t="b">
        <v>1</v>
      </c>
      <c r="N1979" s="5" t="s">
        <v>8294</v>
      </c>
      <c r="O1979" s="1">
        <f t="shared" si="120"/>
        <v>403</v>
      </c>
      <c r="P1979" s="7">
        <f t="shared" si="121"/>
        <v>245.03</v>
      </c>
      <c r="Q1979" s="5" t="s">
        <v>8321</v>
      </c>
      <c r="R1979" s="5" t="s">
        <v>8351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 s="5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t="b">
        <v>1</v>
      </c>
      <c r="L1980" s="5">
        <v>388</v>
      </c>
      <c r="M1980" t="b">
        <v>1</v>
      </c>
      <c r="N1980" s="5" t="s">
        <v>8294</v>
      </c>
      <c r="O1980" s="1">
        <f t="shared" si="120"/>
        <v>1027</v>
      </c>
      <c r="P1980" s="7">
        <f t="shared" si="121"/>
        <v>1323.26</v>
      </c>
      <c r="Q1980" s="5" t="s">
        <v>8321</v>
      </c>
      <c r="R1980" s="5" t="s">
        <v>8351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 s="5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t="b">
        <v>1</v>
      </c>
      <c r="L1981" s="5">
        <v>813</v>
      </c>
      <c r="M1981" t="b">
        <v>1</v>
      </c>
      <c r="N1981" s="5" t="s">
        <v>8294</v>
      </c>
      <c r="O1981" s="1">
        <f t="shared" si="120"/>
        <v>115</v>
      </c>
      <c r="P1981" s="7">
        <f t="shared" si="121"/>
        <v>282.65999999999997</v>
      </c>
      <c r="Q1981" s="5" t="s">
        <v>8321</v>
      </c>
      <c r="R1981" s="5" t="s">
        <v>8351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 s="5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t="b">
        <v>1</v>
      </c>
      <c r="L1982" s="5">
        <v>1945</v>
      </c>
      <c r="M1982" t="b">
        <v>1</v>
      </c>
      <c r="N1982" s="5" t="s">
        <v>8294</v>
      </c>
      <c r="O1982" s="1">
        <f t="shared" si="120"/>
        <v>355</v>
      </c>
      <c r="P1982" s="7">
        <f t="shared" si="121"/>
        <v>91.22</v>
      </c>
      <c r="Q1982" s="5" t="s">
        <v>8321</v>
      </c>
      <c r="R1982" s="5" t="s">
        <v>8351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 s="5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t="b">
        <v>0</v>
      </c>
      <c r="L1983" s="5">
        <v>12</v>
      </c>
      <c r="M1983" t="b">
        <v>0</v>
      </c>
      <c r="N1983" s="5" t="s">
        <v>8295</v>
      </c>
      <c r="O1983" s="1">
        <f t="shared" si="120"/>
        <v>6</v>
      </c>
      <c r="P1983" s="7">
        <f t="shared" si="121"/>
        <v>31.75</v>
      </c>
      <c r="Q1983" s="5" t="s">
        <v>8340</v>
      </c>
      <c r="R1983" s="5" t="s">
        <v>8352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 s="5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t="b">
        <v>0</v>
      </c>
      <c r="L1984" s="5">
        <v>0</v>
      </c>
      <c r="M1984" t="b">
        <v>0</v>
      </c>
      <c r="N1984" s="5" t="s">
        <v>8295</v>
      </c>
      <c r="O1984" s="1">
        <f t="shared" si="120"/>
        <v>0</v>
      </c>
      <c r="P1984" s="7" t="e">
        <f t="shared" si="121"/>
        <v>#DIV/0!</v>
      </c>
      <c r="Q1984" s="5" t="s">
        <v>8340</v>
      </c>
      <c r="R1984" s="5" t="s">
        <v>8352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 s="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t="b">
        <v>0</v>
      </c>
      <c r="L1985" s="5">
        <v>16</v>
      </c>
      <c r="M1985" t="b">
        <v>0</v>
      </c>
      <c r="N1985" s="5" t="s">
        <v>8295</v>
      </c>
      <c r="O1985" s="1">
        <f t="shared" si="120"/>
        <v>5</v>
      </c>
      <c r="P1985" s="7">
        <f t="shared" si="121"/>
        <v>88.690000000000012</v>
      </c>
      <c r="Q1985" s="5" t="s">
        <v>8340</v>
      </c>
      <c r="R1985" s="5" t="s">
        <v>8352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 s="5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t="b">
        <v>0</v>
      </c>
      <c r="L1986" s="5">
        <v>7</v>
      </c>
      <c r="M1986" t="b">
        <v>0</v>
      </c>
      <c r="N1986" s="5" t="s">
        <v>8295</v>
      </c>
      <c r="O1986" s="1">
        <f t="shared" si="120"/>
        <v>22</v>
      </c>
      <c r="P1986" s="7">
        <f t="shared" si="121"/>
        <v>453.15</v>
      </c>
      <c r="Q1986" s="5" t="s">
        <v>8340</v>
      </c>
      <c r="R1986" s="5" t="s">
        <v>8352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 s="5">
        <v>1985</v>
      </c>
      <c r="B1987" s="3" t="s">
        <v>1985</v>
      </c>
      <c r="C1987" s="3" t="s">
        <v>6094</v>
      </c>
      <c r="D1987">
        <v>1600</v>
      </c>
      <c r="E1987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t="b">
        <v>0</v>
      </c>
      <c r="L1987" s="5">
        <v>4</v>
      </c>
      <c r="M1987" t="b">
        <v>0</v>
      </c>
      <c r="N1987" s="5" t="s">
        <v>8295</v>
      </c>
      <c r="O1987" s="1">
        <f t="shared" ref="O1987:O2050" si="124">ROUNDUP(E1987/D1987*100, 0)</f>
        <v>4</v>
      </c>
      <c r="P1987" s="7">
        <f t="shared" ref="P1987:P2050" si="125">ROUNDUP(E1987/L1987,2)</f>
        <v>12.75</v>
      </c>
      <c r="Q1987" s="5" t="s">
        <v>8340</v>
      </c>
      <c r="R1987" s="5" t="s">
        <v>8352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 s="5">
        <v>1986</v>
      </c>
      <c r="B1988" s="3" t="s">
        <v>1986</v>
      </c>
      <c r="C1988" s="3" t="s">
        <v>6095</v>
      </c>
      <c r="D1988">
        <v>2000</v>
      </c>
      <c r="E198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t="b">
        <v>0</v>
      </c>
      <c r="L1988" s="5">
        <v>1</v>
      </c>
      <c r="M1988" t="b">
        <v>0</v>
      </c>
      <c r="N1988" s="5" t="s">
        <v>8295</v>
      </c>
      <c r="O1988" s="1">
        <f t="shared" si="124"/>
        <v>1</v>
      </c>
      <c r="P1988" s="7">
        <f t="shared" si="125"/>
        <v>1</v>
      </c>
      <c r="Q1988" s="5" t="s">
        <v>8340</v>
      </c>
      <c r="R1988" s="5" t="s">
        <v>8352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 s="5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t="b">
        <v>0</v>
      </c>
      <c r="L1989" s="5">
        <v>28</v>
      </c>
      <c r="M1989" t="b">
        <v>0</v>
      </c>
      <c r="N1989" s="5" t="s">
        <v>8295</v>
      </c>
      <c r="O1989" s="1">
        <f t="shared" si="124"/>
        <v>43</v>
      </c>
      <c r="P1989" s="7">
        <f t="shared" si="125"/>
        <v>83.43</v>
      </c>
      <c r="Q1989" s="5" t="s">
        <v>8340</v>
      </c>
      <c r="R1989" s="5" t="s">
        <v>8352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 s="5">
        <v>1988</v>
      </c>
      <c r="B1990" s="3" t="s">
        <v>1988</v>
      </c>
      <c r="C1990" s="3" t="s">
        <v>6097</v>
      </c>
      <c r="D1990">
        <v>6000</v>
      </c>
      <c r="E1990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t="b">
        <v>0</v>
      </c>
      <c r="L1990" s="5">
        <v>1</v>
      </c>
      <c r="M1990" t="b">
        <v>0</v>
      </c>
      <c r="N1990" s="5" t="s">
        <v>8295</v>
      </c>
      <c r="O1990" s="1">
        <f t="shared" si="124"/>
        <v>1</v>
      </c>
      <c r="P1990" s="7">
        <f t="shared" si="125"/>
        <v>25</v>
      </c>
      <c r="Q1990" s="5" t="s">
        <v>8340</v>
      </c>
      <c r="R1990" s="5" t="s">
        <v>8352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 s="5">
        <v>1989</v>
      </c>
      <c r="B1991" s="3" t="s">
        <v>1989</v>
      </c>
      <c r="C1991" s="3" t="s">
        <v>6098</v>
      </c>
      <c r="D1991">
        <v>5000</v>
      </c>
      <c r="E1991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t="b">
        <v>0</v>
      </c>
      <c r="L1991" s="5">
        <v>1</v>
      </c>
      <c r="M1991" t="b">
        <v>0</v>
      </c>
      <c r="N1991" s="5" t="s">
        <v>8295</v>
      </c>
      <c r="O1991" s="1">
        <f t="shared" si="124"/>
        <v>1</v>
      </c>
      <c r="P1991" s="7">
        <f t="shared" si="125"/>
        <v>50</v>
      </c>
      <c r="Q1991" s="5" t="s">
        <v>8340</v>
      </c>
      <c r="R1991" s="5" t="s">
        <v>8352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 s="5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t="b">
        <v>0</v>
      </c>
      <c r="L1992" s="5">
        <v>5</v>
      </c>
      <c r="M1992" t="b">
        <v>0</v>
      </c>
      <c r="N1992" s="5" t="s">
        <v>8295</v>
      </c>
      <c r="O1992" s="1">
        <f t="shared" si="124"/>
        <v>17</v>
      </c>
      <c r="P1992" s="7">
        <f t="shared" si="125"/>
        <v>101.8</v>
      </c>
      <c r="Q1992" s="5" t="s">
        <v>8340</v>
      </c>
      <c r="R1992" s="5" t="s">
        <v>8352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 s="5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t="b">
        <v>0</v>
      </c>
      <c r="L1993" s="5">
        <v>3</v>
      </c>
      <c r="M1993" t="b">
        <v>0</v>
      </c>
      <c r="N1993" s="5" t="s">
        <v>8295</v>
      </c>
      <c r="O1993" s="1">
        <f t="shared" si="124"/>
        <v>7</v>
      </c>
      <c r="P1993" s="7">
        <f t="shared" si="125"/>
        <v>46.669999999999995</v>
      </c>
      <c r="Q1993" s="5" t="s">
        <v>8340</v>
      </c>
      <c r="R1993" s="5" t="s">
        <v>8352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 s="5">
        <v>1992</v>
      </c>
      <c r="B1994" s="3" t="s">
        <v>1992</v>
      </c>
      <c r="C1994" s="3" t="s">
        <v>6101</v>
      </c>
      <c r="D1994">
        <v>1500</v>
      </c>
      <c r="E1994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t="b">
        <v>0</v>
      </c>
      <c r="L1994" s="5">
        <v>2</v>
      </c>
      <c r="M1994" t="b">
        <v>0</v>
      </c>
      <c r="N1994" s="5" t="s">
        <v>8295</v>
      </c>
      <c r="O1994" s="1">
        <f t="shared" si="124"/>
        <v>1</v>
      </c>
      <c r="P1994" s="7">
        <f t="shared" si="125"/>
        <v>1</v>
      </c>
      <c r="Q1994" s="5" t="s">
        <v>8340</v>
      </c>
      <c r="R1994" s="5" t="s">
        <v>8352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 s="5">
        <v>1993</v>
      </c>
      <c r="B1995" s="3" t="s">
        <v>1993</v>
      </c>
      <c r="C1995" s="3" t="s">
        <v>6102</v>
      </c>
      <c r="D1995">
        <v>2000</v>
      </c>
      <c r="E1995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t="b">
        <v>0</v>
      </c>
      <c r="L1995" s="5">
        <v>0</v>
      </c>
      <c r="M1995" t="b">
        <v>0</v>
      </c>
      <c r="N1995" s="5" t="s">
        <v>8295</v>
      </c>
      <c r="O1995" s="1">
        <f t="shared" si="124"/>
        <v>0</v>
      </c>
      <c r="P1995" s="7" t="e">
        <f t="shared" si="125"/>
        <v>#DIV/0!</v>
      </c>
      <c r="Q1995" s="5" t="s">
        <v>8340</v>
      </c>
      <c r="R1995" s="5" t="s">
        <v>8352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 s="5">
        <v>1994</v>
      </c>
      <c r="B1996" s="3" t="s">
        <v>1994</v>
      </c>
      <c r="C1996" s="3" t="s">
        <v>6103</v>
      </c>
      <c r="D1996">
        <v>3200</v>
      </c>
      <c r="E1996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t="b">
        <v>0</v>
      </c>
      <c r="L1996" s="5">
        <v>0</v>
      </c>
      <c r="M1996" t="b">
        <v>0</v>
      </c>
      <c r="N1996" s="5" t="s">
        <v>8295</v>
      </c>
      <c r="O1996" s="1">
        <f t="shared" si="124"/>
        <v>0</v>
      </c>
      <c r="P1996" s="7" t="e">
        <f t="shared" si="125"/>
        <v>#DIV/0!</v>
      </c>
      <c r="Q1996" s="5" t="s">
        <v>8340</v>
      </c>
      <c r="R1996" s="5" t="s">
        <v>8352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 s="5">
        <v>1995</v>
      </c>
      <c r="B1997" s="3" t="s">
        <v>1995</v>
      </c>
      <c r="C1997" s="3" t="s">
        <v>6104</v>
      </c>
      <c r="D1997">
        <v>1000</v>
      </c>
      <c r="E1997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t="b">
        <v>0</v>
      </c>
      <c r="L1997" s="5">
        <v>3</v>
      </c>
      <c r="M1997" t="b">
        <v>0</v>
      </c>
      <c r="N1997" s="5" t="s">
        <v>8295</v>
      </c>
      <c r="O1997" s="1">
        <f t="shared" si="124"/>
        <v>8</v>
      </c>
      <c r="P1997" s="7">
        <f t="shared" si="125"/>
        <v>26</v>
      </c>
      <c r="Q1997" s="5" t="s">
        <v>8340</v>
      </c>
      <c r="R1997" s="5" t="s">
        <v>8352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 s="5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t="b">
        <v>0</v>
      </c>
      <c r="L1998" s="5">
        <v>0</v>
      </c>
      <c r="M1998" t="b">
        <v>0</v>
      </c>
      <c r="N1998" s="5" t="s">
        <v>8295</v>
      </c>
      <c r="O1998" s="1">
        <f t="shared" si="124"/>
        <v>0</v>
      </c>
      <c r="P1998" s="7" t="e">
        <f t="shared" si="125"/>
        <v>#DIV/0!</v>
      </c>
      <c r="Q1998" s="5" t="s">
        <v>8340</v>
      </c>
      <c r="R1998" s="5" t="s">
        <v>8352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 s="5">
        <v>1997</v>
      </c>
      <c r="B1999" s="3" t="s">
        <v>1997</v>
      </c>
      <c r="C1999" s="3" t="s">
        <v>6106</v>
      </c>
      <c r="D1999">
        <v>6500</v>
      </c>
      <c r="E1999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t="b">
        <v>0</v>
      </c>
      <c r="L1999" s="5">
        <v>0</v>
      </c>
      <c r="M1999" t="b">
        <v>0</v>
      </c>
      <c r="N1999" s="5" t="s">
        <v>8295</v>
      </c>
      <c r="O1999" s="1">
        <f t="shared" si="124"/>
        <v>0</v>
      </c>
      <c r="P1999" s="7" t="e">
        <f t="shared" si="125"/>
        <v>#DIV/0!</v>
      </c>
      <c r="Q1999" s="5" t="s">
        <v>8340</v>
      </c>
      <c r="R1999" s="5" t="s">
        <v>8352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 s="5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t="b">
        <v>0</v>
      </c>
      <c r="L2000" s="5">
        <v>3</v>
      </c>
      <c r="M2000" t="b">
        <v>0</v>
      </c>
      <c r="N2000" s="5" t="s">
        <v>8295</v>
      </c>
      <c r="O2000" s="1">
        <f t="shared" si="124"/>
        <v>27</v>
      </c>
      <c r="P2000" s="7">
        <f t="shared" si="125"/>
        <v>218.34</v>
      </c>
      <c r="Q2000" s="5" t="s">
        <v>8340</v>
      </c>
      <c r="R2000" s="5" t="s">
        <v>8352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 s="5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t="b">
        <v>0</v>
      </c>
      <c r="L2001" s="5">
        <v>7</v>
      </c>
      <c r="M2001" t="b">
        <v>0</v>
      </c>
      <c r="N2001" s="5" t="s">
        <v>8295</v>
      </c>
      <c r="O2001" s="1">
        <f t="shared" si="124"/>
        <v>1</v>
      </c>
      <c r="P2001" s="7">
        <f t="shared" si="125"/>
        <v>33.72</v>
      </c>
      <c r="Q2001" s="5" t="s">
        <v>8340</v>
      </c>
      <c r="R2001" s="5" t="s">
        <v>8352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 s="5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t="b">
        <v>0</v>
      </c>
      <c r="L2002" s="5">
        <v>25</v>
      </c>
      <c r="M2002" t="b">
        <v>0</v>
      </c>
      <c r="N2002" s="5" t="s">
        <v>8295</v>
      </c>
      <c r="O2002" s="1">
        <f t="shared" si="124"/>
        <v>13</v>
      </c>
      <c r="P2002" s="7">
        <f t="shared" si="125"/>
        <v>25</v>
      </c>
      <c r="Q2002" s="5" t="s">
        <v>8340</v>
      </c>
      <c r="R2002" s="5" t="s">
        <v>8352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 s="5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t="b">
        <v>1</v>
      </c>
      <c r="L2003" s="5">
        <v>1637</v>
      </c>
      <c r="M2003" t="b">
        <v>1</v>
      </c>
      <c r="N2003" s="5" t="s">
        <v>8294</v>
      </c>
      <c r="O2003" s="1">
        <f t="shared" si="124"/>
        <v>383</v>
      </c>
      <c r="P2003" s="7">
        <f t="shared" si="125"/>
        <v>128.38999999999999</v>
      </c>
      <c r="Q2003" s="5" t="s">
        <v>8321</v>
      </c>
      <c r="R2003" s="5" t="s">
        <v>8351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 s="5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t="b">
        <v>1</v>
      </c>
      <c r="L2004" s="5">
        <v>1375</v>
      </c>
      <c r="M2004" t="b">
        <v>1</v>
      </c>
      <c r="N2004" s="5" t="s">
        <v>8294</v>
      </c>
      <c r="O2004" s="1">
        <f t="shared" si="124"/>
        <v>217</v>
      </c>
      <c r="P2004" s="7">
        <f t="shared" si="125"/>
        <v>78.84</v>
      </c>
      <c r="Q2004" s="5" t="s">
        <v>8321</v>
      </c>
      <c r="R2004" s="5" t="s">
        <v>8351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 s="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t="b">
        <v>1</v>
      </c>
      <c r="L2005" s="5">
        <v>17</v>
      </c>
      <c r="M2005" t="b">
        <v>1</v>
      </c>
      <c r="N2005" s="5" t="s">
        <v>8294</v>
      </c>
      <c r="O2005" s="1">
        <f t="shared" si="124"/>
        <v>312</v>
      </c>
      <c r="P2005" s="7">
        <f t="shared" si="125"/>
        <v>91.77000000000001</v>
      </c>
      <c r="Q2005" s="5" t="s">
        <v>8321</v>
      </c>
      <c r="R2005" s="5" t="s">
        <v>8351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 s="5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t="b">
        <v>1</v>
      </c>
      <c r="L2006" s="5">
        <v>354</v>
      </c>
      <c r="M2006" t="b">
        <v>1</v>
      </c>
      <c r="N2006" s="5" t="s">
        <v>8294</v>
      </c>
      <c r="O2006" s="1">
        <f t="shared" si="124"/>
        <v>235</v>
      </c>
      <c r="P2006" s="7">
        <f t="shared" si="125"/>
        <v>331.11</v>
      </c>
      <c r="Q2006" s="5" t="s">
        <v>8321</v>
      </c>
      <c r="R2006" s="5" t="s">
        <v>8351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 s="5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t="b">
        <v>1</v>
      </c>
      <c r="L2007" s="5">
        <v>191</v>
      </c>
      <c r="M2007" t="b">
        <v>1</v>
      </c>
      <c r="N2007" s="5" t="s">
        <v>8294</v>
      </c>
      <c r="O2007" s="1">
        <f t="shared" si="124"/>
        <v>124</v>
      </c>
      <c r="P2007" s="7">
        <f t="shared" si="125"/>
        <v>194.26999999999998</v>
      </c>
      <c r="Q2007" s="5" t="s">
        <v>8321</v>
      </c>
      <c r="R2007" s="5" t="s">
        <v>8351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 s="5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t="b">
        <v>1</v>
      </c>
      <c r="L2008" s="5">
        <v>303</v>
      </c>
      <c r="M2008" t="b">
        <v>1</v>
      </c>
      <c r="N2008" s="5" t="s">
        <v>8294</v>
      </c>
      <c r="O2008" s="1">
        <f t="shared" si="124"/>
        <v>248</v>
      </c>
      <c r="P2008" s="7">
        <f t="shared" si="125"/>
        <v>408.98</v>
      </c>
      <c r="Q2008" s="5" t="s">
        <v>8321</v>
      </c>
      <c r="R2008" s="5" t="s">
        <v>8351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 s="5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t="b">
        <v>1</v>
      </c>
      <c r="L2009" s="5">
        <v>137</v>
      </c>
      <c r="M2009" t="b">
        <v>1</v>
      </c>
      <c r="N2009" s="5" t="s">
        <v>8294</v>
      </c>
      <c r="O2009" s="1">
        <f t="shared" si="124"/>
        <v>116</v>
      </c>
      <c r="P2009" s="7">
        <f t="shared" si="125"/>
        <v>84.460000000000008</v>
      </c>
      <c r="Q2009" s="5" t="s">
        <v>8321</v>
      </c>
      <c r="R2009" s="5" t="s">
        <v>8351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 s="5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t="b">
        <v>1</v>
      </c>
      <c r="L2010" s="5">
        <v>41</v>
      </c>
      <c r="M2010" t="b">
        <v>1</v>
      </c>
      <c r="N2010" s="5" t="s">
        <v>8294</v>
      </c>
      <c r="O2010" s="1">
        <f t="shared" si="124"/>
        <v>118</v>
      </c>
      <c r="P2010" s="7">
        <f t="shared" si="125"/>
        <v>44.86</v>
      </c>
      <c r="Q2010" s="5" t="s">
        <v>8321</v>
      </c>
      <c r="R2010" s="5" t="s">
        <v>8351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 s="5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t="b">
        <v>1</v>
      </c>
      <c r="L2011" s="5">
        <v>398</v>
      </c>
      <c r="M2011" t="b">
        <v>1</v>
      </c>
      <c r="N2011" s="5" t="s">
        <v>8294</v>
      </c>
      <c r="O2011" s="1">
        <f t="shared" si="124"/>
        <v>306</v>
      </c>
      <c r="P2011" s="7">
        <f t="shared" si="125"/>
        <v>383.37</v>
      </c>
      <c r="Q2011" s="5" t="s">
        <v>8321</v>
      </c>
      <c r="R2011" s="5" t="s">
        <v>8351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 s="5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t="b">
        <v>1</v>
      </c>
      <c r="L2012" s="5">
        <v>1737</v>
      </c>
      <c r="M2012" t="b">
        <v>1</v>
      </c>
      <c r="N2012" s="5" t="s">
        <v>8294</v>
      </c>
      <c r="O2012" s="1">
        <f t="shared" si="124"/>
        <v>321</v>
      </c>
      <c r="P2012" s="7">
        <f t="shared" si="125"/>
        <v>55.28</v>
      </c>
      <c r="Q2012" s="5" t="s">
        <v>8321</v>
      </c>
      <c r="R2012" s="5" t="s">
        <v>8351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 s="5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t="b">
        <v>1</v>
      </c>
      <c r="L2013" s="5">
        <v>971</v>
      </c>
      <c r="M2013" t="b">
        <v>1</v>
      </c>
      <c r="N2013" s="5" t="s">
        <v>8294</v>
      </c>
      <c r="O2013" s="1">
        <f t="shared" si="124"/>
        <v>820</v>
      </c>
      <c r="P2013" s="7">
        <f t="shared" si="125"/>
        <v>422.03</v>
      </c>
      <c r="Q2013" s="5" t="s">
        <v>8321</v>
      </c>
      <c r="R2013" s="5" t="s">
        <v>8351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 s="5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t="b">
        <v>1</v>
      </c>
      <c r="L2014" s="5">
        <v>183</v>
      </c>
      <c r="M2014" t="b">
        <v>1</v>
      </c>
      <c r="N2014" s="5" t="s">
        <v>8294</v>
      </c>
      <c r="O2014" s="1">
        <f t="shared" si="124"/>
        <v>235</v>
      </c>
      <c r="P2014" s="7">
        <f t="shared" si="125"/>
        <v>64.190000000000012</v>
      </c>
      <c r="Q2014" s="5" t="s">
        <v>8321</v>
      </c>
      <c r="R2014" s="5" t="s">
        <v>8351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 s="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t="b">
        <v>1</v>
      </c>
      <c r="L2015" s="5">
        <v>4562</v>
      </c>
      <c r="M2015" t="b">
        <v>1</v>
      </c>
      <c r="N2015" s="5" t="s">
        <v>8294</v>
      </c>
      <c r="O2015" s="1">
        <f t="shared" si="124"/>
        <v>495</v>
      </c>
      <c r="P2015" s="7">
        <f t="shared" si="125"/>
        <v>173.57999999999998</v>
      </c>
      <c r="Q2015" s="5" t="s">
        <v>8321</v>
      </c>
      <c r="R2015" s="5" t="s">
        <v>8351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 s="5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t="b">
        <v>1</v>
      </c>
      <c r="L2016" s="5">
        <v>26457</v>
      </c>
      <c r="M2016" t="b">
        <v>1</v>
      </c>
      <c r="N2016" s="5" t="s">
        <v>8294</v>
      </c>
      <c r="O2016" s="1">
        <f t="shared" si="124"/>
        <v>7814</v>
      </c>
      <c r="P2016" s="7">
        <f t="shared" si="125"/>
        <v>88.61</v>
      </c>
      <c r="Q2016" s="5" t="s">
        <v>8321</v>
      </c>
      <c r="R2016" s="5" t="s">
        <v>8351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 s="5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t="b">
        <v>1</v>
      </c>
      <c r="L2017" s="5">
        <v>162</v>
      </c>
      <c r="M2017" t="b">
        <v>1</v>
      </c>
      <c r="N2017" s="5" t="s">
        <v>8294</v>
      </c>
      <c r="O2017" s="1">
        <f t="shared" si="124"/>
        <v>114</v>
      </c>
      <c r="P2017" s="7">
        <f t="shared" si="125"/>
        <v>50.23</v>
      </c>
      <c r="Q2017" s="5" t="s">
        <v>8321</v>
      </c>
      <c r="R2017" s="5" t="s">
        <v>8351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 s="5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t="b">
        <v>1</v>
      </c>
      <c r="L2018" s="5">
        <v>479</v>
      </c>
      <c r="M2018" t="b">
        <v>1</v>
      </c>
      <c r="N2018" s="5" t="s">
        <v>8294</v>
      </c>
      <c r="O2018" s="1">
        <f t="shared" si="124"/>
        <v>922</v>
      </c>
      <c r="P2018" s="7">
        <f t="shared" si="125"/>
        <v>192.39</v>
      </c>
      <c r="Q2018" s="5" t="s">
        <v>8321</v>
      </c>
      <c r="R2018" s="5" t="s">
        <v>8351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 s="5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t="b">
        <v>1</v>
      </c>
      <c r="L2019" s="5">
        <v>426</v>
      </c>
      <c r="M2019" t="b">
        <v>1</v>
      </c>
      <c r="N2019" s="5" t="s">
        <v>8294</v>
      </c>
      <c r="O2019" s="1">
        <f t="shared" si="124"/>
        <v>126</v>
      </c>
      <c r="P2019" s="7">
        <f t="shared" si="125"/>
        <v>73.42</v>
      </c>
      <c r="Q2019" s="5" t="s">
        <v>8321</v>
      </c>
      <c r="R2019" s="5" t="s">
        <v>8351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 s="5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t="b">
        <v>1</v>
      </c>
      <c r="L2020" s="5">
        <v>450</v>
      </c>
      <c r="M2020" t="b">
        <v>1</v>
      </c>
      <c r="N2020" s="5" t="s">
        <v>8294</v>
      </c>
      <c r="O2020" s="1">
        <f t="shared" si="124"/>
        <v>103</v>
      </c>
      <c r="P2020" s="7">
        <f t="shared" si="125"/>
        <v>147.69</v>
      </c>
      <c r="Q2020" s="5" t="s">
        <v>8321</v>
      </c>
      <c r="R2020" s="5" t="s">
        <v>8351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 s="5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t="b">
        <v>1</v>
      </c>
      <c r="L2021" s="5">
        <v>1780</v>
      </c>
      <c r="M2021" t="b">
        <v>1</v>
      </c>
      <c r="N2021" s="5" t="s">
        <v>8294</v>
      </c>
      <c r="O2021" s="1">
        <f t="shared" si="124"/>
        <v>485</v>
      </c>
      <c r="P2021" s="7">
        <f t="shared" si="125"/>
        <v>108.97</v>
      </c>
      <c r="Q2021" s="5" t="s">
        <v>8321</v>
      </c>
      <c r="R2021" s="5" t="s">
        <v>8351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 s="5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t="b">
        <v>1</v>
      </c>
      <c r="L2022" s="5">
        <v>122</v>
      </c>
      <c r="M2022" t="b">
        <v>1</v>
      </c>
      <c r="N2022" s="5" t="s">
        <v>8294</v>
      </c>
      <c r="O2022" s="1">
        <f t="shared" si="124"/>
        <v>193</v>
      </c>
      <c r="P2022" s="7">
        <f t="shared" si="125"/>
        <v>23.650000000000002</v>
      </c>
      <c r="Q2022" s="5" t="s">
        <v>8321</v>
      </c>
      <c r="R2022" s="5" t="s">
        <v>8351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 s="5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t="b">
        <v>1</v>
      </c>
      <c r="L2023" s="5">
        <v>95</v>
      </c>
      <c r="M2023" t="b">
        <v>1</v>
      </c>
      <c r="N2023" s="5" t="s">
        <v>8294</v>
      </c>
      <c r="O2023" s="1">
        <f t="shared" si="124"/>
        <v>282</v>
      </c>
      <c r="P2023" s="7">
        <f t="shared" si="125"/>
        <v>147.94999999999999</v>
      </c>
      <c r="Q2023" s="5" t="s">
        <v>8321</v>
      </c>
      <c r="R2023" s="5" t="s">
        <v>8351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 s="5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t="b">
        <v>1</v>
      </c>
      <c r="L2024" s="5">
        <v>325</v>
      </c>
      <c r="M2024" t="b">
        <v>1</v>
      </c>
      <c r="N2024" s="5" t="s">
        <v>8294</v>
      </c>
      <c r="O2024" s="1">
        <f t="shared" si="124"/>
        <v>126</v>
      </c>
      <c r="P2024" s="7">
        <f t="shared" si="125"/>
        <v>385.03999999999996</v>
      </c>
      <c r="Q2024" s="5" t="s">
        <v>8321</v>
      </c>
      <c r="R2024" s="5" t="s">
        <v>8351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 s="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t="b">
        <v>1</v>
      </c>
      <c r="L2025" s="5">
        <v>353</v>
      </c>
      <c r="M2025" t="b">
        <v>1</v>
      </c>
      <c r="N2025" s="5" t="s">
        <v>8294</v>
      </c>
      <c r="O2025" s="1">
        <f t="shared" si="124"/>
        <v>162</v>
      </c>
      <c r="P2025" s="7">
        <f t="shared" si="125"/>
        <v>457.4</v>
      </c>
      <c r="Q2025" s="5" t="s">
        <v>8321</v>
      </c>
      <c r="R2025" s="5" t="s">
        <v>8351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 s="5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t="b">
        <v>1</v>
      </c>
      <c r="L2026" s="5">
        <v>105</v>
      </c>
      <c r="M2026" t="b">
        <v>1</v>
      </c>
      <c r="N2026" s="5" t="s">
        <v>8294</v>
      </c>
      <c r="O2026" s="1">
        <f t="shared" si="124"/>
        <v>586</v>
      </c>
      <c r="P2026" s="7">
        <f t="shared" si="125"/>
        <v>223</v>
      </c>
      <c r="Q2026" s="5" t="s">
        <v>8321</v>
      </c>
      <c r="R2026" s="5" t="s">
        <v>8351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 s="5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t="b">
        <v>1</v>
      </c>
      <c r="L2027" s="5">
        <v>729</v>
      </c>
      <c r="M2027" t="b">
        <v>1</v>
      </c>
      <c r="N2027" s="5" t="s">
        <v>8294</v>
      </c>
      <c r="O2027" s="1">
        <f t="shared" si="124"/>
        <v>202</v>
      </c>
      <c r="P2027" s="7">
        <f t="shared" si="125"/>
        <v>220.75</v>
      </c>
      <c r="Q2027" s="5" t="s">
        <v>8321</v>
      </c>
      <c r="R2027" s="5" t="s">
        <v>8351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 s="5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t="b">
        <v>1</v>
      </c>
      <c r="L2028" s="5">
        <v>454</v>
      </c>
      <c r="M2028" t="b">
        <v>1</v>
      </c>
      <c r="N2028" s="5" t="s">
        <v>8294</v>
      </c>
      <c r="O2028" s="1">
        <f t="shared" si="124"/>
        <v>134</v>
      </c>
      <c r="P2028" s="7">
        <f t="shared" si="125"/>
        <v>73.510000000000005</v>
      </c>
      <c r="Q2028" s="5" t="s">
        <v>8321</v>
      </c>
      <c r="R2028" s="5" t="s">
        <v>8351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 s="5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t="b">
        <v>1</v>
      </c>
      <c r="L2029" s="5">
        <v>539</v>
      </c>
      <c r="M2029" t="b">
        <v>1</v>
      </c>
      <c r="N2029" s="5" t="s">
        <v>8294</v>
      </c>
      <c r="O2029" s="1">
        <f t="shared" si="124"/>
        <v>121</v>
      </c>
      <c r="P2029" s="7">
        <f t="shared" si="125"/>
        <v>223.1</v>
      </c>
      <c r="Q2029" s="5" t="s">
        <v>8321</v>
      </c>
      <c r="R2029" s="5" t="s">
        <v>8351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 s="5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t="b">
        <v>1</v>
      </c>
      <c r="L2030" s="5">
        <v>79</v>
      </c>
      <c r="M2030" t="b">
        <v>1</v>
      </c>
      <c r="N2030" s="5" t="s">
        <v>8294</v>
      </c>
      <c r="O2030" s="1">
        <f t="shared" si="124"/>
        <v>127</v>
      </c>
      <c r="P2030" s="7">
        <f t="shared" si="125"/>
        <v>47.919999999999995</v>
      </c>
      <c r="Q2030" s="5" t="s">
        <v>8321</v>
      </c>
      <c r="R2030" s="5" t="s">
        <v>8351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 s="5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t="b">
        <v>1</v>
      </c>
      <c r="L2031" s="5">
        <v>94</v>
      </c>
      <c r="M2031" t="b">
        <v>1</v>
      </c>
      <c r="N2031" s="5" t="s">
        <v>8294</v>
      </c>
      <c r="O2031" s="1">
        <f t="shared" si="124"/>
        <v>362</v>
      </c>
      <c r="P2031" s="7">
        <f t="shared" si="125"/>
        <v>96.070000000000007</v>
      </c>
      <c r="Q2031" s="5" t="s">
        <v>8321</v>
      </c>
      <c r="R2031" s="5" t="s">
        <v>8351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 s="5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t="b">
        <v>1</v>
      </c>
      <c r="L2032" s="5">
        <v>625</v>
      </c>
      <c r="M2032" t="b">
        <v>1</v>
      </c>
      <c r="N2032" s="5" t="s">
        <v>8294</v>
      </c>
      <c r="O2032" s="1">
        <f t="shared" si="124"/>
        <v>227</v>
      </c>
      <c r="P2032" s="7">
        <f t="shared" si="125"/>
        <v>118.62</v>
      </c>
      <c r="Q2032" s="5" t="s">
        <v>8321</v>
      </c>
      <c r="R2032" s="5" t="s">
        <v>8351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 s="5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t="b">
        <v>1</v>
      </c>
      <c r="L2033" s="5">
        <v>508</v>
      </c>
      <c r="M2033" t="b">
        <v>1</v>
      </c>
      <c r="N2033" s="5" t="s">
        <v>8294</v>
      </c>
      <c r="O2033" s="1">
        <f t="shared" si="124"/>
        <v>121</v>
      </c>
      <c r="P2033" s="7">
        <f t="shared" si="125"/>
        <v>118.46000000000001</v>
      </c>
      <c r="Q2033" s="5" t="s">
        <v>8321</v>
      </c>
      <c r="R2033" s="5" t="s">
        <v>8351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 s="5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t="b">
        <v>1</v>
      </c>
      <c r="L2034" s="5">
        <v>531</v>
      </c>
      <c r="M2034" t="b">
        <v>1</v>
      </c>
      <c r="N2034" s="5" t="s">
        <v>8294</v>
      </c>
      <c r="O2034" s="1">
        <f t="shared" si="124"/>
        <v>305</v>
      </c>
      <c r="P2034" s="7">
        <f t="shared" si="125"/>
        <v>143.22</v>
      </c>
      <c r="Q2034" s="5" t="s">
        <v>8321</v>
      </c>
      <c r="R2034" s="5" t="s">
        <v>8351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 s="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t="b">
        <v>1</v>
      </c>
      <c r="L2035" s="5">
        <v>158</v>
      </c>
      <c r="M2035" t="b">
        <v>1</v>
      </c>
      <c r="N2035" s="5" t="s">
        <v>8294</v>
      </c>
      <c r="O2035" s="1">
        <f t="shared" si="124"/>
        <v>179</v>
      </c>
      <c r="P2035" s="7">
        <f t="shared" si="125"/>
        <v>282.71999999999997</v>
      </c>
      <c r="Q2035" s="5" t="s">
        <v>8321</v>
      </c>
      <c r="R2035" s="5" t="s">
        <v>8351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 s="5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t="b">
        <v>1</v>
      </c>
      <c r="L2036" s="5">
        <v>508</v>
      </c>
      <c r="M2036" t="b">
        <v>1</v>
      </c>
      <c r="N2036" s="5" t="s">
        <v>8294</v>
      </c>
      <c r="O2036" s="1">
        <f t="shared" si="124"/>
        <v>387</v>
      </c>
      <c r="P2036" s="7">
        <f t="shared" si="125"/>
        <v>593.93999999999994</v>
      </c>
      <c r="Q2036" s="5" t="s">
        <v>8321</v>
      </c>
      <c r="R2036" s="5" t="s">
        <v>8351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 s="5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t="b">
        <v>1</v>
      </c>
      <c r="L2037" s="5">
        <v>644</v>
      </c>
      <c r="M2037" t="b">
        <v>1</v>
      </c>
      <c r="N2037" s="5" t="s">
        <v>8294</v>
      </c>
      <c r="O2037" s="1">
        <f t="shared" si="124"/>
        <v>212</v>
      </c>
      <c r="P2037" s="7">
        <f t="shared" si="125"/>
        <v>262.15999999999997</v>
      </c>
      <c r="Q2037" s="5" t="s">
        <v>8321</v>
      </c>
      <c r="R2037" s="5" t="s">
        <v>8351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 s="5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t="b">
        <v>1</v>
      </c>
      <c r="L2038" s="5">
        <v>848</v>
      </c>
      <c r="M2038" t="b">
        <v>1</v>
      </c>
      <c r="N2038" s="5" t="s">
        <v>8294</v>
      </c>
      <c r="O2038" s="1">
        <f t="shared" si="124"/>
        <v>132</v>
      </c>
      <c r="P2038" s="7">
        <f t="shared" si="125"/>
        <v>46.589999999999996</v>
      </c>
      <c r="Q2038" s="5" t="s">
        <v>8321</v>
      </c>
      <c r="R2038" s="5" t="s">
        <v>8351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 s="5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t="b">
        <v>1</v>
      </c>
      <c r="L2039" s="5">
        <v>429</v>
      </c>
      <c r="M2039" t="b">
        <v>1</v>
      </c>
      <c r="N2039" s="5" t="s">
        <v>8294</v>
      </c>
      <c r="O2039" s="1">
        <f t="shared" si="124"/>
        <v>301</v>
      </c>
      <c r="P2039" s="7">
        <f t="shared" si="125"/>
        <v>70.050000000000011</v>
      </c>
      <c r="Q2039" s="5" t="s">
        <v>8321</v>
      </c>
      <c r="R2039" s="5" t="s">
        <v>8351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 s="5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t="b">
        <v>1</v>
      </c>
      <c r="L2040" s="5">
        <v>204</v>
      </c>
      <c r="M2040" t="b">
        <v>1</v>
      </c>
      <c r="N2040" s="5" t="s">
        <v>8294</v>
      </c>
      <c r="O2040" s="1">
        <f t="shared" si="124"/>
        <v>421</v>
      </c>
      <c r="P2040" s="7">
        <f t="shared" si="125"/>
        <v>164.91</v>
      </c>
      <c r="Q2040" s="5" t="s">
        <v>8321</v>
      </c>
      <c r="R2040" s="5" t="s">
        <v>8351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 s="5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t="b">
        <v>1</v>
      </c>
      <c r="L2041" s="5">
        <v>379</v>
      </c>
      <c r="M2041" t="b">
        <v>1</v>
      </c>
      <c r="N2041" s="5" t="s">
        <v>8294</v>
      </c>
      <c r="O2041" s="1">
        <f t="shared" si="124"/>
        <v>137</v>
      </c>
      <c r="P2041" s="7">
        <f t="shared" si="125"/>
        <v>449.27</v>
      </c>
      <c r="Q2041" s="5" t="s">
        <v>8321</v>
      </c>
      <c r="R2041" s="5" t="s">
        <v>8351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 s="5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t="b">
        <v>1</v>
      </c>
      <c r="L2042" s="5">
        <v>271</v>
      </c>
      <c r="M2042" t="b">
        <v>1</v>
      </c>
      <c r="N2042" s="5" t="s">
        <v>8294</v>
      </c>
      <c r="O2042" s="1">
        <f t="shared" si="124"/>
        <v>249</v>
      </c>
      <c r="P2042" s="7">
        <f t="shared" si="125"/>
        <v>27.48</v>
      </c>
      <c r="Q2042" s="5" t="s">
        <v>8321</v>
      </c>
      <c r="R2042" s="5" t="s">
        <v>8351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 s="5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t="b">
        <v>0</v>
      </c>
      <c r="L2043" s="5">
        <v>120</v>
      </c>
      <c r="M2043" t="b">
        <v>1</v>
      </c>
      <c r="N2043" s="5" t="s">
        <v>8294</v>
      </c>
      <c r="O2043" s="1">
        <f t="shared" si="124"/>
        <v>182</v>
      </c>
      <c r="P2043" s="7">
        <f t="shared" si="125"/>
        <v>143.97999999999999</v>
      </c>
      <c r="Q2043" s="5" t="s">
        <v>8321</v>
      </c>
      <c r="R2043" s="5" t="s">
        <v>8351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 s="5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t="b">
        <v>0</v>
      </c>
      <c r="L2044" s="5">
        <v>140</v>
      </c>
      <c r="M2044" t="b">
        <v>1</v>
      </c>
      <c r="N2044" s="5" t="s">
        <v>8294</v>
      </c>
      <c r="O2044" s="1">
        <f t="shared" si="124"/>
        <v>124</v>
      </c>
      <c r="P2044" s="7">
        <f t="shared" si="125"/>
        <v>88.240000000000009</v>
      </c>
      <c r="Q2044" s="5" t="s">
        <v>8321</v>
      </c>
      <c r="R2044" s="5" t="s">
        <v>8351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 s="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t="b">
        <v>0</v>
      </c>
      <c r="L2045" s="5">
        <v>193</v>
      </c>
      <c r="M2045" t="b">
        <v>1</v>
      </c>
      <c r="N2045" s="5" t="s">
        <v>8294</v>
      </c>
      <c r="O2045" s="1">
        <f t="shared" si="124"/>
        <v>507</v>
      </c>
      <c r="P2045" s="7">
        <f t="shared" si="125"/>
        <v>36.33</v>
      </c>
      <c r="Q2045" s="5" t="s">
        <v>8321</v>
      </c>
      <c r="R2045" s="5" t="s">
        <v>8351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 s="5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t="b">
        <v>0</v>
      </c>
      <c r="L2046" s="5">
        <v>180</v>
      </c>
      <c r="M2046" t="b">
        <v>1</v>
      </c>
      <c r="N2046" s="5" t="s">
        <v>8294</v>
      </c>
      <c r="O2046" s="1">
        <f t="shared" si="124"/>
        <v>109</v>
      </c>
      <c r="P2046" s="7">
        <f t="shared" si="125"/>
        <v>90.18</v>
      </c>
      <c r="Q2046" s="5" t="s">
        <v>8321</v>
      </c>
      <c r="R2046" s="5" t="s">
        <v>8351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 s="5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t="b">
        <v>0</v>
      </c>
      <c r="L2047" s="5">
        <v>263</v>
      </c>
      <c r="M2047" t="b">
        <v>1</v>
      </c>
      <c r="N2047" s="5" t="s">
        <v>8294</v>
      </c>
      <c r="O2047" s="1">
        <f t="shared" si="124"/>
        <v>820</v>
      </c>
      <c r="P2047" s="7">
        <f t="shared" si="125"/>
        <v>152.63</v>
      </c>
      <c r="Q2047" s="5" t="s">
        <v>8321</v>
      </c>
      <c r="R2047" s="5" t="s">
        <v>8351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 s="5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t="b">
        <v>0</v>
      </c>
      <c r="L2048" s="5">
        <v>217</v>
      </c>
      <c r="M2048" t="b">
        <v>1</v>
      </c>
      <c r="N2048" s="5" t="s">
        <v>8294</v>
      </c>
      <c r="O2048" s="1">
        <f t="shared" si="124"/>
        <v>122</v>
      </c>
      <c r="P2048" s="7">
        <f t="shared" si="125"/>
        <v>55.809999999999995</v>
      </c>
      <c r="Q2048" s="5" t="s">
        <v>8321</v>
      </c>
      <c r="R2048" s="5" t="s">
        <v>8351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 s="5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t="b">
        <v>0</v>
      </c>
      <c r="L2049" s="5">
        <v>443</v>
      </c>
      <c r="M2049" t="b">
        <v>1</v>
      </c>
      <c r="N2049" s="5" t="s">
        <v>8294</v>
      </c>
      <c r="O2049" s="1">
        <f t="shared" si="124"/>
        <v>103</v>
      </c>
      <c r="P2049" s="7">
        <f t="shared" si="125"/>
        <v>227.85999999999999</v>
      </c>
      <c r="Q2049" s="5" t="s">
        <v>8321</v>
      </c>
      <c r="R2049" s="5" t="s">
        <v>8351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 s="5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t="b">
        <v>0</v>
      </c>
      <c r="L2050" s="5">
        <v>1373</v>
      </c>
      <c r="M2050" t="b">
        <v>1</v>
      </c>
      <c r="N2050" s="5" t="s">
        <v>8294</v>
      </c>
      <c r="O2050" s="1">
        <f t="shared" si="124"/>
        <v>149</v>
      </c>
      <c r="P2050" s="7">
        <f t="shared" si="125"/>
        <v>91.83</v>
      </c>
      <c r="Q2050" s="5" t="s">
        <v>8321</v>
      </c>
      <c r="R2050" s="5" t="s">
        <v>8351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 s="5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t="b">
        <v>0</v>
      </c>
      <c r="L2051" s="5">
        <v>742</v>
      </c>
      <c r="M2051" t="b">
        <v>1</v>
      </c>
      <c r="N2051" s="5" t="s">
        <v>8294</v>
      </c>
      <c r="O2051" s="1">
        <f t="shared" ref="O2051:O2114" si="128">ROUNDUP(E2051/D2051*100, 0)</f>
        <v>121</v>
      </c>
      <c r="P2051" s="7">
        <f t="shared" ref="P2051:P2114" si="129">ROUNDUP(E2051/L2051,2)</f>
        <v>81</v>
      </c>
      <c r="Q2051" s="5" t="s">
        <v>8321</v>
      </c>
      <c r="R2051" s="5" t="s">
        <v>8351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 s="5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t="b">
        <v>0</v>
      </c>
      <c r="L2052" s="5">
        <v>170</v>
      </c>
      <c r="M2052" t="b">
        <v>1</v>
      </c>
      <c r="N2052" s="5" t="s">
        <v>8294</v>
      </c>
      <c r="O2052" s="1">
        <f t="shared" si="128"/>
        <v>474</v>
      </c>
      <c r="P2052" s="7">
        <f t="shared" si="129"/>
        <v>278.39999999999998</v>
      </c>
      <c r="Q2052" s="5" t="s">
        <v>8321</v>
      </c>
      <c r="R2052" s="5" t="s">
        <v>8351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 s="5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t="b">
        <v>0</v>
      </c>
      <c r="L2053" s="5">
        <v>242</v>
      </c>
      <c r="M2053" t="b">
        <v>1</v>
      </c>
      <c r="N2053" s="5" t="s">
        <v>8294</v>
      </c>
      <c r="O2053" s="1">
        <f t="shared" si="128"/>
        <v>131</v>
      </c>
      <c r="P2053" s="7">
        <f t="shared" si="129"/>
        <v>43.1</v>
      </c>
      <c r="Q2053" s="5" t="s">
        <v>8321</v>
      </c>
      <c r="R2053" s="5" t="s">
        <v>8351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 s="5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t="b">
        <v>0</v>
      </c>
      <c r="L2054" s="5">
        <v>541</v>
      </c>
      <c r="M2054" t="b">
        <v>1</v>
      </c>
      <c r="N2054" s="5" t="s">
        <v>8294</v>
      </c>
      <c r="O2054" s="1">
        <f t="shared" si="128"/>
        <v>354</v>
      </c>
      <c r="P2054" s="7">
        <f t="shared" si="129"/>
        <v>326.3</v>
      </c>
      <c r="Q2054" s="5" t="s">
        <v>8321</v>
      </c>
      <c r="R2054" s="5" t="s">
        <v>8351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 s="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t="b">
        <v>0</v>
      </c>
      <c r="L2055" s="5">
        <v>121</v>
      </c>
      <c r="M2055" t="b">
        <v>1</v>
      </c>
      <c r="N2055" s="5" t="s">
        <v>8294</v>
      </c>
      <c r="O2055" s="1">
        <f t="shared" si="128"/>
        <v>102</v>
      </c>
      <c r="P2055" s="7">
        <f t="shared" si="129"/>
        <v>41.75</v>
      </c>
      <c r="Q2055" s="5" t="s">
        <v>8321</v>
      </c>
      <c r="R2055" s="5" t="s">
        <v>8351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 s="5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t="b">
        <v>0</v>
      </c>
      <c r="L2056" s="5">
        <v>621</v>
      </c>
      <c r="M2056" t="b">
        <v>1</v>
      </c>
      <c r="N2056" s="5" t="s">
        <v>8294</v>
      </c>
      <c r="O2056" s="1">
        <f t="shared" si="128"/>
        <v>114</v>
      </c>
      <c r="P2056" s="7">
        <f t="shared" si="129"/>
        <v>64.03</v>
      </c>
      <c r="Q2056" s="5" t="s">
        <v>8321</v>
      </c>
      <c r="R2056" s="5" t="s">
        <v>8351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 s="5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t="b">
        <v>0</v>
      </c>
      <c r="L2057" s="5">
        <v>101</v>
      </c>
      <c r="M2057" t="b">
        <v>1</v>
      </c>
      <c r="N2057" s="5" t="s">
        <v>8294</v>
      </c>
      <c r="O2057" s="1">
        <f t="shared" si="128"/>
        <v>168</v>
      </c>
      <c r="P2057" s="7">
        <f t="shared" si="129"/>
        <v>99.460000000000008</v>
      </c>
      <c r="Q2057" s="5" t="s">
        <v>8321</v>
      </c>
      <c r="R2057" s="5" t="s">
        <v>8351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 s="5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t="b">
        <v>0</v>
      </c>
      <c r="L2058" s="5">
        <v>554</v>
      </c>
      <c r="M2058" t="b">
        <v>1</v>
      </c>
      <c r="N2058" s="5" t="s">
        <v>8294</v>
      </c>
      <c r="O2058" s="1">
        <f t="shared" si="128"/>
        <v>154</v>
      </c>
      <c r="P2058" s="7">
        <f t="shared" si="129"/>
        <v>138.5</v>
      </c>
      <c r="Q2058" s="5" t="s">
        <v>8321</v>
      </c>
      <c r="R2058" s="5" t="s">
        <v>8351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 s="5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t="b">
        <v>0</v>
      </c>
      <c r="L2059" s="5">
        <v>666</v>
      </c>
      <c r="M2059" t="b">
        <v>1</v>
      </c>
      <c r="N2059" s="5" t="s">
        <v>8294</v>
      </c>
      <c r="O2059" s="1">
        <f t="shared" si="128"/>
        <v>203</v>
      </c>
      <c r="P2059" s="7">
        <f t="shared" si="129"/>
        <v>45.55</v>
      </c>
      <c r="Q2059" s="5" t="s">
        <v>8321</v>
      </c>
      <c r="R2059" s="5" t="s">
        <v>8351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 s="5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t="b">
        <v>0</v>
      </c>
      <c r="L2060" s="5">
        <v>410</v>
      </c>
      <c r="M2060" t="b">
        <v>1</v>
      </c>
      <c r="N2060" s="5" t="s">
        <v>8294</v>
      </c>
      <c r="O2060" s="1">
        <f t="shared" si="128"/>
        <v>169</v>
      </c>
      <c r="P2060" s="7">
        <f t="shared" si="129"/>
        <v>10.51</v>
      </c>
      <c r="Q2060" s="5" t="s">
        <v>8321</v>
      </c>
      <c r="R2060" s="5" t="s">
        <v>8351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 s="5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t="b">
        <v>0</v>
      </c>
      <c r="L2061" s="5">
        <v>375</v>
      </c>
      <c r="M2061" t="b">
        <v>1</v>
      </c>
      <c r="N2061" s="5" t="s">
        <v>8294</v>
      </c>
      <c r="O2061" s="1">
        <f t="shared" si="128"/>
        <v>144</v>
      </c>
      <c r="P2061" s="7">
        <f t="shared" si="129"/>
        <v>114.77000000000001</v>
      </c>
      <c r="Q2061" s="5" t="s">
        <v>8321</v>
      </c>
      <c r="R2061" s="5" t="s">
        <v>8351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 s="5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t="b">
        <v>0</v>
      </c>
      <c r="L2062" s="5">
        <v>1364</v>
      </c>
      <c r="M2062" t="b">
        <v>1</v>
      </c>
      <c r="N2062" s="5" t="s">
        <v>8294</v>
      </c>
      <c r="O2062" s="1">
        <f t="shared" si="128"/>
        <v>197</v>
      </c>
      <c r="P2062" s="7">
        <f t="shared" si="129"/>
        <v>36</v>
      </c>
      <c r="Q2062" s="5" t="s">
        <v>8321</v>
      </c>
      <c r="R2062" s="5" t="s">
        <v>8351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 s="5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t="b">
        <v>0</v>
      </c>
      <c r="L2063" s="5">
        <v>35</v>
      </c>
      <c r="M2063" t="b">
        <v>1</v>
      </c>
      <c r="N2063" s="5" t="s">
        <v>8294</v>
      </c>
      <c r="O2063" s="1">
        <f t="shared" si="128"/>
        <v>108</v>
      </c>
      <c r="P2063" s="7">
        <f t="shared" si="129"/>
        <v>154.17999999999998</v>
      </c>
      <c r="Q2063" s="5" t="s">
        <v>8321</v>
      </c>
      <c r="R2063" s="5" t="s">
        <v>8351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 s="5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t="b">
        <v>0</v>
      </c>
      <c r="L2064" s="5">
        <v>203</v>
      </c>
      <c r="M2064" t="b">
        <v>1</v>
      </c>
      <c r="N2064" s="5" t="s">
        <v>8294</v>
      </c>
      <c r="O2064" s="1">
        <f t="shared" si="128"/>
        <v>115</v>
      </c>
      <c r="P2064" s="7">
        <f t="shared" si="129"/>
        <v>566.39</v>
      </c>
      <c r="Q2064" s="5" t="s">
        <v>8321</v>
      </c>
      <c r="R2064" s="5" t="s">
        <v>8351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 s="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t="b">
        <v>0</v>
      </c>
      <c r="L2065" s="5">
        <v>49</v>
      </c>
      <c r="M2065" t="b">
        <v>1</v>
      </c>
      <c r="N2065" s="5" t="s">
        <v>8294</v>
      </c>
      <c r="O2065" s="1">
        <f t="shared" si="128"/>
        <v>149</v>
      </c>
      <c r="P2065" s="7">
        <f t="shared" si="129"/>
        <v>120.86</v>
      </c>
      <c r="Q2065" s="5" t="s">
        <v>8321</v>
      </c>
      <c r="R2065" s="5" t="s">
        <v>8351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 s="5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t="b">
        <v>0</v>
      </c>
      <c r="L2066" s="5">
        <v>5812</v>
      </c>
      <c r="M2066" t="b">
        <v>1</v>
      </c>
      <c r="N2066" s="5" t="s">
        <v>8294</v>
      </c>
      <c r="O2066" s="1">
        <f t="shared" si="128"/>
        <v>192</v>
      </c>
      <c r="P2066" s="7">
        <f t="shared" si="129"/>
        <v>86.17</v>
      </c>
      <c r="Q2066" s="5" t="s">
        <v>8321</v>
      </c>
      <c r="R2066" s="5" t="s">
        <v>8351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 s="5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t="b">
        <v>0</v>
      </c>
      <c r="L2067" s="5">
        <v>1556</v>
      </c>
      <c r="M2067" t="b">
        <v>1</v>
      </c>
      <c r="N2067" s="5" t="s">
        <v>8294</v>
      </c>
      <c r="O2067" s="1">
        <f t="shared" si="128"/>
        <v>200</v>
      </c>
      <c r="P2067" s="7">
        <f t="shared" si="129"/>
        <v>51.22</v>
      </c>
      <c r="Q2067" s="5" t="s">
        <v>8321</v>
      </c>
      <c r="R2067" s="5" t="s">
        <v>8351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 s="5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t="b">
        <v>0</v>
      </c>
      <c r="L2068" s="5">
        <v>65</v>
      </c>
      <c r="M2068" t="b">
        <v>1</v>
      </c>
      <c r="N2068" s="5" t="s">
        <v>8294</v>
      </c>
      <c r="O2068" s="1">
        <f t="shared" si="128"/>
        <v>219</v>
      </c>
      <c r="P2068" s="7">
        <f t="shared" si="129"/>
        <v>67.27000000000001</v>
      </c>
      <c r="Q2068" s="5" t="s">
        <v>8321</v>
      </c>
      <c r="R2068" s="5" t="s">
        <v>8351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 s="5">
        <v>2067</v>
      </c>
      <c r="B2069" s="3" t="s">
        <v>2067</v>
      </c>
      <c r="C2069" s="3" t="s">
        <v>6176</v>
      </c>
      <c r="D2069">
        <v>495</v>
      </c>
      <c r="E2069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t="b">
        <v>0</v>
      </c>
      <c r="L2069" s="5">
        <v>10</v>
      </c>
      <c r="M2069" t="b">
        <v>1</v>
      </c>
      <c r="N2069" s="5" t="s">
        <v>8294</v>
      </c>
      <c r="O2069" s="1">
        <f t="shared" si="128"/>
        <v>127</v>
      </c>
      <c r="P2069" s="7">
        <f t="shared" si="129"/>
        <v>62.8</v>
      </c>
      <c r="Q2069" s="5" t="s">
        <v>8321</v>
      </c>
      <c r="R2069" s="5" t="s">
        <v>8351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 s="5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t="b">
        <v>0</v>
      </c>
      <c r="L2070" s="5">
        <v>76</v>
      </c>
      <c r="M2070" t="b">
        <v>1</v>
      </c>
      <c r="N2070" s="5" t="s">
        <v>8294</v>
      </c>
      <c r="O2070" s="1">
        <f t="shared" si="128"/>
        <v>106</v>
      </c>
      <c r="P2070" s="7">
        <f t="shared" si="129"/>
        <v>346.14</v>
      </c>
      <c r="Q2070" s="5" t="s">
        <v>8321</v>
      </c>
      <c r="R2070" s="5" t="s">
        <v>8351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 s="5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t="b">
        <v>0</v>
      </c>
      <c r="L2071" s="5">
        <v>263</v>
      </c>
      <c r="M2071" t="b">
        <v>1</v>
      </c>
      <c r="N2071" s="5" t="s">
        <v>8294</v>
      </c>
      <c r="O2071" s="1">
        <f t="shared" si="128"/>
        <v>129</v>
      </c>
      <c r="P2071" s="7">
        <f t="shared" si="129"/>
        <v>244.12</v>
      </c>
      <c r="Q2071" s="5" t="s">
        <v>8321</v>
      </c>
      <c r="R2071" s="5" t="s">
        <v>8351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 s="5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t="b">
        <v>0</v>
      </c>
      <c r="L2072" s="5">
        <v>1530</v>
      </c>
      <c r="M2072" t="b">
        <v>1</v>
      </c>
      <c r="N2072" s="5" t="s">
        <v>8294</v>
      </c>
      <c r="O2072" s="1">
        <f t="shared" si="128"/>
        <v>318</v>
      </c>
      <c r="P2072" s="7">
        <f t="shared" si="129"/>
        <v>259.26</v>
      </c>
      <c r="Q2072" s="5" t="s">
        <v>8321</v>
      </c>
      <c r="R2072" s="5" t="s">
        <v>8351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 s="5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t="b">
        <v>0</v>
      </c>
      <c r="L2073" s="5">
        <v>278</v>
      </c>
      <c r="M2073" t="b">
        <v>1</v>
      </c>
      <c r="N2073" s="5" t="s">
        <v>8294</v>
      </c>
      <c r="O2073" s="1">
        <f t="shared" si="128"/>
        <v>281</v>
      </c>
      <c r="P2073" s="7">
        <f t="shared" si="129"/>
        <v>201.97</v>
      </c>
      <c r="Q2073" s="5" t="s">
        <v>8321</v>
      </c>
      <c r="R2073" s="5" t="s">
        <v>8351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 s="5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t="b">
        <v>0</v>
      </c>
      <c r="L2074" s="5">
        <v>350</v>
      </c>
      <c r="M2074" t="b">
        <v>1</v>
      </c>
      <c r="N2074" s="5" t="s">
        <v>8294</v>
      </c>
      <c r="O2074" s="1">
        <f t="shared" si="128"/>
        <v>111</v>
      </c>
      <c r="P2074" s="7">
        <f t="shared" si="129"/>
        <v>226.20999999999998</v>
      </c>
      <c r="Q2074" s="5" t="s">
        <v>8321</v>
      </c>
      <c r="R2074" s="5" t="s">
        <v>8351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 s="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t="b">
        <v>0</v>
      </c>
      <c r="L2075" s="5">
        <v>470</v>
      </c>
      <c r="M2075" t="b">
        <v>1</v>
      </c>
      <c r="N2075" s="5" t="s">
        <v>8294</v>
      </c>
      <c r="O2075" s="1">
        <f t="shared" si="128"/>
        <v>153</v>
      </c>
      <c r="P2075" s="7">
        <f t="shared" si="129"/>
        <v>324.69</v>
      </c>
      <c r="Q2075" s="5" t="s">
        <v>8321</v>
      </c>
      <c r="R2075" s="5" t="s">
        <v>8351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 s="5">
        <v>2074</v>
      </c>
      <c r="B2076" s="3" t="s">
        <v>2074</v>
      </c>
      <c r="C2076" s="3" t="s">
        <v>6183</v>
      </c>
      <c r="D2076">
        <v>600</v>
      </c>
      <c r="E2076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t="b">
        <v>0</v>
      </c>
      <c r="L2076" s="5">
        <v>3</v>
      </c>
      <c r="M2076" t="b">
        <v>1</v>
      </c>
      <c r="N2076" s="5" t="s">
        <v>8294</v>
      </c>
      <c r="O2076" s="1">
        <f t="shared" si="128"/>
        <v>103</v>
      </c>
      <c r="P2076" s="7">
        <f t="shared" si="129"/>
        <v>205</v>
      </c>
      <c r="Q2076" s="5" t="s">
        <v>8321</v>
      </c>
      <c r="R2076" s="5" t="s">
        <v>8351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 s="5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t="b">
        <v>0</v>
      </c>
      <c r="L2077" s="5">
        <v>8200</v>
      </c>
      <c r="M2077" t="b">
        <v>1</v>
      </c>
      <c r="N2077" s="5" t="s">
        <v>8294</v>
      </c>
      <c r="O2077" s="1">
        <f t="shared" si="128"/>
        <v>1679</v>
      </c>
      <c r="P2077" s="7">
        <f t="shared" si="129"/>
        <v>20.470000000000002</v>
      </c>
      <c r="Q2077" s="5" t="s">
        <v>8321</v>
      </c>
      <c r="R2077" s="5" t="s">
        <v>8351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 s="5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t="b">
        <v>0</v>
      </c>
      <c r="L2078" s="5">
        <v>8359</v>
      </c>
      <c r="M2078" t="b">
        <v>1</v>
      </c>
      <c r="N2078" s="5" t="s">
        <v>8294</v>
      </c>
      <c r="O2078" s="1">
        <f t="shared" si="128"/>
        <v>544</v>
      </c>
      <c r="P2078" s="7">
        <f t="shared" si="129"/>
        <v>116.36</v>
      </c>
      <c r="Q2078" s="5" t="s">
        <v>8321</v>
      </c>
      <c r="R2078" s="5" t="s">
        <v>8351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 s="5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t="b">
        <v>0</v>
      </c>
      <c r="L2079" s="5">
        <v>188</v>
      </c>
      <c r="M2079" t="b">
        <v>1</v>
      </c>
      <c r="N2079" s="5" t="s">
        <v>8294</v>
      </c>
      <c r="O2079" s="1">
        <f t="shared" si="128"/>
        <v>116</v>
      </c>
      <c r="P2079" s="7">
        <f t="shared" si="129"/>
        <v>307.20999999999998</v>
      </c>
      <c r="Q2079" s="5" t="s">
        <v>8321</v>
      </c>
      <c r="R2079" s="5" t="s">
        <v>8351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 s="5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t="b">
        <v>0</v>
      </c>
      <c r="L2080" s="5">
        <v>48</v>
      </c>
      <c r="M2080" t="b">
        <v>1</v>
      </c>
      <c r="N2080" s="5" t="s">
        <v>8294</v>
      </c>
      <c r="O2080" s="1">
        <f t="shared" si="128"/>
        <v>132</v>
      </c>
      <c r="P2080" s="7">
        <f t="shared" si="129"/>
        <v>546.68999999999994</v>
      </c>
      <c r="Q2080" s="5" t="s">
        <v>8321</v>
      </c>
      <c r="R2080" s="5" t="s">
        <v>8351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 s="5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t="b">
        <v>0</v>
      </c>
      <c r="L2081" s="5">
        <v>607</v>
      </c>
      <c r="M2081" t="b">
        <v>1</v>
      </c>
      <c r="N2081" s="5" t="s">
        <v>8294</v>
      </c>
      <c r="O2081" s="1">
        <f t="shared" si="128"/>
        <v>289</v>
      </c>
      <c r="P2081" s="7">
        <f t="shared" si="129"/>
        <v>47.48</v>
      </c>
      <c r="Q2081" s="5" t="s">
        <v>8321</v>
      </c>
      <c r="R2081" s="5" t="s">
        <v>8351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 s="5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t="b">
        <v>0</v>
      </c>
      <c r="L2082" s="5">
        <v>50</v>
      </c>
      <c r="M2082" t="b">
        <v>1</v>
      </c>
      <c r="N2082" s="5" t="s">
        <v>8294</v>
      </c>
      <c r="O2082" s="1">
        <f t="shared" si="128"/>
        <v>508</v>
      </c>
      <c r="P2082" s="7">
        <f t="shared" si="129"/>
        <v>101.56</v>
      </c>
      <c r="Q2082" s="5" t="s">
        <v>8321</v>
      </c>
      <c r="R2082" s="5" t="s">
        <v>8351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 s="5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t="b">
        <v>0</v>
      </c>
      <c r="L2083" s="5">
        <v>55</v>
      </c>
      <c r="M2083" t="b">
        <v>1</v>
      </c>
      <c r="N2083" s="5" t="s">
        <v>8278</v>
      </c>
      <c r="O2083" s="1">
        <f t="shared" si="128"/>
        <v>115</v>
      </c>
      <c r="P2083" s="7">
        <f t="shared" si="129"/>
        <v>72.910000000000011</v>
      </c>
      <c r="Q2083" s="5" t="s">
        <v>8327</v>
      </c>
      <c r="R2083" s="5" t="s">
        <v>8331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 s="5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t="b">
        <v>0</v>
      </c>
      <c r="L2084" s="5">
        <v>38</v>
      </c>
      <c r="M2084" t="b">
        <v>1</v>
      </c>
      <c r="N2084" s="5" t="s">
        <v>8278</v>
      </c>
      <c r="O2084" s="1">
        <f t="shared" si="128"/>
        <v>111</v>
      </c>
      <c r="P2084" s="7">
        <f t="shared" si="129"/>
        <v>43.72</v>
      </c>
      <c r="Q2084" s="5" t="s">
        <v>8327</v>
      </c>
      <c r="R2084" s="5" t="s">
        <v>8331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 s="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t="b">
        <v>0</v>
      </c>
      <c r="L2085" s="5">
        <v>25</v>
      </c>
      <c r="M2085" t="b">
        <v>1</v>
      </c>
      <c r="N2085" s="5" t="s">
        <v>8278</v>
      </c>
      <c r="O2085" s="1">
        <f t="shared" si="128"/>
        <v>114</v>
      </c>
      <c r="P2085" s="7">
        <f t="shared" si="129"/>
        <v>34</v>
      </c>
      <c r="Q2085" s="5" t="s">
        <v>8327</v>
      </c>
      <c r="R2085" s="5" t="s">
        <v>8331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 s="5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t="b">
        <v>0</v>
      </c>
      <c r="L2086" s="5">
        <v>46</v>
      </c>
      <c r="M2086" t="b">
        <v>1</v>
      </c>
      <c r="N2086" s="5" t="s">
        <v>8278</v>
      </c>
      <c r="O2086" s="1">
        <f t="shared" si="128"/>
        <v>109</v>
      </c>
      <c r="P2086" s="7">
        <f t="shared" si="129"/>
        <v>70.660000000000011</v>
      </c>
      <c r="Q2086" s="5" t="s">
        <v>8327</v>
      </c>
      <c r="R2086" s="5" t="s">
        <v>8331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 s="5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t="b">
        <v>0</v>
      </c>
      <c r="L2087" s="5">
        <v>83</v>
      </c>
      <c r="M2087" t="b">
        <v>1</v>
      </c>
      <c r="N2087" s="5" t="s">
        <v>8278</v>
      </c>
      <c r="O2087" s="1">
        <f t="shared" si="128"/>
        <v>124</v>
      </c>
      <c r="P2087" s="7">
        <f t="shared" si="129"/>
        <v>89.31</v>
      </c>
      <c r="Q2087" s="5" t="s">
        <v>8327</v>
      </c>
      <c r="R2087" s="5" t="s">
        <v>8331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 s="5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t="b">
        <v>0</v>
      </c>
      <c r="L2088" s="5">
        <v>35</v>
      </c>
      <c r="M2088" t="b">
        <v>1</v>
      </c>
      <c r="N2088" s="5" t="s">
        <v>8278</v>
      </c>
      <c r="O2088" s="1">
        <f t="shared" si="128"/>
        <v>101</v>
      </c>
      <c r="P2088" s="7">
        <f t="shared" si="129"/>
        <v>115.09</v>
      </c>
      <c r="Q2088" s="5" t="s">
        <v>8327</v>
      </c>
      <c r="R2088" s="5" t="s">
        <v>8331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 s="5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t="b">
        <v>0</v>
      </c>
      <c r="L2089" s="5">
        <v>25</v>
      </c>
      <c r="M2089" t="b">
        <v>1</v>
      </c>
      <c r="N2089" s="5" t="s">
        <v>8278</v>
      </c>
      <c r="O2089" s="1">
        <f t="shared" si="128"/>
        <v>104</v>
      </c>
      <c r="P2089" s="7">
        <f t="shared" si="129"/>
        <v>62.12</v>
      </c>
      <c r="Q2089" s="5" t="s">
        <v>8327</v>
      </c>
      <c r="R2089" s="5" t="s">
        <v>8331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 s="5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t="b">
        <v>0</v>
      </c>
      <c r="L2090" s="5">
        <v>75</v>
      </c>
      <c r="M2090" t="b">
        <v>1</v>
      </c>
      <c r="N2090" s="5" t="s">
        <v>8278</v>
      </c>
      <c r="O2090" s="1">
        <f t="shared" si="128"/>
        <v>116</v>
      </c>
      <c r="P2090" s="7">
        <f t="shared" si="129"/>
        <v>46.21</v>
      </c>
      <c r="Q2090" s="5" t="s">
        <v>8327</v>
      </c>
      <c r="R2090" s="5" t="s">
        <v>8331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 s="5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t="b">
        <v>0</v>
      </c>
      <c r="L2091" s="5">
        <v>62</v>
      </c>
      <c r="M2091" t="b">
        <v>1</v>
      </c>
      <c r="N2091" s="5" t="s">
        <v>8278</v>
      </c>
      <c r="O2091" s="1">
        <f t="shared" si="128"/>
        <v>121</v>
      </c>
      <c r="P2091" s="7">
        <f t="shared" si="129"/>
        <v>48.55</v>
      </c>
      <c r="Q2091" s="5" t="s">
        <v>8327</v>
      </c>
      <c r="R2091" s="5" t="s">
        <v>8331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 s="5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t="b">
        <v>0</v>
      </c>
      <c r="L2092" s="5">
        <v>160</v>
      </c>
      <c r="M2092" t="b">
        <v>1</v>
      </c>
      <c r="N2092" s="5" t="s">
        <v>8278</v>
      </c>
      <c r="O2092" s="1">
        <f t="shared" si="128"/>
        <v>116</v>
      </c>
      <c r="P2092" s="7">
        <f t="shared" si="129"/>
        <v>57.53</v>
      </c>
      <c r="Q2092" s="5" t="s">
        <v>8327</v>
      </c>
      <c r="R2092" s="5" t="s">
        <v>8331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 s="5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t="b">
        <v>0</v>
      </c>
      <c r="L2093" s="5">
        <v>246</v>
      </c>
      <c r="M2093" t="b">
        <v>1</v>
      </c>
      <c r="N2093" s="5" t="s">
        <v>8278</v>
      </c>
      <c r="O2093" s="1">
        <f t="shared" si="128"/>
        <v>121</v>
      </c>
      <c r="P2093" s="7">
        <f t="shared" si="129"/>
        <v>88.15</v>
      </c>
      <c r="Q2093" s="5" t="s">
        <v>8327</v>
      </c>
      <c r="R2093" s="5" t="s">
        <v>8331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 s="5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t="b">
        <v>0</v>
      </c>
      <c r="L2094" s="5">
        <v>55</v>
      </c>
      <c r="M2094" t="b">
        <v>1</v>
      </c>
      <c r="N2094" s="5" t="s">
        <v>8278</v>
      </c>
      <c r="O2094" s="1">
        <f t="shared" si="128"/>
        <v>102</v>
      </c>
      <c r="P2094" s="7">
        <f t="shared" si="129"/>
        <v>110.5</v>
      </c>
      <c r="Q2094" s="5" t="s">
        <v>8327</v>
      </c>
      <c r="R2094" s="5" t="s">
        <v>8331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 s="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t="b">
        <v>0</v>
      </c>
      <c r="L2095" s="5">
        <v>23</v>
      </c>
      <c r="M2095" t="b">
        <v>1</v>
      </c>
      <c r="N2095" s="5" t="s">
        <v>8278</v>
      </c>
      <c r="O2095" s="1">
        <f t="shared" si="128"/>
        <v>103</v>
      </c>
      <c r="P2095" s="7">
        <f t="shared" si="129"/>
        <v>66.83</v>
      </c>
      <c r="Q2095" s="5" t="s">
        <v>8327</v>
      </c>
      <c r="R2095" s="5" t="s">
        <v>8331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 s="5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t="b">
        <v>0</v>
      </c>
      <c r="L2096" s="5">
        <v>72</v>
      </c>
      <c r="M2096" t="b">
        <v>1</v>
      </c>
      <c r="N2096" s="5" t="s">
        <v>8278</v>
      </c>
      <c r="O2096" s="1">
        <f t="shared" si="128"/>
        <v>121</v>
      </c>
      <c r="P2096" s="7">
        <f t="shared" si="129"/>
        <v>58.6</v>
      </c>
      <c r="Q2096" s="5" t="s">
        <v>8327</v>
      </c>
      <c r="R2096" s="5" t="s">
        <v>8331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 s="5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t="b">
        <v>0</v>
      </c>
      <c r="L2097" s="5">
        <v>22</v>
      </c>
      <c r="M2097" t="b">
        <v>1</v>
      </c>
      <c r="N2097" s="5" t="s">
        <v>8278</v>
      </c>
      <c r="O2097" s="1">
        <f t="shared" si="128"/>
        <v>100</v>
      </c>
      <c r="P2097" s="7">
        <f t="shared" si="129"/>
        <v>113.64</v>
      </c>
      <c r="Q2097" s="5" t="s">
        <v>8327</v>
      </c>
      <c r="R2097" s="5" t="s">
        <v>8331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 s="5">
        <v>2096</v>
      </c>
      <c r="B2098" s="3" t="s">
        <v>2096</v>
      </c>
      <c r="C2098" s="3" t="s">
        <v>6205</v>
      </c>
      <c r="D2098">
        <v>600</v>
      </c>
      <c r="E209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t="b">
        <v>0</v>
      </c>
      <c r="L2098" s="5">
        <v>14</v>
      </c>
      <c r="M2098" t="b">
        <v>1</v>
      </c>
      <c r="N2098" s="5" t="s">
        <v>8278</v>
      </c>
      <c r="O2098" s="1">
        <f t="shared" si="128"/>
        <v>102</v>
      </c>
      <c r="P2098" s="7">
        <f t="shared" si="129"/>
        <v>43.58</v>
      </c>
      <c r="Q2098" s="5" t="s">
        <v>8327</v>
      </c>
      <c r="R2098" s="5" t="s">
        <v>8331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 s="5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t="b">
        <v>0</v>
      </c>
      <c r="L2099" s="5">
        <v>38</v>
      </c>
      <c r="M2099" t="b">
        <v>1</v>
      </c>
      <c r="N2099" s="5" t="s">
        <v>8278</v>
      </c>
      <c r="O2099" s="1">
        <f t="shared" si="128"/>
        <v>100</v>
      </c>
      <c r="P2099" s="7">
        <f t="shared" si="129"/>
        <v>78.95</v>
      </c>
      <c r="Q2099" s="5" t="s">
        <v>8327</v>
      </c>
      <c r="R2099" s="5" t="s">
        <v>8331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 s="5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t="b">
        <v>0</v>
      </c>
      <c r="L2100" s="5">
        <v>32</v>
      </c>
      <c r="M2100" t="b">
        <v>1</v>
      </c>
      <c r="N2100" s="5" t="s">
        <v>8278</v>
      </c>
      <c r="O2100" s="1">
        <f t="shared" si="128"/>
        <v>101</v>
      </c>
      <c r="P2100" s="7">
        <f t="shared" si="129"/>
        <v>188.13</v>
      </c>
      <c r="Q2100" s="5" t="s">
        <v>8327</v>
      </c>
      <c r="R2100" s="5" t="s">
        <v>8331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 s="5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t="b">
        <v>0</v>
      </c>
      <c r="L2101" s="5">
        <v>63</v>
      </c>
      <c r="M2101" t="b">
        <v>1</v>
      </c>
      <c r="N2101" s="5" t="s">
        <v>8278</v>
      </c>
      <c r="O2101" s="1">
        <f t="shared" si="128"/>
        <v>133</v>
      </c>
      <c r="P2101" s="7">
        <f t="shared" si="129"/>
        <v>63.04</v>
      </c>
      <c r="Q2101" s="5" t="s">
        <v>8327</v>
      </c>
      <c r="R2101" s="5" t="s">
        <v>8331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 s="5">
        <v>2100</v>
      </c>
      <c r="B2102" s="3" t="s">
        <v>2100</v>
      </c>
      <c r="C2102" s="3" t="s">
        <v>6209</v>
      </c>
      <c r="D2102">
        <v>600</v>
      </c>
      <c r="E2102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t="b">
        <v>0</v>
      </c>
      <c r="L2102" s="5">
        <v>27</v>
      </c>
      <c r="M2102" t="b">
        <v>1</v>
      </c>
      <c r="N2102" s="5" t="s">
        <v>8278</v>
      </c>
      <c r="O2102" s="1">
        <f t="shared" si="128"/>
        <v>137</v>
      </c>
      <c r="P2102" s="7">
        <f t="shared" si="129"/>
        <v>30.380000000000003</v>
      </c>
      <c r="Q2102" s="5" t="s">
        <v>8327</v>
      </c>
      <c r="R2102" s="5" t="s">
        <v>8331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 s="5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t="b">
        <v>0</v>
      </c>
      <c r="L2103" s="5">
        <v>44</v>
      </c>
      <c r="M2103" t="b">
        <v>1</v>
      </c>
      <c r="N2103" s="5" t="s">
        <v>8278</v>
      </c>
      <c r="O2103" s="1">
        <f t="shared" si="128"/>
        <v>114</v>
      </c>
      <c r="P2103" s="7">
        <f t="shared" si="129"/>
        <v>51.48</v>
      </c>
      <c r="Q2103" s="5" t="s">
        <v>8327</v>
      </c>
      <c r="R2103" s="5" t="s">
        <v>8331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 s="5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t="b">
        <v>0</v>
      </c>
      <c r="L2104" s="5">
        <v>38</v>
      </c>
      <c r="M2104" t="b">
        <v>1</v>
      </c>
      <c r="N2104" s="5" t="s">
        <v>8278</v>
      </c>
      <c r="O2104" s="1">
        <f t="shared" si="128"/>
        <v>136</v>
      </c>
      <c r="P2104" s="7">
        <f t="shared" si="129"/>
        <v>35.79</v>
      </c>
      <c r="Q2104" s="5" t="s">
        <v>8327</v>
      </c>
      <c r="R2104" s="5" t="s">
        <v>8331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 s="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t="b">
        <v>0</v>
      </c>
      <c r="L2105" s="5">
        <v>115</v>
      </c>
      <c r="M2105" t="b">
        <v>1</v>
      </c>
      <c r="N2105" s="5" t="s">
        <v>8278</v>
      </c>
      <c r="O2105" s="1">
        <f t="shared" si="128"/>
        <v>147</v>
      </c>
      <c r="P2105" s="7">
        <f t="shared" si="129"/>
        <v>98.820000000000007</v>
      </c>
      <c r="Q2105" s="5" t="s">
        <v>8327</v>
      </c>
      <c r="R2105" s="5" t="s">
        <v>8331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 s="5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t="b">
        <v>0</v>
      </c>
      <c r="L2106" s="5">
        <v>37</v>
      </c>
      <c r="M2106" t="b">
        <v>1</v>
      </c>
      <c r="N2106" s="5" t="s">
        <v>8278</v>
      </c>
      <c r="O2106" s="1">
        <f t="shared" si="128"/>
        <v>130</v>
      </c>
      <c r="P2106" s="7">
        <f t="shared" si="129"/>
        <v>28</v>
      </c>
      <c r="Q2106" s="5" t="s">
        <v>8327</v>
      </c>
      <c r="R2106" s="5" t="s">
        <v>8331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 s="5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t="b">
        <v>0</v>
      </c>
      <c r="L2107" s="5">
        <v>99</v>
      </c>
      <c r="M2107" t="b">
        <v>1</v>
      </c>
      <c r="N2107" s="5" t="s">
        <v>8278</v>
      </c>
      <c r="O2107" s="1">
        <f t="shared" si="128"/>
        <v>254</v>
      </c>
      <c r="P2107" s="7">
        <f t="shared" si="129"/>
        <v>51.32</v>
      </c>
      <c r="Q2107" s="5" t="s">
        <v>8327</v>
      </c>
      <c r="R2107" s="5" t="s">
        <v>8331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 s="5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t="b">
        <v>0</v>
      </c>
      <c r="L2108" s="5">
        <v>44</v>
      </c>
      <c r="M2108" t="b">
        <v>1</v>
      </c>
      <c r="N2108" s="5" t="s">
        <v>8278</v>
      </c>
      <c r="O2108" s="1">
        <f t="shared" si="128"/>
        <v>108</v>
      </c>
      <c r="P2108" s="7">
        <f t="shared" si="129"/>
        <v>53.53</v>
      </c>
      <c r="Q2108" s="5" t="s">
        <v>8327</v>
      </c>
      <c r="R2108" s="5" t="s">
        <v>8331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 s="5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t="b">
        <v>0</v>
      </c>
      <c r="L2109" s="5">
        <v>58</v>
      </c>
      <c r="M2109" t="b">
        <v>1</v>
      </c>
      <c r="N2109" s="5" t="s">
        <v>8278</v>
      </c>
      <c r="O2109" s="1">
        <f t="shared" si="128"/>
        <v>108</v>
      </c>
      <c r="P2109" s="7">
        <f t="shared" si="129"/>
        <v>37.15</v>
      </c>
      <c r="Q2109" s="5" t="s">
        <v>8327</v>
      </c>
      <c r="R2109" s="5" t="s">
        <v>8331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 s="5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t="b">
        <v>0</v>
      </c>
      <c r="L2110" s="5">
        <v>191</v>
      </c>
      <c r="M2110" t="b">
        <v>1</v>
      </c>
      <c r="N2110" s="5" t="s">
        <v>8278</v>
      </c>
      <c r="O2110" s="1">
        <f t="shared" si="128"/>
        <v>108</v>
      </c>
      <c r="P2110" s="7">
        <f t="shared" si="129"/>
        <v>89.9</v>
      </c>
      <c r="Q2110" s="5" t="s">
        <v>8327</v>
      </c>
      <c r="R2110" s="5" t="s">
        <v>8331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 s="5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t="b">
        <v>0</v>
      </c>
      <c r="L2111" s="5">
        <v>40</v>
      </c>
      <c r="M2111" t="b">
        <v>1</v>
      </c>
      <c r="N2111" s="5" t="s">
        <v>8278</v>
      </c>
      <c r="O2111" s="1">
        <f t="shared" si="128"/>
        <v>107</v>
      </c>
      <c r="P2111" s="7">
        <f t="shared" si="129"/>
        <v>106.53</v>
      </c>
      <c r="Q2111" s="5" t="s">
        <v>8327</v>
      </c>
      <c r="R2111" s="5" t="s">
        <v>8331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 s="5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t="b">
        <v>0</v>
      </c>
      <c r="L2112" s="5">
        <v>38</v>
      </c>
      <c r="M2112" t="b">
        <v>1</v>
      </c>
      <c r="N2112" s="5" t="s">
        <v>8278</v>
      </c>
      <c r="O2112" s="1">
        <f t="shared" si="128"/>
        <v>101</v>
      </c>
      <c r="P2112" s="7">
        <f t="shared" si="129"/>
        <v>52.82</v>
      </c>
      <c r="Q2112" s="5" t="s">
        <v>8327</v>
      </c>
      <c r="R2112" s="5" t="s">
        <v>8331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 s="5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t="b">
        <v>0</v>
      </c>
      <c r="L2113" s="5">
        <v>39</v>
      </c>
      <c r="M2113" t="b">
        <v>1</v>
      </c>
      <c r="N2113" s="5" t="s">
        <v>8278</v>
      </c>
      <c r="O2113" s="1">
        <f t="shared" si="128"/>
        <v>107</v>
      </c>
      <c r="P2113" s="7">
        <f t="shared" si="129"/>
        <v>54.62</v>
      </c>
      <c r="Q2113" s="5" t="s">
        <v>8327</v>
      </c>
      <c r="R2113" s="5" t="s">
        <v>8331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 s="5">
        <v>2112</v>
      </c>
      <c r="B2114" s="3" t="s">
        <v>2112</v>
      </c>
      <c r="C2114" s="3" t="s">
        <v>6221</v>
      </c>
      <c r="D2114">
        <v>300</v>
      </c>
      <c r="E2114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t="b">
        <v>0</v>
      </c>
      <c r="L2114" s="5">
        <v>11</v>
      </c>
      <c r="M2114" t="b">
        <v>1</v>
      </c>
      <c r="N2114" s="5" t="s">
        <v>8278</v>
      </c>
      <c r="O2114" s="1">
        <f t="shared" si="128"/>
        <v>100</v>
      </c>
      <c r="P2114" s="7">
        <f t="shared" si="129"/>
        <v>27.28</v>
      </c>
      <c r="Q2114" s="5" t="s">
        <v>8327</v>
      </c>
      <c r="R2114" s="5" t="s">
        <v>8331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 s="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t="b">
        <v>0</v>
      </c>
      <c r="L2115" s="5">
        <v>107</v>
      </c>
      <c r="M2115" t="b">
        <v>1</v>
      </c>
      <c r="N2115" s="5" t="s">
        <v>8278</v>
      </c>
      <c r="O2115" s="1">
        <f t="shared" ref="O2115:O2178" si="132">ROUNDUP(E2115/D2115*100, 0)</f>
        <v>105</v>
      </c>
      <c r="P2115" s="7">
        <f t="shared" ref="P2115:P2178" si="133">ROUNDUP(E2115/L2115,2)</f>
        <v>68.600000000000009</v>
      </c>
      <c r="Q2115" s="5" t="s">
        <v>8327</v>
      </c>
      <c r="R2115" s="5" t="s">
        <v>8331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 s="5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t="b">
        <v>0</v>
      </c>
      <c r="L2116" s="5">
        <v>147</v>
      </c>
      <c r="M2116" t="b">
        <v>1</v>
      </c>
      <c r="N2116" s="5" t="s">
        <v>8278</v>
      </c>
      <c r="O2116" s="1">
        <f t="shared" si="132"/>
        <v>105</v>
      </c>
      <c r="P2116" s="7">
        <f t="shared" si="133"/>
        <v>35.619999999999997</v>
      </c>
      <c r="Q2116" s="5" t="s">
        <v>8327</v>
      </c>
      <c r="R2116" s="5" t="s">
        <v>8331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 s="5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t="b">
        <v>0</v>
      </c>
      <c r="L2117" s="5">
        <v>36</v>
      </c>
      <c r="M2117" t="b">
        <v>1</v>
      </c>
      <c r="N2117" s="5" t="s">
        <v>8278</v>
      </c>
      <c r="O2117" s="1">
        <f t="shared" si="132"/>
        <v>226</v>
      </c>
      <c r="P2117" s="7">
        <f t="shared" si="133"/>
        <v>94.03</v>
      </c>
      <c r="Q2117" s="5" t="s">
        <v>8327</v>
      </c>
      <c r="R2117" s="5" t="s">
        <v>8331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 s="5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t="b">
        <v>0</v>
      </c>
      <c r="L2118" s="5">
        <v>92</v>
      </c>
      <c r="M2118" t="b">
        <v>1</v>
      </c>
      <c r="N2118" s="5" t="s">
        <v>8278</v>
      </c>
      <c r="O2118" s="1">
        <f t="shared" si="132"/>
        <v>101</v>
      </c>
      <c r="P2118" s="7">
        <f t="shared" si="133"/>
        <v>526.46</v>
      </c>
      <c r="Q2118" s="5" t="s">
        <v>8327</v>
      </c>
      <c r="R2118" s="5" t="s">
        <v>8331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 s="5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t="b">
        <v>0</v>
      </c>
      <c r="L2119" s="5">
        <v>35</v>
      </c>
      <c r="M2119" t="b">
        <v>1</v>
      </c>
      <c r="N2119" s="5" t="s">
        <v>8278</v>
      </c>
      <c r="O2119" s="1">
        <f t="shared" si="132"/>
        <v>148</v>
      </c>
      <c r="P2119" s="7">
        <f t="shared" si="133"/>
        <v>50.66</v>
      </c>
      <c r="Q2119" s="5" t="s">
        <v>8327</v>
      </c>
      <c r="R2119" s="5" t="s">
        <v>8331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 s="5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t="b">
        <v>0</v>
      </c>
      <c r="L2120" s="5">
        <v>17</v>
      </c>
      <c r="M2120" t="b">
        <v>1</v>
      </c>
      <c r="N2120" s="5" t="s">
        <v>8278</v>
      </c>
      <c r="O2120" s="1">
        <f t="shared" si="132"/>
        <v>135</v>
      </c>
      <c r="P2120" s="7">
        <f t="shared" si="133"/>
        <v>79.190000000000012</v>
      </c>
      <c r="Q2120" s="5" t="s">
        <v>8327</v>
      </c>
      <c r="R2120" s="5" t="s">
        <v>8331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 s="5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t="b">
        <v>0</v>
      </c>
      <c r="L2121" s="5">
        <v>22</v>
      </c>
      <c r="M2121" t="b">
        <v>1</v>
      </c>
      <c r="N2121" s="5" t="s">
        <v>8278</v>
      </c>
      <c r="O2121" s="1">
        <f t="shared" si="132"/>
        <v>101</v>
      </c>
      <c r="P2121" s="7">
        <f t="shared" si="133"/>
        <v>91.600000000000009</v>
      </c>
      <c r="Q2121" s="5" t="s">
        <v>8327</v>
      </c>
      <c r="R2121" s="5" t="s">
        <v>8331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 s="5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t="b">
        <v>0</v>
      </c>
      <c r="L2122" s="5">
        <v>69</v>
      </c>
      <c r="M2122" t="b">
        <v>1</v>
      </c>
      <c r="N2122" s="5" t="s">
        <v>8278</v>
      </c>
      <c r="O2122" s="1">
        <f t="shared" si="132"/>
        <v>101</v>
      </c>
      <c r="P2122" s="7">
        <f t="shared" si="133"/>
        <v>116.97</v>
      </c>
      <c r="Q2122" s="5" t="s">
        <v>8327</v>
      </c>
      <c r="R2122" s="5" t="s">
        <v>8331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 s="5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t="b">
        <v>0</v>
      </c>
      <c r="L2123" s="5">
        <v>10</v>
      </c>
      <c r="M2123" t="b">
        <v>0</v>
      </c>
      <c r="N2123" s="5" t="s">
        <v>8281</v>
      </c>
      <c r="O2123" s="1">
        <f t="shared" si="132"/>
        <v>1</v>
      </c>
      <c r="P2123" s="7">
        <f t="shared" si="133"/>
        <v>28.4</v>
      </c>
      <c r="Q2123" s="5" t="s">
        <v>8335</v>
      </c>
      <c r="R2123" s="5" t="s">
        <v>8336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 s="5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t="b">
        <v>0</v>
      </c>
      <c r="L2124" s="5">
        <v>3</v>
      </c>
      <c r="M2124" t="b">
        <v>0</v>
      </c>
      <c r="N2124" s="5" t="s">
        <v>8281</v>
      </c>
      <c r="O2124" s="1">
        <f t="shared" si="132"/>
        <v>1</v>
      </c>
      <c r="P2124" s="7">
        <f t="shared" si="133"/>
        <v>103.34</v>
      </c>
      <c r="Q2124" s="5" t="s">
        <v>8335</v>
      </c>
      <c r="R2124" s="5" t="s">
        <v>8336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 s="5">
        <v>2123</v>
      </c>
      <c r="B2125" s="3" t="s">
        <v>2123</v>
      </c>
      <c r="C2125" s="3" t="s">
        <v>6232</v>
      </c>
      <c r="D2125">
        <v>500</v>
      </c>
      <c r="E2125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t="b">
        <v>0</v>
      </c>
      <c r="L2125" s="5">
        <v>5</v>
      </c>
      <c r="M2125" t="b">
        <v>0</v>
      </c>
      <c r="N2125" s="5" t="s">
        <v>8281</v>
      </c>
      <c r="O2125" s="1">
        <f t="shared" si="132"/>
        <v>10</v>
      </c>
      <c r="P2125" s="7">
        <f t="shared" si="133"/>
        <v>10</v>
      </c>
      <c r="Q2125" s="5" t="s">
        <v>8335</v>
      </c>
      <c r="R2125" s="5" t="s">
        <v>8336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 s="5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t="b">
        <v>0</v>
      </c>
      <c r="L2126" s="5">
        <v>5</v>
      </c>
      <c r="M2126" t="b">
        <v>0</v>
      </c>
      <c r="N2126" s="5" t="s">
        <v>8281</v>
      </c>
      <c r="O2126" s="1">
        <f t="shared" si="132"/>
        <v>11</v>
      </c>
      <c r="P2126" s="7">
        <f t="shared" si="133"/>
        <v>23</v>
      </c>
      <c r="Q2126" s="5" t="s">
        <v>8335</v>
      </c>
      <c r="R2126" s="5" t="s">
        <v>8336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 s="5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t="b">
        <v>0</v>
      </c>
      <c r="L2127" s="5">
        <v>27</v>
      </c>
      <c r="M2127" t="b">
        <v>0</v>
      </c>
      <c r="N2127" s="5" t="s">
        <v>8281</v>
      </c>
      <c r="O2127" s="1">
        <f t="shared" si="132"/>
        <v>2</v>
      </c>
      <c r="P2127" s="7">
        <f t="shared" si="133"/>
        <v>31.560000000000002</v>
      </c>
      <c r="Q2127" s="5" t="s">
        <v>8335</v>
      </c>
      <c r="R2127" s="5" t="s">
        <v>8336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 s="5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t="b">
        <v>0</v>
      </c>
      <c r="L2128" s="5">
        <v>2</v>
      </c>
      <c r="M2128" t="b">
        <v>0</v>
      </c>
      <c r="N2128" s="5" t="s">
        <v>8281</v>
      </c>
      <c r="O2128" s="1">
        <f t="shared" si="132"/>
        <v>1</v>
      </c>
      <c r="P2128" s="7">
        <f t="shared" si="133"/>
        <v>5</v>
      </c>
      <c r="Q2128" s="5" t="s">
        <v>8335</v>
      </c>
      <c r="R2128" s="5" t="s">
        <v>8336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 s="5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t="b">
        <v>0</v>
      </c>
      <c r="L2129" s="5">
        <v>236</v>
      </c>
      <c r="M2129" t="b">
        <v>0</v>
      </c>
      <c r="N2129" s="5" t="s">
        <v>8281</v>
      </c>
      <c r="O2129" s="1">
        <f t="shared" si="132"/>
        <v>29</v>
      </c>
      <c r="P2129" s="7">
        <f t="shared" si="133"/>
        <v>34.229999999999997</v>
      </c>
      <c r="Q2129" s="5" t="s">
        <v>8335</v>
      </c>
      <c r="R2129" s="5" t="s">
        <v>8336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 s="5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t="b">
        <v>0</v>
      </c>
      <c r="L2130" s="5">
        <v>1</v>
      </c>
      <c r="M2130" t="b">
        <v>0</v>
      </c>
      <c r="N2130" s="5" t="s">
        <v>8281</v>
      </c>
      <c r="O2130" s="1">
        <f t="shared" si="132"/>
        <v>1</v>
      </c>
      <c r="P2130" s="7">
        <f t="shared" si="133"/>
        <v>25</v>
      </c>
      <c r="Q2130" s="5" t="s">
        <v>8335</v>
      </c>
      <c r="R2130" s="5" t="s">
        <v>8336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 s="5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t="b">
        <v>0</v>
      </c>
      <c r="L2131" s="5">
        <v>12</v>
      </c>
      <c r="M2131" t="b">
        <v>0</v>
      </c>
      <c r="N2131" s="5" t="s">
        <v>8281</v>
      </c>
      <c r="O2131" s="1">
        <f t="shared" si="132"/>
        <v>12</v>
      </c>
      <c r="P2131" s="7">
        <f t="shared" si="133"/>
        <v>19.670000000000002</v>
      </c>
      <c r="Q2131" s="5" t="s">
        <v>8335</v>
      </c>
      <c r="R2131" s="5" t="s">
        <v>8336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 s="5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t="b">
        <v>0</v>
      </c>
      <c r="L2132" s="5">
        <v>4</v>
      </c>
      <c r="M2132" t="b">
        <v>0</v>
      </c>
      <c r="N2132" s="5" t="s">
        <v>8281</v>
      </c>
      <c r="O2132" s="1">
        <f t="shared" si="132"/>
        <v>1</v>
      </c>
      <c r="P2132" s="7">
        <f t="shared" si="133"/>
        <v>21.25</v>
      </c>
      <c r="Q2132" s="5" t="s">
        <v>8335</v>
      </c>
      <c r="R2132" s="5" t="s">
        <v>8336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 s="5">
        <v>2131</v>
      </c>
      <c r="B2133" s="3" t="s">
        <v>2131</v>
      </c>
      <c r="C2133" s="3" t="s">
        <v>6240</v>
      </c>
      <c r="D2133">
        <v>500</v>
      </c>
      <c r="E2133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t="b">
        <v>0</v>
      </c>
      <c r="L2133" s="5">
        <v>3</v>
      </c>
      <c r="M2133" t="b">
        <v>0</v>
      </c>
      <c r="N2133" s="5" t="s">
        <v>8281</v>
      </c>
      <c r="O2133" s="1">
        <f t="shared" si="132"/>
        <v>5</v>
      </c>
      <c r="P2133" s="7">
        <f t="shared" si="133"/>
        <v>8.34</v>
      </c>
      <c r="Q2133" s="5" t="s">
        <v>8335</v>
      </c>
      <c r="R2133" s="5" t="s">
        <v>8336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 s="5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t="b">
        <v>0</v>
      </c>
      <c r="L2134" s="5">
        <v>99</v>
      </c>
      <c r="M2134" t="b">
        <v>0</v>
      </c>
      <c r="N2134" s="5" t="s">
        <v>8281</v>
      </c>
      <c r="O2134" s="1">
        <f t="shared" si="132"/>
        <v>3</v>
      </c>
      <c r="P2134" s="7">
        <f t="shared" si="133"/>
        <v>21.35</v>
      </c>
      <c r="Q2134" s="5" t="s">
        <v>8335</v>
      </c>
      <c r="R2134" s="5" t="s">
        <v>8336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 s="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t="b">
        <v>0</v>
      </c>
      <c r="L2135" s="5">
        <v>3</v>
      </c>
      <c r="M2135" t="b">
        <v>0</v>
      </c>
      <c r="N2135" s="5" t="s">
        <v>8281</v>
      </c>
      <c r="O2135" s="1">
        <f t="shared" si="132"/>
        <v>2</v>
      </c>
      <c r="P2135" s="7">
        <f t="shared" si="133"/>
        <v>5.34</v>
      </c>
      <c r="Q2135" s="5" t="s">
        <v>8335</v>
      </c>
      <c r="R2135" s="5" t="s">
        <v>8336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 s="5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t="b">
        <v>0</v>
      </c>
      <c r="L2136" s="5">
        <v>3</v>
      </c>
      <c r="M2136" t="b">
        <v>0</v>
      </c>
      <c r="N2136" s="5" t="s">
        <v>8281</v>
      </c>
      <c r="O2136" s="1">
        <f t="shared" si="132"/>
        <v>2</v>
      </c>
      <c r="P2136" s="7">
        <f t="shared" si="133"/>
        <v>34.669999999999995</v>
      </c>
      <c r="Q2136" s="5" t="s">
        <v>8335</v>
      </c>
      <c r="R2136" s="5" t="s">
        <v>8336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 s="5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t="b">
        <v>0</v>
      </c>
      <c r="L2137" s="5">
        <v>22</v>
      </c>
      <c r="M2137" t="b">
        <v>0</v>
      </c>
      <c r="N2137" s="5" t="s">
        <v>8281</v>
      </c>
      <c r="O2137" s="1">
        <f t="shared" si="132"/>
        <v>10</v>
      </c>
      <c r="P2137" s="7">
        <f t="shared" si="133"/>
        <v>21.73</v>
      </c>
      <c r="Q2137" s="5" t="s">
        <v>8335</v>
      </c>
      <c r="R2137" s="5" t="s">
        <v>8336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 s="5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t="b">
        <v>0</v>
      </c>
      <c r="L2138" s="5">
        <v>4</v>
      </c>
      <c r="M2138" t="b">
        <v>0</v>
      </c>
      <c r="N2138" s="5" t="s">
        <v>8281</v>
      </c>
      <c r="O2138" s="1">
        <f t="shared" si="132"/>
        <v>1</v>
      </c>
      <c r="P2138" s="7">
        <f t="shared" si="133"/>
        <v>11.93</v>
      </c>
      <c r="Q2138" s="5" t="s">
        <v>8335</v>
      </c>
      <c r="R2138" s="5" t="s">
        <v>8336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 s="5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t="b">
        <v>0</v>
      </c>
      <c r="L2139" s="5">
        <v>534</v>
      </c>
      <c r="M2139" t="b">
        <v>0</v>
      </c>
      <c r="N2139" s="5" t="s">
        <v>8281</v>
      </c>
      <c r="O2139" s="1">
        <f t="shared" si="132"/>
        <v>29</v>
      </c>
      <c r="P2139" s="7">
        <f t="shared" si="133"/>
        <v>26.6</v>
      </c>
      <c r="Q2139" s="5" t="s">
        <v>8335</v>
      </c>
      <c r="R2139" s="5" t="s">
        <v>8336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 s="5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t="b">
        <v>0</v>
      </c>
      <c r="L2140" s="5">
        <v>12</v>
      </c>
      <c r="M2140" t="b">
        <v>0</v>
      </c>
      <c r="N2140" s="5" t="s">
        <v>8281</v>
      </c>
      <c r="O2140" s="1">
        <f t="shared" si="132"/>
        <v>13</v>
      </c>
      <c r="P2140" s="7">
        <f t="shared" si="133"/>
        <v>10.67</v>
      </c>
      <c r="Q2140" s="5" t="s">
        <v>8335</v>
      </c>
      <c r="R2140" s="5" t="s">
        <v>8336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 s="5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t="b">
        <v>0</v>
      </c>
      <c r="L2141" s="5">
        <v>56</v>
      </c>
      <c r="M2141" t="b">
        <v>0</v>
      </c>
      <c r="N2141" s="5" t="s">
        <v>8281</v>
      </c>
      <c r="O2141" s="1">
        <f t="shared" si="132"/>
        <v>6</v>
      </c>
      <c r="P2141" s="7">
        <f t="shared" si="133"/>
        <v>29.040000000000003</v>
      </c>
      <c r="Q2141" s="5" t="s">
        <v>8335</v>
      </c>
      <c r="R2141" s="5" t="s">
        <v>8336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 s="5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t="b">
        <v>0</v>
      </c>
      <c r="L2142" s="5">
        <v>11</v>
      </c>
      <c r="M2142" t="b">
        <v>0</v>
      </c>
      <c r="N2142" s="5" t="s">
        <v>8281</v>
      </c>
      <c r="O2142" s="1">
        <f t="shared" si="132"/>
        <v>1</v>
      </c>
      <c r="P2142" s="7">
        <f t="shared" si="133"/>
        <v>50.91</v>
      </c>
      <c r="Q2142" s="5" t="s">
        <v>8335</v>
      </c>
      <c r="R2142" s="5" t="s">
        <v>8336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 s="5">
        <v>2141</v>
      </c>
      <c r="B2143" s="3" t="s">
        <v>2141</v>
      </c>
      <c r="C2143" s="3" t="s">
        <v>6250</v>
      </c>
      <c r="D2143">
        <v>15000</v>
      </c>
      <c r="E2143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t="b">
        <v>0</v>
      </c>
      <c r="L2143" s="5">
        <v>0</v>
      </c>
      <c r="M2143" t="b">
        <v>0</v>
      </c>
      <c r="N2143" s="5" t="s">
        <v>8281</v>
      </c>
      <c r="O2143" s="1">
        <f t="shared" si="132"/>
        <v>0</v>
      </c>
      <c r="P2143" s="7" t="e">
        <f t="shared" si="133"/>
        <v>#DIV/0!</v>
      </c>
      <c r="Q2143" s="5" t="s">
        <v>8335</v>
      </c>
      <c r="R2143" s="5" t="s">
        <v>8336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 s="5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t="b">
        <v>0</v>
      </c>
      <c r="L2144" s="5">
        <v>12</v>
      </c>
      <c r="M2144" t="b">
        <v>0</v>
      </c>
      <c r="N2144" s="5" t="s">
        <v>8281</v>
      </c>
      <c r="O2144" s="1">
        <f t="shared" si="132"/>
        <v>6</v>
      </c>
      <c r="P2144" s="7">
        <f t="shared" si="133"/>
        <v>50.089999999999996</v>
      </c>
      <c r="Q2144" s="5" t="s">
        <v>8335</v>
      </c>
      <c r="R2144" s="5" t="s">
        <v>8336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 s="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t="b">
        <v>0</v>
      </c>
      <c r="L2145" s="5">
        <v>5</v>
      </c>
      <c r="M2145" t="b">
        <v>0</v>
      </c>
      <c r="N2145" s="5" t="s">
        <v>8281</v>
      </c>
      <c r="O2145" s="1">
        <f t="shared" si="132"/>
        <v>12</v>
      </c>
      <c r="P2145" s="7">
        <f t="shared" si="133"/>
        <v>45</v>
      </c>
      <c r="Q2145" s="5" t="s">
        <v>8335</v>
      </c>
      <c r="R2145" s="5" t="s">
        <v>8336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 s="5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t="b">
        <v>0</v>
      </c>
      <c r="L2146" s="5">
        <v>24</v>
      </c>
      <c r="M2146" t="b">
        <v>0</v>
      </c>
      <c r="N2146" s="5" t="s">
        <v>8281</v>
      </c>
      <c r="O2146" s="1">
        <f t="shared" si="132"/>
        <v>2</v>
      </c>
      <c r="P2146" s="7">
        <f t="shared" si="133"/>
        <v>25.3</v>
      </c>
      <c r="Q2146" s="5" t="s">
        <v>8335</v>
      </c>
      <c r="R2146" s="5" t="s">
        <v>8336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 s="5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t="b">
        <v>0</v>
      </c>
      <c r="L2147" s="5">
        <v>89</v>
      </c>
      <c r="M2147" t="b">
        <v>0</v>
      </c>
      <c r="N2147" s="5" t="s">
        <v>8281</v>
      </c>
      <c r="O2147" s="1">
        <f t="shared" si="132"/>
        <v>31</v>
      </c>
      <c r="P2147" s="7">
        <f t="shared" si="133"/>
        <v>51.3</v>
      </c>
      <c r="Q2147" s="5" t="s">
        <v>8335</v>
      </c>
      <c r="R2147" s="5" t="s">
        <v>8336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 s="5">
        <v>2146</v>
      </c>
      <c r="B2148" s="3" t="s">
        <v>2146</v>
      </c>
      <c r="C2148" s="3" t="s">
        <v>6255</v>
      </c>
      <c r="D2148">
        <v>5000</v>
      </c>
      <c r="E214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t="b">
        <v>0</v>
      </c>
      <c r="L2148" s="5">
        <v>1</v>
      </c>
      <c r="M2148" t="b">
        <v>0</v>
      </c>
      <c r="N2148" s="5" t="s">
        <v>8281</v>
      </c>
      <c r="O2148" s="1">
        <f t="shared" si="132"/>
        <v>1</v>
      </c>
      <c r="P2148" s="7">
        <f t="shared" si="133"/>
        <v>1</v>
      </c>
      <c r="Q2148" s="5" t="s">
        <v>8335</v>
      </c>
      <c r="R2148" s="5" t="s">
        <v>8336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 s="5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t="b">
        <v>0</v>
      </c>
      <c r="L2149" s="5">
        <v>55</v>
      </c>
      <c r="M2149" t="b">
        <v>0</v>
      </c>
      <c r="N2149" s="5" t="s">
        <v>8281</v>
      </c>
      <c r="O2149" s="1">
        <f t="shared" si="132"/>
        <v>1</v>
      </c>
      <c r="P2149" s="7">
        <f t="shared" si="133"/>
        <v>49.39</v>
      </c>
      <c r="Q2149" s="5" t="s">
        <v>8335</v>
      </c>
      <c r="R2149" s="5" t="s">
        <v>8336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 s="5">
        <v>2148</v>
      </c>
      <c r="B2150" s="3" t="s">
        <v>2148</v>
      </c>
      <c r="C2150" s="3" t="s">
        <v>6257</v>
      </c>
      <c r="D2150">
        <v>100</v>
      </c>
      <c r="E2150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t="b">
        <v>0</v>
      </c>
      <c r="L2150" s="5">
        <v>2</v>
      </c>
      <c r="M2150" t="b">
        <v>0</v>
      </c>
      <c r="N2150" s="5" t="s">
        <v>8281</v>
      </c>
      <c r="O2150" s="1">
        <f t="shared" si="132"/>
        <v>2</v>
      </c>
      <c r="P2150" s="7">
        <f t="shared" si="133"/>
        <v>1</v>
      </c>
      <c r="Q2150" s="5" t="s">
        <v>8335</v>
      </c>
      <c r="R2150" s="5" t="s">
        <v>8336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 s="5">
        <v>2149</v>
      </c>
      <c r="B2151" s="3" t="s">
        <v>2149</v>
      </c>
      <c r="C2151" s="3" t="s">
        <v>6258</v>
      </c>
      <c r="D2151">
        <v>2000</v>
      </c>
      <c r="E2151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t="b">
        <v>0</v>
      </c>
      <c r="L2151" s="5">
        <v>0</v>
      </c>
      <c r="M2151" t="b">
        <v>0</v>
      </c>
      <c r="N2151" s="5" t="s">
        <v>8281</v>
      </c>
      <c r="O2151" s="1">
        <f t="shared" si="132"/>
        <v>0</v>
      </c>
      <c r="P2151" s="7" t="e">
        <f t="shared" si="133"/>
        <v>#DIV/0!</v>
      </c>
      <c r="Q2151" s="5" t="s">
        <v>8335</v>
      </c>
      <c r="R2151" s="5" t="s">
        <v>8336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 s="5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t="b">
        <v>0</v>
      </c>
      <c r="L2152" s="5">
        <v>4</v>
      </c>
      <c r="M2152" t="b">
        <v>0</v>
      </c>
      <c r="N2152" s="5" t="s">
        <v>8281</v>
      </c>
      <c r="O2152" s="1">
        <f t="shared" si="132"/>
        <v>1</v>
      </c>
      <c r="P2152" s="7">
        <f t="shared" si="133"/>
        <v>101.25</v>
      </c>
      <c r="Q2152" s="5" t="s">
        <v>8335</v>
      </c>
      <c r="R2152" s="5" t="s">
        <v>8336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 s="5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t="b">
        <v>0</v>
      </c>
      <c r="L2153" s="5">
        <v>6</v>
      </c>
      <c r="M2153" t="b">
        <v>0</v>
      </c>
      <c r="N2153" s="5" t="s">
        <v>8281</v>
      </c>
      <c r="O2153" s="1">
        <f t="shared" si="132"/>
        <v>1</v>
      </c>
      <c r="P2153" s="7">
        <f t="shared" si="133"/>
        <v>19.670000000000002</v>
      </c>
      <c r="Q2153" s="5" t="s">
        <v>8335</v>
      </c>
      <c r="R2153" s="5" t="s">
        <v>8336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 s="5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t="b">
        <v>0</v>
      </c>
      <c r="L2154" s="5">
        <v>4</v>
      </c>
      <c r="M2154" t="b">
        <v>0</v>
      </c>
      <c r="N2154" s="5" t="s">
        <v>8281</v>
      </c>
      <c r="O2154" s="1">
        <f t="shared" si="132"/>
        <v>1</v>
      </c>
      <c r="P2154" s="7">
        <f t="shared" si="133"/>
        <v>12.5</v>
      </c>
      <c r="Q2154" s="5" t="s">
        <v>8335</v>
      </c>
      <c r="R2154" s="5" t="s">
        <v>8336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 s="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t="b">
        <v>0</v>
      </c>
      <c r="L2155" s="5">
        <v>4</v>
      </c>
      <c r="M2155" t="b">
        <v>0</v>
      </c>
      <c r="N2155" s="5" t="s">
        <v>8281</v>
      </c>
      <c r="O2155" s="1">
        <f t="shared" si="132"/>
        <v>1</v>
      </c>
      <c r="P2155" s="7">
        <f t="shared" si="133"/>
        <v>8.5</v>
      </c>
      <c r="Q2155" s="5" t="s">
        <v>8335</v>
      </c>
      <c r="R2155" s="5" t="s">
        <v>8336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 s="5">
        <v>2154</v>
      </c>
      <c r="B2156" s="3" t="s">
        <v>2154</v>
      </c>
      <c r="C2156" s="3" t="s">
        <v>6263</v>
      </c>
      <c r="D2156">
        <v>250</v>
      </c>
      <c r="E2156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t="b">
        <v>0</v>
      </c>
      <c r="L2156" s="5">
        <v>2</v>
      </c>
      <c r="M2156" t="b">
        <v>0</v>
      </c>
      <c r="N2156" s="5" t="s">
        <v>8281</v>
      </c>
      <c r="O2156" s="1">
        <f t="shared" si="132"/>
        <v>1</v>
      </c>
      <c r="P2156" s="7">
        <f t="shared" si="133"/>
        <v>1</v>
      </c>
      <c r="Q2156" s="5" t="s">
        <v>8335</v>
      </c>
      <c r="R2156" s="5" t="s">
        <v>8336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 s="5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t="b">
        <v>0</v>
      </c>
      <c r="L2157" s="5">
        <v>5</v>
      </c>
      <c r="M2157" t="b">
        <v>0</v>
      </c>
      <c r="N2157" s="5" t="s">
        <v>8281</v>
      </c>
      <c r="O2157" s="1">
        <f t="shared" si="132"/>
        <v>3</v>
      </c>
      <c r="P2157" s="7">
        <f t="shared" si="133"/>
        <v>23</v>
      </c>
      <c r="Q2157" s="5" t="s">
        <v>8335</v>
      </c>
      <c r="R2157" s="5" t="s">
        <v>8336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 s="5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t="b">
        <v>0</v>
      </c>
      <c r="L2158" s="5">
        <v>83</v>
      </c>
      <c r="M2158" t="b">
        <v>0</v>
      </c>
      <c r="N2158" s="5" t="s">
        <v>8281</v>
      </c>
      <c r="O2158" s="1">
        <f t="shared" si="132"/>
        <v>3</v>
      </c>
      <c r="P2158" s="7">
        <f t="shared" si="133"/>
        <v>17.990000000000002</v>
      </c>
      <c r="Q2158" s="5" t="s">
        <v>8335</v>
      </c>
      <c r="R2158" s="5" t="s">
        <v>8336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 s="5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t="b">
        <v>0</v>
      </c>
      <c r="L2159" s="5">
        <v>57</v>
      </c>
      <c r="M2159" t="b">
        <v>0</v>
      </c>
      <c r="N2159" s="5" t="s">
        <v>8281</v>
      </c>
      <c r="O2159" s="1">
        <f t="shared" si="132"/>
        <v>29</v>
      </c>
      <c r="P2159" s="7">
        <f t="shared" si="133"/>
        <v>370.95</v>
      </c>
      <c r="Q2159" s="5" t="s">
        <v>8335</v>
      </c>
      <c r="R2159" s="5" t="s">
        <v>8336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 s="5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t="b">
        <v>0</v>
      </c>
      <c r="L2160" s="5">
        <v>311</v>
      </c>
      <c r="M2160" t="b">
        <v>0</v>
      </c>
      <c r="N2160" s="5" t="s">
        <v>8281</v>
      </c>
      <c r="O2160" s="1">
        <f t="shared" si="132"/>
        <v>7</v>
      </c>
      <c r="P2160" s="7">
        <f t="shared" si="133"/>
        <v>63.57</v>
      </c>
      <c r="Q2160" s="5" t="s">
        <v>8335</v>
      </c>
      <c r="R2160" s="5" t="s">
        <v>8336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 s="5">
        <v>2159</v>
      </c>
      <c r="B2161" s="3" t="s">
        <v>2159</v>
      </c>
      <c r="C2161" s="3" t="s">
        <v>6268</v>
      </c>
      <c r="D2161">
        <v>3600</v>
      </c>
      <c r="E2161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t="b">
        <v>0</v>
      </c>
      <c r="L2161" s="5">
        <v>2</v>
      </c>
      <c r="M2161" t="b">
        <v>0</v>
      </c>
      <c r="N2161" s="5" t="s">
        <v>8281</v>
      </c>
      <c r="O2161" s="1">
        <f t="shared" si="132"/>
        <v>1</v>
      </c>
      <c r="P2161" s="7">
        <f t="shared" si="133"/>
        <v>13</v>
      </c>
      <c r="Q2161" s="5" t="s">
        <v>8335</v>
      </c>
      <c r="R2161" s="5" t="s">
        <v>8336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 s="5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t="b">
        <v>0</v>
      </c>
      <c r="L2162" s="5">
        <v>16</v>
      </c>
      <c r="M2162" t="b">
        <v>0</v>
      </c>
      <c r="N2162" s="5" t="s">
        <v>8281</v>
      </c>
      <c r="O2162" s="1">
        <f t="shared" si="132"/>
        <v>1</v>
      </c>
      <c r="P2162" s="7">
        <f t="shared" si="133"/>
        <v>5.3199999999999994</v>
      </c>
      <c r="Q2162" s="5" t="s">
        <v>8335</v>
      </c>
      <c r="R2162" s="5" t="s">
        <v>8336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 s="5">
        <v>2161</v>
      </c>
      <c r="B2163" s="3" t="s">
        <v>2161</v>
      </c>
      <c r="C2163" s="3" t="s">
        <v>6270</v>
      </c>
      <c r="D2163">
        <v>400</v>
      </c>
      <c r="E2163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t="b">
        <v>0</v>
      </c>
      <c r="L2163" s="5">
        <v>13</v>
      </c>
      <c r="M2163" t="b">
        <v>1</v>
      </c>
      <c r="N2163" s="5" t="s">
        <v>8275</v>
      </c>
      <c r="O2163" s="1">
        <f t="shared" si="132"/>
        <v>116</v>
      </c>
      <c r="P2163" s="7">
        <f t="shared" si="133"/>
        <v>35.619999999999997</v>
      </c>
      <c r="Q2163" s="5" t="s">
        <v>8327</v>
      </c>
      <c r="R2163" s="5" t="s">
        <v>8328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 s="5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t="b">
        <v>0</v>
      </c>
      <c r="L2164" s="5">
        <v>58</v>
      </c>
      <c r="M2164" t="b">
        <v>1</v>
      </c>
      <c r="N2164" s="5" t="s">
        <v>8275</v>
      </c>
      <c r="O2164" s="1">
        <f t="shared" si="132"/>
        <v>113</v>
      </c>
      <c r="P2164" s="7">
        <f t="shared" si="133"/>
        <v>87.11</v>
      </c>
      <c r="Q2164" s="5" t="s">
        <v>8327</v>
      </c>
      <c r="R2164" s="5" t="s">
        <v>8328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 s="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t="b">
        <v>0</v>
      </c>
      <c r="L2165" s="5">
        <v>44</v>
      </c>
      <c r="M2165" t="b">
        <v>1</v>
      </c>
      <c r="N2165" s="5" t="s">
        <v>8275</v>
      </c>
      <c r="O2165" s="1">
        <f t="shared" si="132"/>
        <v>133</v>
      </c>
      <c r="P2165" s="7">
        <f t="shared" si="133"/>
        <v>75.12</v>
      </c>
      <c r="Q2165" s="5" t="s">
        <v>8327</v>
      </c>
      <c r="R2165" s="5" t="s">
        <v>8328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 s="5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t="b">
        <v>0</v>
      </c>
      <c r="L2166" s="5">
        <v>83</v>
      </c>
      <c r="M2166" t="b">
        <v>1</v>
      </c>
      <c r="N2166" s="5" t="s">
        <v>8275</v>
      </c>
      <c r="O2166" s="1">
        <f t="shared" si="132"/>
        <v>103</v>
      </c>
      <c r="P2166" s="7">
        <f t="shared" si="133"/>
        <v>68.02000000000001</v>
      </c>
      <c r="Q2166" s="5" t="s">
        <v>8327</v>
      </c>
      <c r="R2166" s="5" t="s">
        <v>8328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 s="5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t="b">
        <v>0</v>
      </c>
      <c r="L2167" s="5">
        <v>117</v>
      </c>
      <c r="M2167" t="b">
        <v>1</v>
      </c>
      <c r="N2167" s="5" t="s">
        <v>8275</v>
      </c>
      <c r="O2167" s="1">
        <f t="shared" si="132"/>
        <v>139</v>
      </c>
      <c r="P2167" s="7">
        <f t="shared" si="133"/>
        <v>29.630000000000003</v>
      </c>
      <c r="Q2167" s="5" t="s">
        <v>8327</v>
      </c>
      <c r="R2167" s="5" t="s">
        <v>8328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 s="5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t="b">
        <v>0</v>
      </c>
      <c r="L2168" s="5">
        <v>32</v>
      </c>
      <c r="M2168" t="b">
        <v>1</v>
      </c>
      <c r="N2168" s="5" t="s">
        <v>8275</v>
      </c>
      <c r="O2168" s="1">
        <f t="shared" si="132"/>
        <v>147</v>
      </c>
      <c r="P2168" s="7">
        <f t="shared" si="133"/>
        <v>91.63000000000001</v>
      </c>
      <c r="Q2168" s="5" t="s">
        <v>8327</v>
      </c>
      <c r="R2168" s="5" t="s">
        <v>8328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 s="5">
        <v>2167</v>
      </c>
      <c r="B2169" s="3" t="s">
        <v>2167</v>
      </c>
      <c r="C2169" s="3" t="s">
        <v>6276</v>
      </c>
      <c r="D2169">
        <v>150</v>
      </c>
      <c r="E2169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t="b">
        <v>0</v>
      </c>
      <c r="L2169" s="5">
        <v>8</v>
      </c>
      <c r="M2169" t="b">
        <v>1</v>
      </c>
      <c r="N2169" s="5" t="s">
        <v>8275</v>
      </c>
      <c r="O2169" s="1">
        <f t="shared" si="132"/>
        <v>120</v>
      </c>
      <c r="P2169" s="7">
        <f t="shared" si="133"/>
        <v>22.5</v>
      </c>
      <c r="Q2169" s="5" t="s">
        <v>8327</v>
      </c>
      <c r="R2169" s="5" t="s">
        <v>8328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 s="5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t="b">
        <v>0</v>
      </c>
      <c r="L2170" s="5">
        <v>340</v>
      </c>
      <c r="M2170" t="b">
        <v>1</v>
      </c>
      <c r="N2170" s="5" t="s">
        <v>8275</v>
      </c>
      <c r="O2170" s="1">
        <f t="shared" si="132"/>
        <v>122</v>
      </c>
      <c r="P2170" s="7">
        <f t="shared" si="133"/>
        <v>64.37</v>
      </c>
      <c r="Q2170" s="5" t="s">
        <v>8327</v>
      </c>
      <c r="R2170" s="5" t="s">
        <v>8328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 s="5">
        <v>2169</v>
      </c>
      <c r="B2171" s="3" t="s">
        <v>2169</v>
      </c>
      <c r="C2171" s="3" t="s">
        <v>6278</v>
      </c>
      <c r="D2171">
        <v>153</v>
      </c>
      <c r="E2171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t="b">
        <v>0</v>
      </c>
      <c r="L2171" s="5">
        <v>7</v>
      </c>
      <c r="M2171" t="b">
        <v>1</v>
      </c>
      <c r="N2171" s="5" t="s">
        <v>8275</v>
      </c>
      <c r="O2171" s="1">
        <f t="shared" si="132"/>
        <v>100</v>
      </c>
      <c r="P2171" s="7">
        <f t="shared" si="133"/>
        <v>21.860000000000003</v>
      </c>
      <c r="Q2171" s="5" t="s">
        <v>8327</v>
      </c>
      <c r="R2171" s="5" t="s">
        <v>8328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 s="5">
        <v>2170</v>
      </c>
      <c r="B2172" s="3" t="s">
        <v>2170</v>
      </c>
      <c r="C2172" s="3" t="s">
        <v>6279</v>
      </c>
      <c r="D2172">
        <v>350</v>
      </c>
      <c r="E2172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t="b">
        <v>0</v>
      </c>
      <c r="L2172" s="5">
        <v>19</v>
      </c>
      <c r="M2172" t="b">
        <v>1</v>
      </c>
      <c r="N2172" s="5" t="s">
        <v>8275</v>
      </c>
      <c r="O2172" s="1">
        <f t="shared" si="132"/>
        <v>181</v>
      </c>
      <c r="P2172" s="7">
        <f t="shared" si="133"/>
        <v>33.32</v>
      </c>
      <c r="Q2172" s="5" t="s">
        <v>8327</v>
      </c>
      <c r="R2172" s="5" t="s">
        <v>8328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 s="5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t="b">
        <v>0</v>
      </c>
      <c r="L2173" s="5">
        <v>47</v>
      </c>
      <c r="M2173" t="b">
        <v>1</v>
      </c>
      <c r="N2173" s="5" t="s">
        <v>8275</v>
      </c>
      <c r="O2173" s="1">
        <f t="shared" si="132"/>
        <v>107</v>
      </c>
      <c r="P2173" s="7">
        <f t="shared" si="133"/>
        <v>90.28</v>
      </c>
      <c r="Q2173" s="5" t="s">
        <v>8327</v>
      </c>
      <c r="R2173" s="5" t="s">
        <v>8328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 s="5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t="b">
        <v>0</v>
      </c>
      <c r="L2174" s="5">
        <v>13</v>
      </c>
      <c r="M2174" t="b">
        <v>1</v>
      </c>
      <c r="N2174" s="5" t="s">
        <v>8275</v>
      </c>
      <c r="O2174" s="1">
        <f t="shared" si="132"/>
        <v>100</v>
      </c>
      <c r="P2174" s="7">
        <f t="shared" si="133"/>
        <v>76.930000000000007</v>
      </c>
      <c r="Q2174" s="5" t="s">
        <v>8327</v>
      </c>
      <c r="R2174" s="5" t="s">
        <v>8328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 s="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t="b">
        <v>0</v>
      </c>
      <c r="L2175" s="5">
        <v>90</v>
      </c>
      <c r="M2175" t="b">
        <v>1</v>
      </c>
      <c r="N2175" s="5" t="s">
        <v>8275</v>
      </c>
      <c r="O2175" s="1">
        <f t="shared" si="132"/>
        <v>127</v>
      </c>
      <c r="P2175" s="7">
        <f t="shared" si="133"/>
        <v>59.239999999999995</v>
      </c>
      <c r="Q2175" s="5" t="s">
        <v>8327</v>
      </c>
      <c r="R2175" s="5" t="s">
        <v>8328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 s="5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t="b">
        <v>0</v>
      </c>
      <c r="L2176" s="5">
        <v>63</v>
      </c>
      <c r="M2176" t="b">
        <v>1</v>
      </c>
      <c r="N2176" s="5" t="s">
        <v>8275</v>
      </c>
      <c r="O2176" s="1">
        <f t="shared" si="132"/>
        <v>103</v>
      </c>
      <c r="P2176" s="7">
        <f t="shared" si="133"/>
        <v>65.39</v>
      </c>
      <c r="Q2176" s="5" t="s">
        <v>8327</v>
      </c>
      <c r="R2176" s="5" t="s">
        <v>8328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 s="5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t="b">
        <v>0</v>
      </c>
      <c r="L2177" s="5">
        <v>26</v>
      </c>
      <c r="M2177" t="b">
        <v>1</v>
      </c>
      <c r="N2177" s="5" t="s">
        <v>8275</v>
      </c>
      <c r="O2177" s="1">
        <f t="shared" si="132"/>
        <v>250</v>
      </c>
      <c r="P2177" s="7">
        <f t="shared" si="133"/>
        <v>67.31</v>
      </c>
      <c r="Q2177" s="5" t="s">
        <v>8327</v>
      </c>
      <c r="R2177" s="5" t="s">
        <v>8328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 s="5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t="b">
        <v>0</v>
      </c>
      <c r="L2178" s="5">
        <v>71</v>
      </c>
      <c r="M2178" t="b">
        <v>1</v>
      </c>
      <c r="N2178" s="5" t="s">
        <v>8275</v>
      </c>
      <c r="O2178" s="1">
        <f t="shared" si="132"/>
        <v>127</v>
      </c>
      <c r="P2178" s="7">
        <f t="shared" si="133"/>
        <v>88.75</v>
      </c>
      <c r="Q2178" s="5" t="s">
        <v>8327</v>
      </c>
      <c r="R2178" s="5" t="s">
        <v>8328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 s="5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t="b">
        <v>0</v>
      </c>
      <c r="L2179" s="5">
        <v>38</v>
      </c>
      <c r="M2179" t="b">
        <v>1</v>
      </c>
      <c r="N2179" s="5" t="s">
        <v>8275</v>
      </c>
      <c r="O2179" s="1">
        <f t="shared" ref="O2179:O2242" si="136">ROUNDUP(E2179/D2179*100, 0)</f>
        <v>101</v>
      </c>
      <c r="P2179" s="7">
        <f t="shared" ref="P2179:P2242" si="137">ROUNDUP(E2179/L2179,2)</f>
        <v>65.87</v>
      </c>
      <c r="Q2179" s="5" t="s">
        <v>8327</v>
      </c>
      <c r="R2179" s="5" t="s">
        <v>8328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 s="5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t="b">
        <v>0</v>
      </c>
      <c r="L2180" s="5">
        <v>859</v>
      </c>
      <c r="M2180" t="b">
        <v>1</v>
      </c>
      <c r="N2180" s="5" t="s">
        <v>8275</v>
      </c>
      <c r="O2180" s="1">
        <f t="shared" si="136"/>
        <v>139</v>
      </c>
      <c r="P2180" s="7">
        <f t="shared" si="137"/>
        <v>40.35</v>
      </c>
      <c r="Q2180" s="5" t="s">
        <v>8327</v>
      </c>
      <c r="R2180" s="5" t="s">
        <v>8328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 s="5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t="b">
        <v>0</v>
      </c>
      <c r="L2181" s="5">
        <v>21</v>
      </c>
      <c r="M2181" t="b">
        <v>1</v>
      </c>
      <c r="N2181" s="5" t="s">
        <v>8275</v>
      </c>
      <c r="O2181" s="1">
        <f t="shared" si="136"/>
        <v>162</v>
      </c>
      <c r="P2181" s="7">
        <f t="shared" si="137"/>
        <v>76.86</v>
      </c>
      <c r="Q2181" s="5" t="s">
        <v>8327</v>
      </c>
      <c r="R2181" s="5" t="s">
        <v>8328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 s="5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t="b">
        <v>0</v>
      </c>
      <c r="L2182" s="5">
        <v>78</v>
      </c>
      <c r="M2182" t="b">
        <v>1</v>
      </c>
      <c r="N2182" s="5" t="s">
        <v>8275</v>
      </c>
      <c r="O2182" s="1">
        <f t="shared" si="136"/>
        <v>108</v>
      </c>
      <c r="P2182" s="7">
        <f t="shared" si="137"/>
        <v>68.710000000000008</v>
      </c>
      <c r="Q2182" s="5" t="s">
        <v>8327</v>
      </c>
      <c r="R2182" s="5" t="s">
        <v>8328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 s="5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t="b">
        <v>0</v>
      </c>
      <c r="L2183" s="5">
        <v>53</v>
      </c>
      <c r="M2183" t="b">
        <v>1</v>
      </c>
      <c r="N2183" s="5" t="s">
        <v>8296</v>
      </c>
      <c r="O2183" s="1">
        <f t="shared" si="136"/>
        <v>154</v>
      </c>
      <c r="P2183" s="7">
        <f t="shared" si="137"/>
        <v>57.78</v>
      </c>
      <c r="Q2183" s="5" t="s">
        <v>8335</v>
      </c>
      <c r="R2183" s="5" t="s">
        <v>8353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 s="5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t="b">
        <v>0</v>
      </c>
      <c r="L2184" s="5">
        <v>356</v>
      </c>
      <c r="M2184" t="b">
        <v>1</v>
      </c>
      <c r="N2184" s="5" t="s">
        <v>8296</v>
      </c>
      <c r="O2184" s="1">
        <f t="shared" si="136"/>
        <v>525</v>
      </c>
      <c r="P2184" s="7">
        <f t="shared" si="137"/>
        <v>44.18</v>
      </c>
      <c r="Q2184" s="5" t="s">
        <v>8335</v>
      </c>
      <c r="R2184" s="5" t="s">
        <v>8353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 s="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t="b">
        <v>0</v>
      </c>
      <c r="L2185" s="5">
        <v>279</v>
      </c>
      <c r="M2185" t="b">
        <v>1</v>
      </c>
      <c r="N2185" s="5" t="s">
        <v>8296</v>
      </c>
      <c r="O2185" s="1">
        <f t="shared" si="136"/>
        <v>490</v>
      </c>
      <c r="P2185" s="7">
        <f t="shared" si="137"/>
        <v>31.57</v>
      </c>
      <c r="Q2185" s="5" t="s">
        <v>8335</v>
      </c>
      <c r="R2185" s="5" t="s">
        <v>8353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 s="5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t="b">
        <v>1</v>
      </c>
      <c r="L2186" s="5">
        <v>266</v>
      </c>
      <c r="M2186" t="b">
        <v>1</v>
      </c>
      <c r="N2186" s="5" t="s">
        <v>8296</v>
      </c>
      <c r="O2186" s="1">
        <f t="shared" si="136"/>
        <v>285</v>
      </c>
      <c r="P2186" s="7">
        <f t="shared" si="137"/>
        <v>107.05000000000001</v>
      </c>
      <c r="Q2186" s="5" t="s">
        <v>8335</v>
      </c>
      <c r="R2186" s="5" t="s">
        <v>8353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 s="5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t="b">
        <v>0</v>
      </c>
      <c r="L2187" s="5">
        <v>623</v>
      </c>
      <c r="M2187" t="b">
        <v>1</v>
      </c>
      <c r="N2187" s="5" t="s">
        <v>8296</v>
      </c>
      <c r="O2187" s="1">
        <f t="shared" si="136"/>
        <v>1857</v>
      </c>
      <c r="P2187" s="7">
        <f t="shared" si="137"/>
        <v>149.04</v>
      </c>
      <c r="Q2187" s="5" t="s">
        <v>8335</v>
      </c>
      <c r="R2187" s="5" t="s">
        <v>8353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 s="5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t="b">
        <v>0</v>
      </c>
      <c r="L2188" s="5">
        <v>392</v>
      </c>
      <c r="M2188" t="b">
        <v>1</v>
      </c>
      <c r="N2188" s="5" t="s">
        <v>8296</v>
      </c>
      <c r="O2188" s="1">
        <f t="shared" si="136"/>
        <v>110</v>
      </c>
      <c r="P2188" s="7">
        <f t="shared" si="137"/>
        <v>55.96</v>
      </c>
      <c r="Q2188" s="5" t="s">
        <v>8335</v>
      </c>
      <c r="R2188" s="5" t="s">
        <v>8353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 s="5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t="b">
        <v>1</v>
      </c>
      <c r="L2189" s="5">
        <v>3562</v>
      </c>
      <c r="M2189" t="b">
        <v>1</v>
      </c>
      <c r="N2189" s="5" t="s">
        <v>8296</v>
      </c>
      <c r="O2189" s="1">
        <f t="shared" si="136"/>
        <v>1015</v>
      </c>
      <c r="P2189" s="7">
        <f t="shared" si="137"/>
        <v>56.98</v>
      </c>
      <c r="Q2189" s="5" t="s">
        <v>8335</v>
      </c>
      <c r="R2189" s="5" t="s">
        <v>8353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 s="5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t="b">
        <v>0</v>
      </c>
      <c r="L2190" s="5">
        <v>514</v>
      </c>
      <c r="M2190" t="b">
        <v>1</v>
      </c>
      <c r="N2190" s="5" t="s">
        <v>8296</v>
      </c>
      <c r="O2190" s="1">
        <f t="shared" si="136"/>
        <v>413</v>
      </c>
      <c r="P2190" s="7">
        <f t="shared" si="137"/>
        <v>44.059999999999995</v>
      </c>
      <c r="Q2190" s="5" t="s">
        <v>8335</v>
      </c>
      <c r="R2190" s="5" t="s">
        <v>8353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 s="5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t="b">
        <v>0</v>
      </c>
      <c r="L2191" s="5">
        <v>88</v>
      </c>
      <c r="M2191" t="b">
        <v>1</v>
      </c>
      <c r="N2191" s="5" t="s">
        <v>8296</v>
      </c>
      <c r="O2191" s="1">
        <f t="shared" si="136"/>
        <v>504</v>
      </c>
      <c r="P2191" s="7">
        <f t="shared" si="137"/>
        <v>68.63000000000001</v>
      </c>
      <c r="Q2191" s="5" t="s">
        <v>8335</v>
      </c>
      <c r="R2191" s="5" t="s">
        <v>8353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 s="5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t="b">
        <v>0</v>
      </c>
      <c r="L2192" s="5">
        <v>537</v>
      </c>
      <c r="M2192" t="b">
        <v>1</v>
      </c>
      <c r="N2192" s="5" t="s">
        <v>8296</v>
      </c>
      <c r="O2192" s="1">
        <f t="shared" si="136"/>
        <v>185</v>
      </c>
      <c r="P2192" s="7">
        <f t="shared" si="137"/>
        <v>65.320000000000007</v>
      </c>
      <c r="Q2192" s="5" t="s">
        <v>8335</v>
      </c>
      <c r="R2192" s="5" t="s">
        <v>8353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 s="5">
        <v>2191</v>
      </c>
      <c r="B2193" s="3" t="s">
        <v>2191</v>
      </c>
      <c r="C2193" s="3" t="s">
        <v>6300</v>
      </c>
      <c r="D2193">
        <v>750</v>
      </c>
      <c r="E2193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t="b">
        <v>0</v>
      </c>
      <c r="L2193" s="5">
        <v>25</v>
      </c>
      <c r="M2193" t="b">
        <v>1</v>
      </c>
      <c r="N2193" s="5" t="s">
        <v>8296</v>
      </c>
      <c r="O2193" s="1">
        <f t="shared" si="136"/>
        <v>120</v>
      </c>
      <c r="P2193" s="7">
        <f t="shared" si="137"/>
        <v>35.92</v>
      </c>
      <c r="Q2193" s="5" t="s">
        <v>8335</v>
      </c>
      <c r="R2193" s="5" t="s">
        <v>8353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 s="5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t="b">
        <v>0</v>
      </c>
      <c r="L2194" s="5">
        <v>3238</v>
      </c>
      <c r="M2194" t="b">
        <v>1</v>
      </c>
      <c r="N2194" s="5" t="s">
        <v>8296</v>
      </c>
      <c r="O2194" s="1">
        <f t="shared" si="136"/>
        <v>1082</v>
      </c>
      <c r="P2194" s="7">
        <f t="shared" si="137"/>
        <v>40.08</v>
      </c>
      <c r="Q2194" s="5" t="s">
        <v>8335</v>
      </c>
      <c r="R2194" s="5" t="s">
        <v>8353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 s="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t="b">
        <v>0</v>
      </c>
      <c r="L2195" s="5">
        <v>897</v>
      </c>
      <c r="M2195" t="b">
        <v>1</v>
      </c>
      <c r="N2195" s="5" t="s">
        <v>8296</v>
      </c>
      <c r="O2195" s="1">
        <f t="shared" si="136"/>
        <v>453</v>
      </c>
      <c r="P2195" s="7">
        <f t="shared" si="137"/>
        <v>75.650000000000006</v>
      </c>
      <c r="Q2195" s="5" t="s">
        <v>8335</v>
      </c>
      <c r="R2195" s="5" t="s">
        <v>8353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 s="5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t="b">
        <v>0</v>
      </c>
      <c r="L2196" s="5">
        <v>878</v>
      </c>
      <c r="M2196" t="b">
        <v>1</v>
      </c>
      <c r="N2196" s="5" t="s">
        <v>8296</v>
      </c>
      <c r="O2196" s="1">
        <f t="shared" si="136"/>
        <v>538</v>
      </c>
      <c r="P2196" s="7">
        <f t="shared" si="137"/>
        <v>61.21</v>
      </c>
      <c r="Q2196" s="5" t="s">
        <v>8335</v>
      </c>
      <c r="R2196" s="5" t="s">
        <v>8353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 s="5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t="b">
        <v>0</v>
      </c>
      <c r="L2197" s="5">
        <v>115</v>
      </c>
      <c r="M2197" t="b">
        <v>1</v>
      </c>
      <c r="N2197" s="5" t="s">
        <v>8296</v>
      </c>
      <c r="O2197" s="1">
        <f t="shared" si="136"/>
        <v>121</v>
      </c>
      <c r="P2197" s="7">
        <f t="shared" si="137"/>
        <v>48.14</v>
      </c>
      <c r="Q2197" s="5" t="s">
        <v>8335</v>
      </c>
      <c r="R2197" s="5" t="s">
        <v>8353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 s="5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t="b">
        <v>0</v>
      </c>
      <c r="L2198" s="5">
        <v>234</v>
      </c>
      <c r="M2198" t="b">
        <v>1</v>
      </c>
      <c r="N2198" s="5" t="s">
        <v>8296</v>
      </c>
      <c r="O2198" s="1">
        <f t="shared" si="136"/>
        <v>114</v>
      </c>
      <c r="P2198" s="7">
        <f t="shared" si="137"/>
        <v>68.11</v>
      </c>
      <c r="Q2198" s="5" t="s">
        <v>8335</v>
      </c>
      <c r="R2198" s="5" t="s">
        <v>8353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 s="5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t="b">
        <v>0</v>
      </c>
      <c r="L2199" s="5">
        <v>4330</v>
      </c>
      <c r="M2199" t="b">
        <v>1</v>
      </c>
      <c r="N2199" s="5" t="s">
        <v>8296</v>
      </c>
      <c r="O2199" s="1">
        <f t="shared" si="136"/>
        <v>952</v>
      </c>
      <c r="P2199" s="7">
        <f t="shared" si="137"/>
        <v>65.900000000000006</v>
      </c>
      <c r="Q2199" s="5" t="s">
        <v>8335</v>
      </c>
      <c r="R2199" s="5" t="s">
        <v>8353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 s="5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t="b">
        <v>0</v>
      </c>
      <c r="L2200" s="5">
        <v>651</v>
      </c>
      <c r="M2200" t="b">
        <v>1</v>
      </c>
      <c r="N2200" s="5" t="s">
        <v>8296</v>
      </c>
      <c r="O2200" s="1">
        <f t="shared" si="136"/>
        <v>133</v>
      </c>
      <c r="P2200" s="7">
        <f t="shared" si="137"/>
        <v>81.660000000000011</v>
      </c>
      <c r="Q2200" s="5" t="s">
        <v>8335</v>
      </c>
      <c r="R2200" s="5" t="s">
        <v>8353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 s="5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t="b">
        <v>1</v>
      </c>
      <c r="L2201" s="5">
        <v>251</v>
      </c>
      <c r="M2201" t="b">
        <v>1</v>
      </c>
      <c r="N2201" s="5" t="s">
        <v>8296</v>
      </c>
      <c r="O2201" s="1">
        <f t="shared" si="136"/>
        <v>147</v>
      </c>
      <c r="P2201" s="7">
        <f t="shared" si="137"/>
        <v>52.71</v>
      </c>
      <c r="Q2201" s="5" t="s">
        <v>8335</v>
      </c>
      <c r="R2201" s="5" t="s">
        <v>8353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 s="5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t="b">
        <v>0</v>
      </c>
      <c r="L2202" s="5">
        <v>263</v>
      </c>
      <c r="M2202" t="b">
        <v>1</v>
      </c>
      <c r="N2202" s="5" t="s">
        <v>8296</v>
      </c>
      <c r="O2202" s="1">
        <f t="shared" si="136"/>
        <v>543</v>
      </c>
      <c r="P2202" s="7">
        <f t="shared" si="137"/>
        <v>41.23</v>
      </c>
      <c r="Q2202" s="5" t="s">
        <v>8335</v>
      </c>
      <c r="R2202" s="5" t="s">
        <v>8353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 s="5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t="b">
        <v>0</v>
      </c>
      <c r="L2203" s="5">
        <v>28</v>
      </c>
      <c r="M2203" t="b">
        <v>1</v>
      </c>
      <c r="N2203" s="5" t="s">
        <v>8279</v>
      </c>
      <c r="O2203" s="1">
        <f t="shared" si="136"/>
        <v>383</v>
      </c>
      <c r="P2203" s="7">
        <f t="shared" si="137"/>
        <v>15.04</v>
      </c>
      <c r="Q2203" s="5" t="s">
        <v>8327</v>
      </c>
      <c r="R2203" s="5" t="s">
        <v>8332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 s="5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t="b">
        <v>0</v>
      </c>
      <c r="L2204" s="5">
        <v>721</v>
      </c>
      <c r="M2204" t="b">
        <v>1</v>
      </c>
      <c r="N2204" s="5" t="s">
        <v>8279</v>
      </c>
      <c r="O2204" s="1">
        <f t="shared" si="136"/>
        <v>705</v>
      </c>
      <c r="P2204" s="7">
        <f t="shared" si="137"/>
        <v>39.07</v>
      </c>
      <c r="Q2204" s="5" t="s">
        <v>8327</v>
      </c>
      <c r="R2204" s="5" t="s">
        <v>8332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 s="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t="b">
        <v>0</v>
      </c>
      <c r="L2205" s="5">
        <v>50</v>
      </c>
      <c r="M2205" t="b">
        <v>1</v>
      </c>
      <c r="N2205" s="5" t="s">
        <v>8279</v>
      </c>
      <c r="O2205" s="1">
        <f t="shared" si="136"/>
        <v>110</v>
      </c>
      <c r="P2205" s="7">
        <f t="shared" si="137"/>
        <v>43.82</v>
      </c>
      <c r="Q2205" s="5" t="s">
        <v>8327</v>
      </c>
      <c r="R2205" s="5" t="s">
        <v>8332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 s="5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t="b">
        <v>0</v>
      </c>
      <c r="L2206" s="5">
        <v>73</v>
      </c>
      <c r="M2206" t="b">
        <v>1</v>
      </c>
      <c r="N2206" s="5" t="s">
        <v>8279</v>
      </c>
      <c r="O2206" s="1">
        <f t="shared" si="136"/>
        <v>133</v>
      </c>
      <c r="P2206" s="7">
        <f t="shared" si="137"/>
        <v>27.310000000000002</v>
      </c>
      <c r="Q2206" s="5" t="s">
        <v>8327</v>
      </c>
      <c r="R2206" s="5" t="s">
        <v>8332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 s="5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t="b">
        <v>0</v>
      </c>
      <c r="L2207" s="5">
        <v>27</v>
      </c>
      <c r="M2207" t="b">
        <v>1</v>
      </c>
      <c r="N2207" s="5" t="s">
        <v>8279</v>
      </c>
      <c r="O2207" s="1">
        <f t="shared" si="136"/>
        <v>152</v>
      </c>
      <c r="P2207" s="7">
        <f t="shared" si="137"/>
        <v>42.23</v>
      </c>
      <c r="Q2207" s="5" t="s">
        <v>8327</v>
      </c>
      <c r="R2207" s="5" t="s">
        <v>8332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 s="5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t="b">
        <v>0</v>
      </c>
      <c r="L2208" s="5">
        <v>34</v>
      </c>
      <c r="M2208" t="b">
        <v>1</v>
      </c>
      <c r="N2208" s="5" t="s">
        <v>8279</v>
      </c>
      <c r="O2208" s="1">
        <f t="shared" si="136"/>
        <v>103</v>
      </c>
      <c r="P2208" s="7">
        <f t="shared" si="137"/>
        <v>33.239999999999995</v>
      </c>
      <c r="Q2208" s="5" t="s">
        <v>8327</v>
      </c>
      <c r="R2208" s="5" t="s">
        <v>8332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 s="5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t="b">
        <v>0</v>
      </c>
      <c r="L2209" s="5">
        <v>7</v>
      </c>
      <c r="M2209" t="b">
        <v>1</v>
      </c>
      <c r="N2209" s="5" t="s">
        <v>8279</v>
      </c>
      <c r="O2209" s="1">
        <f t="shared" si="136"/>
        <v>100</v>
      </c>
      <c r="P2209" s="7">
        <f t="shared" si="137"/>
        <v>285.71999999999997</v>
      </c>
      <c r="Q2209" s="5" t="s">
        <v>8327</v>
      </c>
      <c r="R2209" s="5" t="s">
        <v>8332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 s="5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t="b">
        <v>0</v>
      </c>
      <c r="L2210" s="5">
        <v>24</v>
      </c>
      <c r="M2210" t="b">
        <v>1</v>
      </c>
      <c r="N2210" s="5" t="s">
        <v>8279</v>
      </c>
      <c r="O2210" s="1">
        <f t="shared" si="136"/>
        <v>102</v>
      </c>
      <c r="P2210" s="7">
        <f t="shared" si="137"/>
        <v>42.339999999999996</v>
      </c>
      <c r="Q2210" s="5" t="s">
        <v>8327</v>
      </c>
      <c r="R2210" s="5" t="s">
        <v>8332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 s="5">
        <v>2209</v>
      </c>
      <c r="B2211" s="3" t="s">
        <v>2209</v>
      </c>
      <c r="C2211" s="3" t="s">
        <v>6318</v>
      </c>
      <c r="D2211">
        <v>500</v>
      </c>
      <c r="E2211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t="b">
        <v>0</v>
      </c>
      <c r="L2211" s="5">
        <v>15</v>
      </c>
      <c r="M2211" t="b">
        <v>1</v>
      </c>
      <c r="N2211" s="5" t="s">
        <v>8279</v>
      </c>
      <c r="O2211" s="1">
        <f t="shared" si="136"/>
        <v>151</v>
      </c>
      <c r="P2211" s="7">
        <f t="shared" si="137"/>
        <v>50.269999999999996</v>
      </c>
      <c r="Q2211" s="5" t="s">
        <v>8327</v>
      </c>
      <c r="R2211" s="5" t="s">
        <v>8332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 s="5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t="b">
        <v>0</v>
      </c>
      <c r="L2212" s="5">
        <v>72</v>
      </c>
      <c r="M2212" t="b">
        <v>1</v>
      </c>
      <c r="N2212" s="5" t="s">
        <v>8279</v>
      </c>
      <c r="O2212" s="1">
        <f t="shared" si="136"/>
        <v>112</v>
      </c>
      <c r="P2212" s="7">
        <f t="shared" si="137"/>
        <v>61.91</v>
      </c>
      <c r="Q2212" s="5" t="s">
        <v>8327</v>
      </c>
      <c r="R2212" s="5" t="s">
        <v>8332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 s="5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t="b">
        <v>0</v>
      </c>
      <c r="L2213" s="5">
        <v>120</v>
      </c>
      <c r="M2213" t="b">
        <v>1</v>
      </c>
      <c r="N2213" s="5" t="s">
        <v>8279</v>
      </c>
      <c r="O2213" s="1">
        <f t="shared" si="136"/>
        <v>196</v>
      </c>
      <c r="P2213" s="7">
        <f t="shared" si="137"/>
        <v>40.75</v>
      </c>
      <c r="Q2213" s="5" t="s">
        <v>8327</v>
      </c>
      <c r="R2213" s="5" t="s">
        <v>8332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 s="5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t="b">
        <v>0</v>
      </c>
      <c r="L2214" s="5">
        <v>123</v>
      </c>
      <c r="M2214" t="b">
        <v>1</v>
      </c>
      <c r="N2214" s="5" t="s">
        <v>8279</v>
      </c>
      <c r="O2214" s="1">
        <f t="shared" si="136"/>
        <v>115</v>
      </c>
      <c r="P2214" s="7">
        <f t="shared" si="137"/>
        <v>55.8</v>
      </c>
      <c r="Q2214" s="5" t="s">
        <v>8327</v>
      </c>
      <c r="R2214" s="5" t="s">
        <v>8332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 s="5">
        <v>2213</v>
      </c>
      <c r="B2215" s="3" t="s">
        <v>2213</v>
      </c>
      <c r="C2215" s="3" t="s">
        <v>6322</v>
      </c>
      <c r="D2215">
        <v>5</v>
      </c>
      <c r="E2215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t="b">
        <v>0</v>
      </c>
      <c r="L2215" s="5">
        <v>1</v>
      </c>
      <c r="M2215" t="b">
        <v>1</v>
      </c>
      <c r="N2215" s="5" t="s">
        <v>8279</v>
      </c>
      <c r="O2215" s="1">
        <f t="shared" si="136"/>
        <v>200</v>
      </c>
      <c r="P2215" s="7">
        <f t="shared" si="137"/>
        <v>10</v>
      </c>
      <c r="Q2215" s="5" t="s">
        <v>8327</v>
      </c>
      <c r="R2215" s="5" t="s">
        <v>8332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 s="5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t="b">
        <v>0</v>
      </c>
      <c r="L2216" s="5">
        <v>24</v>
      </c>
      <c r="M2216" t="b">
        <v>1</v>
      </c>
      <c r="N2216" s="5" t="s">
        <v>8279</v>
      </c>
      <c r="O2216" s="1">
        <f t="shared" si="136"/>
        <v>293</v>
      </c>
      <c r="P2216" s="7">
        <f t="shared" si="137"/>
        <v>73.13000000000001</v>
      </c>
      <c r="Q2216" s="5" t="s">
        <v>8327</v>
      </c>
      <c r="R2216" s="5" t="s">
        <v>8332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 s="5">
        <v>2215</v>
      </c>
      <c r="B2217" s="3" t="s">
        <v>2215</v>
      </c>
      <c r="C2217" s="3" t="s">
        <v>6324</v>
      </c>
      <c r="D2217">
        <v>550</v>
      </c>
      <c r="E2217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t="b">
        <v>0</v>
      </c>
      <c r="L2217" s="5">
        <v>33</v>
      </c>
      <c r="M2217" t="b">
        <v>1</v>
      </c>
      <c r="N2217" s="5" t="s">
        <v>8279</v>
      </c>
      <c r="O2217" s="1">
        <f t="shared" si="136"/>
        <v>157</v>
      </c>
      <c r="P2217" s="7">
        <f t="shared" si="137"/>
        <v>26.07</v>
      </c>
      <c r="Q2217" s="5" t="s">
        <v>8327</v>
      </c>
      <c r="R2217" s="5" t="s">
        <v>8332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 s="5">
        <v>2216</v>
      </c>
      <c r="B2218" s="3" t="s">
        <v>2216</v>
      </c>
      <c r="C2218" s="3" t="s">
        <v>6325</v>
      </c>
      <c r="D2218">
        <v>300</v>
      </c>
      <c r="E221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t="b">
        <v>0</v>
      </c>
      <c r="L2218" s="5">
        <v>14</v>
      </c>
      <c r="M2218" t="b">
        <v>1</v>
      </c>
      <c r="N2218" s="5" t="s">
        <v>8279</v>
      </c>
      <c r="O2218" s="1">
        <f t="shared" si="136"/>
        <v>106</v>
      </c>
      <c r="P2218" s="7">
        <f t="shared" si="137"/>
        <v>22.650000000000002</v>
      </c>
      <c r="Q2218" s="5" t="s">
        <v>8327</v>
      </c>
      <c r="R2218" s="5" t="s">
        <v>8332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 s="5">
        <v>2217</v>
      </c>
      <c r="B2219" s="3" t="s">
        <v>2217</v>
      </c>
      <c r="C2219" s="3" t="s">
        <v>6326</v>
      </c>
      <c r="D2219">
        <v>420</v>
      </c>
      <c r="E2219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t="b">
        <v>0</v>
      </c>
      <c r="L2219" s="5">
        <v>9</v>
      </c>
      <c r="M2219" t="b">
        <v>1</v>
      </c>
      <c r="N2219" s="5" t="s">
        <v>8279</v>
      </c>
      <c r="O2219" s="1">
        <f t="shared" si="136"/>
        <v>102</v>
      </c>
      <c r="P2219" s="7">
        <f t="shared" si="137"/>
        <v>47.23</v>
      </c>
      <c r="Q2219" s="5" t="s">
        <v>8327</v>
      </c>
      <c r="R2219" s="5" t="s">
        <v>8332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 s="5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t="b">
        <v>0</v>
      </c>
      <c r="L2220" s="5">
        <v>76</v>
      </c>
      <c r="M2220" t="b">
        <v>1</v>
      </c>
      <c r="N2220" s="5" t="s">
        <v>8279</v>
      </c>
      <c r="O2220" s="1">
        <f t="shared" si="136"/>
        <v>123</v>
      </c>
      <c r="P2220" s="7">
        <f t="shared" si="137"/>
        <v>32.33</v>
      </c>
      <c r="Q2220" s="5" t="s">
        <v>8327</v>
      </c>
      <c r="R2220" s="5" t="s">
        <v>8332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 s="5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t="b">
        <v>0</v>
      </c>
      <c r="L2221" s="5">
        <v>19</v>
      </c>
      <c r="M2221" t="b">
        <v>1</v>
      </c>
      <c r="N2221" s="5" t="s">
        <v>8279</v>
      </c>
      <c r="O2221" s="1">
        <f t="shared" si="136"/>
        <v>102</v>
      </c>
      <c r="P2221" s="7">
        <f t="shared" si="137"/>
        <v>53.43</v>
      </c>
      <c r="Q2221" s="5" t="s">
        <v>8327</v>
      </c>
      <c r="R2221" s="5" t="s">
        <v>8332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 s="5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t="b">
        <v>0</v>
      </c>
      <c r="L2222" s="5">
        <v>69</v>
      </c>
      <c r="M2222" t="b">
        <v>1</v>
      </c>
      <c r="N2222" s="5" t="s">
        <v>8279</v>
      </c>
      <c r="O2222" s="1">
        <f t="shared" si="136"/>
        <v>102</v>
      </c>
      <c r="P2222" s="7">
        <f t="shared" si="137"/>
        <v>51.309999999999995</v>
      </c>
      <c r="Q2222" s="5" t="s">
        <v>8327</v>
      </c>
      <c r="R2222" s="5" t="s">
        <v>8332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 s="5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t="b">
        <v>0</v>
      </c>
      <c r="L2223" s="5">
        <v>218</v>
      </c>
      <c r="M2223" t="b">
        <v>1</v>
      </c>
      <c r="N2223" s="5" t="s">
        <v>8296</v>
      </c>
      <c r="O2223" s="1">
        <f t="shared" si="136"/>
        <v>109</v>
      </c>
      <c r="P2223" s="7">
        <f t="shared" si="137"/>
        <v>37.199999999999996</v>
      </c>
      <c r="Q2223" s="5" t="s">
        <v>8335</v>
      </c>
      <c r="R2223" s="5" t="s">
        <v>8353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 s="5">
        <v>2222</v>
      </c>
      <c r="B2224" s="3" t="s">
        <v>2222</v>
      </c>
      <c r="C2224" s="3" t="s">
        <v>6331</v>
      </c>
      <c r="D2224">
        <v>500</v>
      </c>
      <c r="E2224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t="b">
        <v>0</v>
      </c>
      <c r="L2224" s="5">
        <v>30</v>
      </c>
      <c r="M2224" t="b">
        <v>1</v>
      </c>
      <c r="N2224" s="5" t="s">
        <v>8296</v>
      </c>
      <c r="O2224" s="1">
        <f t="shared" si="136"/>
        <v>163</v>
      </c>
      <c r="P2224" s="7">
        <f t="shared" si="137"/>
        <v>27.1</v>
      </c>
      <c r="Q2224" s="5" t="s">
        <v>8335</v>
      </c>
      <c r="R2224" s="5" t="s">
        <v>8353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 s="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t="b">
        <v>0</v>
      </c>
      <c r="L2225" s="5">
        <v>100</v>
      </c>
      <c r="M2225" t="b">
        <v>1</v>
      </c>
      <c r="N2225" s="5" t="s">
        <v>8296</v>
      </c>
      <c r="O2225" s="1">
        <f t="shared" si="136"/>
        <v>106</v>
      </c>
      <c r="P2225" s="7">
        <f t="shared" si="137"/>
        <v>206.31</v>
      </c>
      <c r="Q2225" s="5" t="s">
        <v>8335</v>
      </c>
      <c r="R2225" s="5" t="s">
        <v>8353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 s="5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t="b">
        <v>0</v>
      </c>
      <c r="L2226" s="5">
        <v>296</v>
      </c>
      <c r="M2226" t="b">
        <v>1</v>
      </c>
      <c r="N2226" s="5" t="s">
        <v>8296</v>
      </c>
      <c r="O2226" s="1">
        <f t="shared" si="136"/>
        <v>244</v>
      </c>
      <c r="P2226" s="7">
        <f t="shared" si="137"/>
        <v>82.15</v>
      </c>
      <c r="Q2226" s="5" t="s">
        <v>8335</v>
      </c>
      <c r="R2226" s="5" t="s">
        <v>8353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 s="5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t="b">
        <v>0</v>
      </c>
      <c r="L2227" s="5">
        <v>1204</v>
      </c>
      <c r="M2227" t="b">
        <v>1</v>
      </c>
      <c r="N2227" s="5" t="s">
        <v>8296</v>
      </c>
      <c r="O2227" s="1">
        <f t="shared" si="136"/>
        <v>945</v>
      </c>
      <c r="P2227" s="7">
        <f t="shared" si="137"/>
        <v>164.79999999999998</v>
      </c>
      <c r="Q2227" s="5" t="s">
        <v>8335</v>
      </c>
      <c r="R2227" s="5" t="s">
        <v>8353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 s="5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t="b">
        <v>0</v>
      </c>
      <c r="L2228" s="5">
        <v>321</v>
      </c>
      <c r="M2228" t="b">
        <v>1</v>
      </c>
      <c r="N2228" s="5" t="s">
        <v>8296</v>
      </c>
      <c r="O2228" s="1">
        <f t="shared" si="136"/>
        <v>109</v>
      </c>
      <c r="P2228" s="7">
        <f t="shared" si="137"/>
        <v>60.83</v>
      </c>
      <c r="Q2228" s="5" t="s">
        <v>8335</v>
      </c>
      <c r="R2228" s="5" t="s">
        <v>8353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 s="5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t="b">
        <v>0</v>
      </c>
      <c r="L2229" s="5">
        <v>301</v>
      </c>
      <c r="M2229" t="b">
        <v>1</v>
      </c>
      <c r="N2229" s="5" t="s">
        <v>8296</v>
      </c>
      <c r="O2229" s="1">
        <f t="shared" si="136"/>
        <v>158</v>
      </c>
      <c r="P2229" s="7">
        <f t="shared" si="137"/>
        <v>67.98</v>
      </c>
      <c r="Q2229" s="5" t="s">
        <v>8335</v>
      </c>
      <c r="R2229" s="5" t="s">
        <v>8353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 s="5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t="b">
        <v>0</v>
      </c>
      <c r="L2230" s="5">
        <v>144</v>
      </c>
      <c r="M2230" t="b">
        <v>1</v>
      </c>
      <c r="N2230" s="5" t="s">
        <v>8296</v>
      </c>
      <c r="O2230" s="1">
        <f t="shared" si="136"/>
        <v>1175</v>
      </c>
      <c r="P2230" s="7">
        <f t="shared" si="137"/>
        <v>81.570000000000007</v>
      </c>
      <c r="Q2230" s="5" t="s">
        <v>8335</v>
      </c>
      <c r="R2230" s="5" t="s">
        <v>8353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 s="5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t="b">
        <v>0</v>
      </c>
      <c r="L2231" s="5">
        <v>539</v>
      </c>
      <c r="M2231" t="b">
        <v>1</v>
      </c>
      <c r="N2231" s="5" t="s">
        <v>8296</v>
      </c>
      <c r="O2231" s="1">
        <f t="shared" si="136"/>
        <v>172</v>
      </c>
      <c r="P2231" s="7">
        <f t="shared" si="137"/>
        <v>25.430000000000003</v>
      </c>
      <c r="Q2231" s="5" t="s">
        <v>8335</v>
      </c>
      <c r="R2231" s="5" t="s">
        <v>8353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 s="5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t="b">
        <v>0</v>
      </c>
      <c r="L2232" s="5">
        <v>498</v>
      </c>
      <c r="M2232" t="b">
        <v>1</v>
      </c>
      <c r="N2232" s="5" t="s">
        <v>8296</v>
      </c>
      <c r="O2232" s="1">
        <f t="shared" si="136"/>
        <v>126</v>
      </c>
      <c r="P2232" s="7">
        <f t="shared" si="137"/>
        <v>21.5</v>
      </c>
      <c r="Q2232" s="5" t="s">
        <v>8335</v>
      </c>
      <c r="R2232" s="5" t="s">
        <v>8353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 s="5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t="b">
        <v>0</v>
      </c>
      <c r="L2233" s="5">
        <v>1113</v>
      </c>
      <c r="M2233" t="b">
        <v>1</v>
      </c>
      <c r="N2233" s="5" t="s">
        <v>8296</v>
      </c>
      <c r="O2233" s="1">
        <f t="shared" si="136"/>
        <v>1213</v>
      </c>
      <c r="P2233" s="7">
        <f t="shared" si="137"/>
        <v>27.23</v>
      </c>
      <c r="Q2233" s="5" t="s">
        <v>8335</v>
      </c>
      <c r="R2233" s="5" t="s">
        <v>8353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 s="5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t="b">
        <v>0</v>
      </c>
      <c r="L2234" s="5">
        <v>988</v>
      </c>
      <c r="M2234" t="b">
        <v>1</v>
      </c>
      <c r="N2234" s="5" t="s">
        <v>8296</v>
      </c>
      <c r="O2234" s="1">
        <f t="shared" si="136"/>
        <v>496</v>
      </c>
      <c r="P2234" s="7">
        <f t="shared" si="137"/>
        <v>25.1</v>
      </c>
      <c r="Q2234" s="5" t="s">
        <v>8335</v>
      </c>
      <c r="R2234" s="5" t="s">
        <v>8353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 s="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t="b">
        <v>0</v>
      </c>
      <c r="L2235" s="5">
        <v>391</v>
      </c>
      <c r="M2235" t="b">
        <v>1</v>
      </c>
      <c r="N2235" s="5" t="s">
        <v>8296</v>
      </c>
      <c r="O2235" s="1">
        <f t="shared" si="136"/>
        <v>333</v>
      </c>
      <c r="P2235" s="7">
        <f t="shared" si="137"/>
        <v>21.240000000000002</v>
      </c>
      <c r="Q2235" s="5" t="s">
        <v>8335</v>
      </c>
      <c r="R2235" s="5" t="s">
        <v>8353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 s="5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t="b">
        <v>0</v>
      </c>
      <c r="L2236" s="5">
        <v>28</v>
      </c>
      <c r="M2236" t="b">
        <v>1</v>
      </c>
      <c r="N2236" s="5" t="s">
        <v>8296</v>
      </c>
      <c r="O2236" s="1">
        <f t="shared" si="136"/>
        <v>1165</v>
      </c>
      <c r="P2236" s="7">
        <f t="shared" si="137"/>
        <v>41.61</v>
      </c>
      <c r="Q2236" s="5" t="s">
        <v>8335</v>
      </c>
      <c r="R2236" s="5" t="s">
        <v>8353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 s="5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t="b">
        <v>0</v>
      </c>
      <c r="L2237" s="5">
        <v>147</v>
      </c>
      <c r="M2237" t="b">
        <v>1</v>
      </c>
      <c r="N2237" s="5" t="s">
        <v>8296</v>
      </c>
      <c r="O2237" s="1">
        <f t="shared" si="136"/>
        <v>154</v>
      </c>
      <c r="P2237" s="7">
        <f t="shared" si="137"/>
        <v>135.59</v>
      </c>
      <c r="Q2237" s="5" t="s">
        <v>8335</v>
      </c>
      <c r="R2237" s="5" t="s">
        <v>8353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 s="5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t="b">
        <v>0</v>
      </c>
      <c r="L2238" s="5">
        <v>680</v>
      </c>
      <c r="M2238" t="b">
        <v>1</v>
      </c>
      <c r="N2238" s="5" t="s">
        <v>8296</v>
      </c>
      <c r="O2238" s="1">
        <f t="shared" si="136"/>
        <v>538</v>
      </c>
      <c r="P2238" s="7">
        <f t="shared" si="137"/>
        <v>22.12</v>
      </c>
      <c r="Q2238" s="5" t="s">
        <v>8335</v>
      </c>
      <c r="R2238" s="5" t="s">
        <v>8353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 s="5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t="b">
        <v>0</v>
      </c>
      <c r="L2239" s="5">
        <v>983</v>
      </c>
      <c r="M2239" t="b">
        <v>1</v>
      </c>
      <c r="N2239" s="5" t="s">
        <v>8296</v>
      </c>
      <c r="O2239" s="1">
        <f t="shared" si="136"/>
        <v>353</v>
      </c>
      <c r="P2239" s="7">
        <f t="shared" si="137"/>
        <v>64.63000000000001</v>
      </c>
      <c r="Q2239" s="5" t="s">
        <v>8335</v>
      </c>
      <c r="R2239" s="5" t="s">
        <v>8353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 s="5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t="b">
        <v>0</v>
      </c>
      <c r="L2240" s="5">
        <v>79</v>
      </c>
      <c r="M2240" t="b">
        <v>1</v>
      </c>
      <c r="N2240" s="5" t="s">
        <v>8296</v>
      </c>
      <c r="O2240" s="1">
        <f t="shared" si="136"/>
        <v>138</v>
      </c>
      <c r="P2240" s="7">
        <f t="shared" si="137"/>
        <v>69.570000000000007</v>
      </c>
      <c r="Q2240" s="5" t="s">
        <v>8335</v>
      </c>
      <c r="R2240" s="5" t="s">
        <v>8353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 s="5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t="b">
        <v>0</v>
      </c>
      <c r="L2241" s="5">
        <v>426</v>
      </c>
      <c r="M2241" t="b">
        <v>1</v>
      </c>
      <c r="N2241" s="5" t="s">
        <v>8296</v>
      </c>
      <c r="O2241" s="1">
        <f t="shared" si="136"/>
        <v>129</v>
      </c>
      <c r="P2241" s="7">
        <f t="shared" si="137"/>
        <v>75.14</v>
      </c>
      <c r="Q2241" s="5" t="s">
        <v>8335</v>
      </c>
      <c r="R2241" s="5" t="s">
        <v>8353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 s="5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t="b">
        <v>0</v>
      </c>
      <c r="L2242" s="5">
        <v>96</v>
      </c>
      <c r="M2242" t="b">
        <v>1</v>
      </c>
      <c r="N2242" s="5" t="s">
        <v>8296</v>
      </c>
      <c r="O2242" s="1">
        <f t="shared" si="136"/>
        <v>271</v>
      </c>
      <c r="P2242" s="7">
        <f t="shared" si="137"/>
        <v>140.97999999999999</v>
      </c>
      <c r="Q2242" s="5" t="s">
        <v>8335</v>
      </c>
      <c r="R2242" s="5" t="s">
        <v>8353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 s="5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t="b">
        <v>0</v>
      </c>
      <c r="L2243" s="5">
        <v>163</v>
      </c>
      <c r="M2243" t="b">
        <v>1</v>
      </c>
      <c r="N2243" s="5" t="s">
        <v>8296</v>
      </c>
      <c r="O2243" s="1">
        <f t="shared" ref="O2243:O2306" si="140">ROUNDUP(E2243/D2243*100, 0)</f>
        <v>807</v>
      </c>
      <c r="P2243" s="7">
        <f t="shared" ref="P2243:P2306" si="141">ROUNDUP(E2243/L2243,2)</f>
        <v>49.48</v>
      </c>
      <c r="Q2243" s="5" t="s">
        <v>8335</v>
      </c>
      <c r="R2243" s="5" t="s">
        <v>8353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 s="5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t="b">
        <v>0</v>
      </c>
      <c r="L2244" s="5">
        <v>2525</v>
      </c>
      <c r="M2244" t="b">
        <v>1</v>
      </c>
      <c r="N2244" s="5" t="s">
        <v>8296</v>
      </c>
      <c r="O2244" s="1">
        <f t="shared" si="140"/>
        <v>1361</v>
      </c>
      <c r="P2244" s="7">
        <f t="shared" si="141"/>
        <v>53.87</v>
      </c>
      <c r="Q2244" s="5" t="s">
        <v>8335</v>
      </c>
      <c r="R2244" s="5" t="s">
        <v>8353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 s="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t="b">
        <v>0</v>
      </c>
      <c r="L2245" s="5">
        <v>2035</v>
      </c>
      <c r="M2245" t="b">
        <v>1</v>
      </c>
      <c r="N2245" s="5" t="s">
        <v>8296</v>
      </c>
      <c r="O2245" s="1">
        <f t="shared" si="140"/>
        <v>930250</v>
      </c>
      <c r="P2245" s="7">
        <f t="shared" si="141"/>
        <v>4.58</v>
      </c>
      <c r="Q2245" s="5" t="s">
        <v>8335</v>
      </c>
      <c r="R2245" s="5" t="s">
        <v>8353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 s="5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t="b">
        <v>0</v>
      </c>
      <c r="L2246" s="5">
        <v>290</v>
      </c>
      <c r="M2246" t="b">
        <v>1</v>
      </c>
      <c r="N2246" s="5" t="s">
        <v>8296</v>
      </c>
      <c r="O2246" s="1">
        <f t="shared" si="140"/>
        <v>378</v>
      </c>
      <c r="P2246" s="7">
        <f t="shared" si="141"/>
        <v>65.010000000000005</v>
      </c>
      <c r="Q2246" s="5" t="s">
        <v>8335</v>
      </c>
      <c r="R2246" s="5" t="s">
        <v>8353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 s="5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t="b">
        <v>0</v>
      </c>
      <c r="L2247" s="5">
        <v>1980</v>
      </c>
      <c r="M2247" t="b">
        <v>1</v>
      </c>
      <c r="N2247" s="5" t="s">
        <v>8296</v>
      </c>
      <c r="O2247" s="1">
        <f t="shared" si="140"/>
        <v>2648</v>
      </c>
      <c r="P2247" s="7">
        <f t="shared" si="141"/>
        <v>53.48</v>
      </c>
      <c r="Q2247" s="5" t="s">
        <v>8335</v>
      </c>
      <c r="R2247" s="5" t="s">
        <v>8353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 s="5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t="b">
        <v>0</v>
      </c>
      <c r="L2248" s="5">
        <v>57</v>
      </c>
      <c r="M2248" t="b">
        <v>1</v>
      </c>
      <c r="N2248" s="5" t="s">
        <v>8296</v>
      </c>
      <c r="O2248" s="1">
        <f t="shared" si="140"/>
        <v>101</v>
      </c>
      <c r="P2248" s="7">
        <f t="shared" si="141"/>
        <v>43.919999999999995</v>
      </c>
      <c r="Q2248" s="5" t="s">
        <v>8335</v>
      </c>
      <c r="R2248" s="5" t="s">
        <v>8353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 s="5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t="b">
        <v>0</v>
      </c>
      <c r="L2249" s="5">
        <v>380</v>
      </c>
      <c r="M2249" t="b">
        <v>1</v>
      </c>
      <c r="N2249" s="5" t="s">
        <v>8296</v>
      </c>
      <c r="O2249" s="1">
        <f t="shared" si="140"/>
        <v>105</v>
      </c>
      <c r="P2249" s="7">
        <f t="shared" si="141"/>
        <v>50.86</v>
      </c>
      <c r="Q2249" s="5" t="s">
        <v>8335</v>
      </c>
      <c r="R2249" s="5" t="s">
        <v>8353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 s="5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t="b">
        <v>0</v>
      </c>
      <c r="L2250" s="5">
        <v>128</v>
      </c>
      <c r="M2250" t="b">
        <v>1</v>
      </c>
      <c r="N2250" s="5" t="s">
        <v>8296</v>
      </c>
      <c r="O2250" s="1">
        <f t="shared" si="140"/>
        <v>108</v>
      </c>
      <c r="P2250" s="7">
        <f t="shared" si="141"/>
        <v>58.64</v>
      </c>
      <c r="Q2250" s="5" t="s">
        <v>8335</v>
      </c>
      <c r="R2250" s="5" t="s">
        <v>8353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 s="5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t="b">
        <v>0</v>
      </c>
      <c r="L2251" s="5">
        <v>180</v>
      </c>
      <c r="M2251" t="b">
        <v>1</v>
      </c>
      <c r="N2251" s="5" t="s">
        <v>8296</v>
      </c>
      <c r="O2251" s="1">
        <f t="shared" si="140"/>
        <v>169</v>
      </c>
      <c r="P2251" s="7">
        <f t="shared" si="141"/>
        <v>32.82</v>
      </c>
      <c r="Q2251" s="5" t="s">
        <v>8335</v>
      </c>
      <c r="R2251" s="5" t="s">
        <v>8353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 s="5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t="b">
        <v>0</v>
      </c>
      <c r="L2252" s="5">
        <v>571</v>
      </c>
      <c r="M2252" t="b">
        <v>1</v>
      </c>
      <c r="N2252" s="5" t="s">
        <v>8296</v>
      </c>
      <c r="O2252" s="1">
        <f t="shared" si="140"/>
        <v>976</v>
      </c>
      <c r="P2252" s="7">
        <f t="shared" si="141"/>
        <v>426.94</v>
      </c>
      <c r="Q2252" s="5" t="s">
        <v>8335</v>
      </c>
      <c r="R2252" s="5" t="s">
        <v>8353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 s="5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t="b">
        <v>0</v>
      </c>
      <c r="L2253" s="5">
        <v>480</v>
      </c>
      <c r="M2253" t="b">
        <v>1</v>
      </c>
      <c r="N2253" s="5" t="s">
        <v>8296</v>
      </c>
      <c r="O2253" s="1">
        <f t="shared" si="140"/>
        <v>135</v>
      </c>
      <c r="P2253" s="7">
        <f t="shared" si="141"/>
        <v>23.810000000000002</v>
      </c>
      <c r="Q2253" s="5" t="s">
        <v>8335</v>
      </c>
      <c r="R2253" s="5" t="s">
        <v>8353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 s="5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t="b">
        <v>0</v>
      </c>
      <c r="L2254" s="5">
        <v>249</v>
      </c>
      <c r="M2254" t="b">
        <v>1</v>
      </c>
      <c r="N2254" s="5" t="s">
        <v>8296</v>
      </c>
      <c r="O2254" s="1">
        <f t="shared" si="140"/>
        <v>273</v>
      </c>
      <c r="P2254" s="7">
        <f t="shared" si="141"/>
        <v>98.42</v>
      </c>
      <c r="Q2254" s="5" t="s">
        <v>8335</v>
      </c>
      <c r="R2254" s="5" t="s">
        <v>8353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 s="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t="b">
        <v>0</v>
      </c>
      <c r="L2255" s="5">
        <v>84</v>
      </c>
      <c r="M2255" t="b">
        <v>1</v>
      </c>
      <c r="N2255" s="5" t="s">
        <v>8296</v>
      </c>
      <c r="O2255" s="1">
        <f t="shared" si="140"/>
        <v>113</v>
      </c>
      <c r="P2255" s="7">
        <f t="shared" si="141"/>
        <v>107.33</v>
      </c>
      <c r="Q2255" s="5" t="s">
        <v>8335</v>
      </c>
      <c r="R2255" s="5" t="s">
        <v>8353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 s="5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t="b">
        <v>0</v>
      </c>
      <c r="L2256" s="5">
        <v>197</v>
      </c>
      <c r="M2256" t="b">
        <v>1</v>
      </c>
      <c r="N2256" s="5" t="s">
        <v>8296</v>
      </c>
      <c r="O2256" s="1">
        <f t="shared" si="140"/>
        <v>460</v>
      </c>
      <c r="P2256" s="7">
        <f t="shared" si="141"/>
        <v>11.68</v>
      </c>
      <c r="Q2256" s="5" t="s">
        <v>8335</v>
      </c>
      <c r="R2256" s="5" t="s">
        <v>8353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 s="5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t="b">
        <v>0</v>
      </c>
      <c r="L2257" s="5">
        <v>271</v>
      </c>
      <c r="M2257" t="b">
        <v>1</v>
      </c>
      <c r="N2257" s="5" t="s">
        <v>8296</v>
      </c>
      <c r="O2257" s="1">
        <f t="shared" si="140"/>
        <v>287</v>
      </c>
      <c r="P2257" s="7">
        <f t="shared" si="141"/>
        <v>41.79</v>
      </c>
      <c r="Q2257" s="5" t="s">
        <v>8335</v>
      </c>
      <c r="R2257" s="5" t="s">
        <v>8353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 s="5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t="b">
        <v>0</v>
      </c>
      <c r="L2258" s="5">
        <v>50</v>
      </c>
      <c r="M2258" t="b">
        <v>1</v>
      </c>
      <c r="N2258" s="5" t="s">
        <v>8296</v>
      </c>
      <c r="O2258" s="1">
        <f t="shared" si="140"/>
        <v>223</v>
      </c>
      <c r="P2258" s="7">
        <f t="shared" si="141"/>
        <v>21.38</v>
      </c>
      <c r="Q2258" s="5" t="s">
        <v>8335</v>
      </c>
      <c r="R2258" s="5" t="s">
        <v>8353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 s="5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t="b">
        <v>0</v>
      </c>
      <c r="L2259" s="5">
        <v>169</v>
      </c>
      <c r="M2259" t="b">
        <v>1</v>
      </c>
      <c r="N2259" s="5" t="s">
        <v>8296</v>
      </c>
      <c r="O2259" s="1">
        <f t="shared" si="140"/>
        <v>637</v>
      </c>
      <c r="P2259" s="7">
        <f t="shared" si="141"/>
        <v>94.11</v>
      </c>
      <c r="Q2259" s="5" t="s">
        <v>8335</v>
      </c>
      <c r="R2259" s="5" t="s">
        <v>8353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 s="5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t="b">
        <v>0</v>
      </c>
      <c r="L2260" s="5">
        <v>205</v>
      </c>
      <c r="M2260" t="b">
        <v>1</v>
      </c>
      <c r="N2260" s="5" t="s">
        <v>8296</v>
      </c>
      <c r="O2260" s="1">
        <f t="shared" si="140"/>
        <v>147</v>
      </c>
      <c r="P2260" s="7">
        <f t="shared" si="141"/>
        <v>15.73</v>
      </c>
      <c r="Q2260" s="5" t="s">
        <v>8335</v>
      </c>
      <c r="R2260" s="5" t="s">
        <v>8353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 s="5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t="b">
        <v>0</v>
      </c>
      <c r="L2261" s="5">
        <v>206</v>
      </c>
      <c r="M2261" t="b">
        <v>1</v>
      </c>
      <c r="N2261" s="5" t="s">
        <v>8296</v>
      </c>
      <c r="O2261" s="1">
        <f t="shared" si="140"/>
        <v>1868</v>
      </c>
      <c r="P2261" s="7">
        <f t="shared" si="141"/>
        <v>90.64</v>
      </c>
      <c r="Q2261" s="5" t="s">
        <v>8335</v>
      </c>
      <c r="R2261" s="5" t="s">
        <v>8353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 s="5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t="b">
        <v>0</v>
      </c>
      <c r="L2262" s="5">
        <v>84</v>
      </c>
      <c r="M2262" t="b">
        <v>1</v>
      </c>
      <c r="N2262" s="5" t="s">
        <v>8296</v>
      </c>
      <c r="O2262" s="1">
        <f t="shared" si="140"/>
        <v>327</v>
      </c>
      <c r="P2262" s="7">
        <f t="shared" si="141"/>
        <v>97.300000000000011</v>
      </c>
      <c r="Q2262" s="5" t="s">
        <v>8335</v>
      </c>
      <c r="R2262" s="5" t="s">
        <v>8353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 s="5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t="b">
        <v>0</v>
      </c>
      <c r="L2263" s="5">
        <v>210</v>
      </c>
      <c r="M2263" t="b">
        <v>1</v>
      </c>
      <c r="N2263" s="5" t="s">
        <v>8296</v>
      </c>
      <c r="O2263" s="1">
        <f t="shared" si="140"/>
        <v>780</v>
      </c>
      <c r="P2263" s="7">
        <f t="shared" si="141"/>
        <v>37.119999999999997</v>
      </c>
      <c r="Q2263" s="5" t="s">
        <v>8335</v>
      </c>
      <c r="R2263" s="5" t="s">
        <v>8353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 s="5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t="b">
        <v>0</v>
      </c>
      <c r="L2264" s="5">
        <v>181</v>
      </c>
      <c r="M2264" t="b">
        <v>1</v>
      </c>
      <c r="N2264" s="5" t="s">
        <v>8296</v>
      </c>
      <c r="O2264" s="1">
        <f t="shared" si="140"/>
        <v>155</v>
      </c>
      <c r="P2264" s="7">
        <f t="shared" si="141"/>
        <v>28.110000000000003</v>
      </c>
      <c r="Q2264" s="5" t="s">
        <v>8335</v>
      </c>
      <c r="R2264" s="5" t="s">
        <v>8353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 s="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t="b">
        <v>0</v>
      </c>
      <c r="L2265" s="5">
        <v>60</v>
      </c>
      <c r="M2265" t="b">
        <v>1</v>
      </c>
      <c r="N2265" s="5" t="s">
        <v>8296</v>
      </c>
      <c r="O2265" s="1">
        <f t="shared" si="140"/>
        <v>116</v>
      </c>
      <c r="P2265" s="7">
        <f t="shared" si="141"/>
        <v>144.44</v>
      </c>
      <c r="Q2265" s="5" t="s">
        <v>8335</v>
      </c>
      <c r="R2265" s="5" t="s">
        <v>8353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 s="5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t="b">
        <v>0</v>
      </c>
      <c r="L2266" s="5">
        <v>445</v>
      </c>
      <c r="M2266" t="b">
        <v>1</v>
      </c>
      <c r="N2266" s="5" t="s">
        <v>8296</v>
      </c>
      <c r="O2266" s="1">
        <f t="shared" si="140"/>
        <v>181</v>
      </c>
      <c r="P2266" s="7">
        <f t="shared" si="141"/>
        <v>24.28</v>
      </c>
      <c r="Q2266" s="5" t="s">
        <v>8335</v>
      </c>
      <c r="R2266" s="5" t="s">
        <v>8353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 s="5">
        <v>2265</v>
      </c>
      <c r="B2267" s="3" t="s">
        <v>2265</v>
      </c>
      <c r="C2267" s="3" t="s">
        <v>6374</v>
      </c>
      <c r="D2267">
        <v>200</v>
      </c>
      <c r="E2267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t="b">
        <v>0</v>
      </c>
      <c r="L2267" s="5">
        <v>17</v>
      </c>
      <c r="M2267" t="b">
        <v>1</v>
      </c>
      <c r="N2267" s="5" t="s">
        <v>8296</v>
      </c>
      <c r="O2267" s="1">
        <f t="shared" si="140"/>
        <v>299</v>
      </c>
      <c r="P2267" s="7">
        <f t="shared" si="141"/>
        <v>35.119999999999997</v>
      </c>
      <c r="Q2267" s="5" t="s">
        <v>8335</v>
      </c>
      <c r="R2267" s="5" t="s">
        <v>8353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 s="5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t="b">
        <v>0</v>
      </c>
      <c r="L2268" s="5">
        <v>194</v>
      </c>
      <c r="M2268" t="b">
        <v>1</v>
      </c>
      <c r="N2268" s="5" t="s">
        <v>8296</v>
      </c>
      <c r="O2268" s="1">
        <f t="shared" si="140"/>
        <v>321</v>
      </c>
      <c r="P2268" s="7">
        <f t="shared" si="141"/>
        <v>24.770000000000003</v>
      </c>
      <c r="Q2268" s="5" t="s">
        <v>8335</v>
      </c>
      <c r="R2268" s="5" t="s">
        <v>8353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 s="5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t="b">
        <v>0</v>
      </c>
      <c r="L2269" s="5">
        <v>404</v>
      </c>
      <c r="M2269" t="b">
        <v>1</v>
      </c>
      <c r="N2269" s="5" t="s">
        <v>8296</v>
      </c>
      <c r="O2269" s="1">
        <f t="shared" si="140"/>
        <v>381</v>
      </c>
      <c r="P2269" s="7">
        <f t="shared" si="141"/>
        <v>188.38</v>
      </c>
      <c r="Q2269" s="5" t="s">
        <v>8335</v>
      </c>
      <c r="R2269" s="5" t="s">
        <v>8353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 s="5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t="b">
        <v>0</v>
      </c>
      <c r="L2270" s="5">
        <v>194</v>
      </c>
      <c r="M2270" t="b">
        <v>1</v>
      </c>
      <c r="N2270" s="5" t="s">
        <v>8296</v>
      </c>
      <c r="O2270" s="1">
        <f t="shared" si="140"/>
        <v>103</v>
      </c>
      <c r="P2270" s="7">
        <f t="shared" si="141"/>
        <v>148.09</v>
      </c>
      <c r="Q2270" s="5" t="s">
        <v>8335</v>
      </c>
      <c r="R2270" s="5" t="s">
        <v>8353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 s="5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t="b">
        <v>0</v>
      </c>
      <c r="L2271" s="5">
        <v>902</v>
      </c>
      <c r="M2271" t="b">
        <v>1</v>
      </c>
      <c r="N2271" s="5" t="s">
        <v>8296</v>
      </c>
      <c r="O2271" s="1">
        <f t="shared" si="140"/>
        <v>1802</v>
      </c>
      <c r="P2271" s="7">
        <f t="shared" si="141"/>
        <v>49.94</v>
      </c>
      <c r="Q2271" s="5" t="s">
        <v>8335</v>
      </c>
      <c r="R2271" s="5" t="s">
        <v>8353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 s="5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t="b">
        <v>0</v>
      </c>
      <c r="L2272" s="5">
        <v>1670</v>
      </c>
      <c r="M2272" t="b">
        <v>1</v>
      </c>
      <c r="N2272" s="5" t="s">
        <v>8296</v>
      </c>
      <c r="O2272" s="1">
        <f t="shared" si="140"/>
        <v>721</v>
      </c>
      <c r="P2272" s="7">
        <f t="shared" si="141"/>
        <v>107.83</v>
      </c>
      <c r="Q2272" s="5" t="s">
        <v>8335</v>
      </c>
      <c r="R2272" s="5" t="s">
        <v>8353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 s="5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t="b">
        <v>0</v>
      </c>
      <c r="L2273" s="5">
        <v>1328</v>
      </c>
      <c r="M2273" t="b">
        <v>1</v>
      </c>
      <c r="N2273" s="5" t="s">
        <v>8296</v>
      </c>
      <c r="O2273" s="1">
        <f t="shared" si="140"/>
        <v>284</v>
      </c>
      <c r="P2273" s="7">
        <f t="shared" si="141"/>
        <v>42.64</v>
      </c>
      <c r="Q2273" s="5" t="s">
        <v>8335</v>
      </c>
      <c r="R2273" s="5" t="s">
        <v>8353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 s="5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t="b">
        <v>0</v>
      </c>
      <c r="L2274" s="5">
        <v>944</v>
      </c>
      <c r="M2274" t="b">
        <v>1</v>
      </c>
      <c r="N2274" s="5" t="s">
        <v>8296</v>
      </c>
      <c r="O2274" s="1">
        <f t="shared" si="140"/>
        <v>1357</v>
      </c>
      <c r="P2274" s="7">
        <f t="shared" si="141"/>
        <v>14.379999999999999</v>
      </c>
      <c r="Q2274" s="5" t="s">
        <v>8335</v>
      </c>
      <c r="R2274" s="5" t="s">
        <v>8353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 s="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t="b">
        <v>0</v>
      </c>
      <c r="L2275" s="5">
        <v>147</v>
      </c>
      <c r="M2275" t="b">
        <v>1</v>
      </c>
      <c r="N2275" s="5" t="s">
        <v>8296</v>
      </c>
      <c r="O2275" s="1">
        <f t="shared" si="140"/>
        <v>221</v>
      </c>
      <c r="P2275" s="7">
        <f t="shared" si="141"/>
        <v>37.479999999999997</v>
      </c>
      <c r="Q2275" s="5" t="s">
        <v>8335</v>
      </c>
      <c r="R2275" s="5" t="s">
        <v>8353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 s="5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t="b">
        <v>0</v>
      </c>
      <c r="L2276" s="5">
        <v>99</v>
      </c>
      <c r="M2276" t="b">
        <v>1</v>
      </c>
      <c r="N2276" s="5" t="s">
        <v>8296</v>
      </c>
      <c r="O2276" s="1">
        <f t="shared" si="140"/>
        <v>120</v>
      </c>
      <c r="P2276" s="7">
        <f t="shared" si="141"/>
        <v>30.21</v>
      </c>
      <c r="Q2276" s="5" t="s">
        <v>8335</v>
      </c>
      <c r="R2276" s="5" t="s">
        <v>8353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 s="5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t="b">
        <v>0</v>
      </c>
      <c r="L2277" s="5">
        <v>79</v>
      </c>
      <c r="M2277" t="b">
        <v>1</v>
      </c>
      <c r="N2277" s="5" t="s">
        <v>8296</v>
      </c>
      <c r="O2277" s="1">
        <f t="shared" si="140"/>
        <v>408</v>
      </c>
      <c r="P2277" s="7">
        <f t="shared" si="141"/>
        <v>33.559999999999995</v>
      </c>
      <c r="Q2277" s="5" t="s">
        <v>8335</v>
      </c>
      <c r="R2277" s="5" t="s">
        <v>8353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 s="5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t="b">
        <v>0</v>
      </c>
      <c r="L2278" s="5">
        <v>75</v>
      </c>
      <c r="M2278" t="b">
        <v>1</v>
      </c>
      <c r="N2278" s="5" t="s">
        <v>8296</v>
      </c>
      <c r="O2278" s="1">
        <f t="shared" si="140"/>
        <v>106</v>
      </c>
      <c r="P2278" s="7">
        <f t="shared" si="141"/>
        <v>64.75</v>
      </c>
      <c r="Q2278" s="5" t="s">
        <v>8335</v>
      </c>
      <c r="R2278" s="5" t="s">
        <v>8353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 s="5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t="b">
        <v>0</v>
      </c>
      <c r="L2279" s="5">
        <v>207</v>
      </c>
      <c r="M2279" t="b">
        <v>1</v>
      </c>
      <c r="N2279" s="5" t="s">
        <v>8296</v>
      </c>
      <c r="O2279" s="1">
        <f t="shared" si="140"/>
        <v>142</v>
      </c>
      <c r="P2279" s="7">
        <f t="shared" si="141"/>
        <v>57.94</v>
      </c>
      <c r="Q2279" s="5" t="s">
        <v>8335</v>
      </c>
      <c r="R2279" s="5" t="s">
        <v>8353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 s="5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t="b">
        <v>0</v>
      </c>
      <c r="L2280" s="5">
        <v>102</v>
      </c>
      <c r="M2280" t="b">
        <v>1</v>
      </c>
      <c r="N2280" s="5" t="s">
        <v>8296</v>
      </c>
      <c r="O2280" s="1">
        <f t="shared" si="140"/>
        <v>271</v>
      </c>
      <c r="P2280" s="7">
        <f t="shared" si="141"/>
        <v>53.08</v>
      </c>
      <c r="Q2280" s="5" t="s">
        <v>8335</v>
      </c>
      <c r="R2280" s="5" t="s">
        <v>8353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 s="5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t="b">
        <v>0</v>
      </c>
      <c r="L2281" s="5">
        <v>32</v>
      </c>
      <c r="M2281" t="b">
        <v>1</v>
      </c>
      <c r="N2281" s="5" t="s">
        <v>8296</v>
      </c>
      <c r="O2281" s="1">
        <f t="shared" si="140"/>
        <v>154</v>
      </c>
      <c r="P2281" s="7">
        <f t="shared" si="141"/>
        <v>48.07</v>
      </c>
      <c r="Q2281" s="5" t="s">
        <v>8335</v>
      </c>
      <c r="R2281" s="5" t="s">
        <v>8353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 s="5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t="b">
        <v>0</v>
      </c>
      <c r="L2282" s="5">
        <v>480</v>
      </c>
      <c r="M2282" t="b">
        <v>1</v>
      </c>
      <c r="N2282" s="5" t="s">
        <v>8296</v>
      </c>
      <c r="O2282" s="1">
        <f t="shared" si="140"/>
        <v>404</v>
      </c>
      <c r="P2282" s="7">
        <f t="shared" si="141"/>
        <v>82.4</v>
      </c>
      <c r="Q2282" s="5" t="s">
        <v>8335</v>
      </c>
      <c r="R2282" s="5" t="s">
        <v>8353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 s="5">
        <v>2281</v>
      </c>
      <c r="B2283" s="3" t="s">
        <v>2281</v>
      </c>
      <c r="C2283" s="3" t="s">
        <v>6390</v>
      </c>
      <c r="D2283">
        <v>300</v>
      </c>
      <c r="E2283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t="b">
        <v>0</v>
      </c>
      <c r="L2283" s="5">
        <v>11</v>
      </c>
      <c r="M2283" t="b">
        <v>1</v>
      </c>
      <c r="N2283" s="5" t="s">
        <v>8275</v>
      </c>
      <c r="O2283" s="1">
        <f t="shared" si="140"/>
        <v>185</v>
      </c>
      <c r="P2283" s="7">
        <f t="shared" si="141"/>
        <v>50.46</v>
      </c>
      <c r="Q2283" s="5" t="s">
        <v>8327</v>
      </c>
      <c r="R2283" s="5" t="s">
        <v>8328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 s="5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t="b">
        <v>0</v>
      </c>
      <c r="L2284" s="5">
        <v>12</v>
      </c>
      <c r="M2284" t="b">
        <v>1</v>
      </c>
      <c r="N2284" s="5" t="s">
        <v>8275</v>
      </c>
      <c r="O2284" s="1">
        <f t="shared" si="140"/>
        <v>186</v>
      </c>
      <c r="P2284" s="7">
        <f t="shared" si="141"/>
        <v>115.84</v>
      </c>
      <c r="Q2284" s="5" t="s">
        <v>8327</v>
      </c>
      <c r="R2284" s="5" t="s">
        <v>8328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 s="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t="b">
        <v>0</v>
      </c>
      <c r="L2285" s="5">
        <v>48</v>
      </c>
      <c r="M2285" t="b">
        <v>1</v>
      </c>
      <c r="N2285" s="5" t="s">
        <v>8275</v>
      </c>
      <c r="O2285" s="1">
        <f t="shared" si="140"/>
        <v>101</v>
      </c>
      <c r="P2285" s="7">
        <f t="shared" si="141"/>
        <v>63.04</v>
      </c>
      <c r="Q2285" s="5" t="s">
        <v>8327</v>
      </c>
      <c r="R2285" s="5" t="s">
        <v>8328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 s="5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t="b">
        <v>0</v>
      </c>
      <c r="L2286" s="5">
        <v>59</v>
      </c>
      <c r="M2286" t="b">
        <v>1</v>
      </c>
      <c r="N2286" s="5" t="s">
        <v>8275</v>
      </c>
      <c r="O2286" s="1">
        <f t="shared" si="140"/>
        <v>107</v>
      </c>
      <c r="P2286" s="7">
        <f t="shared" si="141"/>
        <v>108.03</v>
      </c>
      <c r="Q2286" s="5" t="s">
        <v>8327</v>
      </c>
      <c r="R2286" s="5" t="s">
        <v>8328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 s="5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t="b">
        <v>0</v>
      </c>
      <c r="L2287" s="5">
        <v>79</v>
      </c>
      <c r="M2287" t="b">
        <v>1</v>
      </c>
      <c r="N2287" s="5" t="s">
        <v>8275</v>
      </c>
      <c r="O2287" s="1">
        <f t="shared" si="140"/>
        <v>122</v>
      </c>
      <c r="P2287" s="7">
        <f t="shared" si="141"/>
        <v>46.089999999999996</v>
      </c>
      <c r="Q2287" s="5" t="s">
        <v>8327</v>
      </c>
      <c r="R2287" s="5" t="s">
        <v>8328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 s="5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t="b">
        <v>0</v>
      </c>
      <c r="L2288" s="5">
        <v>14</v>
      </c>
      <c r="M2288" t="b">
        <v>1</v>
      </c>
      <c r="N2288" s="5" t="s">
        <v>8275</v>
      </c>
      <c r="O2288" s="1">
        <f t="shared" si="140"/>
        <v>101</v>
      </c>
      <c r="P2288" s="7">
        <f t="shared" si="141"/>
        <v>107.22</v>
      </c>
      <c r="Q2288" s="5" t="s">
        <v>8327</v>
      </c>
      <c r="R2288" s="5" t="s">
        <v>8328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 s="5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t="b">
        <v>0</v>
      </c>
      <c r="L2289" s="5">
        <v>106</v>
      </c>
      <c r="M2289" t="b">
        <v>1</v>
      </c>
      <c r="N2289" s="5" t="s">
        <v>8275</v>
      </c>
      <c r="O2289" s="1">
        <f t="shared" si="140"/>
        <v>120</v>
      </c>
      <c r="P2289" s="7">
        <f t="shared" si="141"/>
        <v>50.94</v>
      </c>
      <c r="Q2289" s="5" t="s">
        <v>8327</v>
      </c>
      <c r="R2289" s="5" t="s">
        <v>8328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 s="5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t="b">
        <v>0</v>
      </c>
      <c r="L2290" s="5">
        <v>25</v>
      </c>
      <c r="M2290" t="b">
        <v>1</v>
      </c>
      <c r="N2290" s="5" t="s">
        <v>8275</v>
      </c>
      <c r="O2290" s="1">
        <f t="shared" si="140"/>
        <v>101</v>
      </c>
      <c r="P2290" s="7">
        <f t="shared" si="141"/>
        <v>40.04</v>
      </c>
      <c r="Q2290" s="5" t="s">
        <v>8327</v>
      </c>
      <c r="R2290" s="5" t="s">
        <v>8328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 s="5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t="b">
        <v>0</v>
      </c>
      <c r="L2291" s="5">
        <v>25</v>
      </c>
      <c r="M2291" t="b">
        <v>1</v>
      </c>
      <c r="N2291" s="5" t="s">
        <v>8275</v>
      </c>
      <c r="O2291" s="1">
        <f t="shared" si="140"/>
        <v>108</v>
      </c>
      <c r="P2291" s="7">
        <f t="shared" si="141"/>
        <v>64.44</v>
      </c>
      <c r="Q2291" s="5" t="s">
        <v>8327</v>
      </c>
      <c r="R2291" s="5" t="s">
        <v>8328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 s="5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t="b">
        <v>0</v>
      </c>
      <c r="L2292" s="5">
        <v>29</v>
      </c>
      <c r="M2292" t="b">
        <v>1</v>
      </c>
      <c r="N2292" s="5" t="s">
        <v>8275</v>
      </c>
      <c r="O2292" s="1">
        <f t="shared" si="140"/>
        <v>105</v>
      </c>
      <c r="P2292" s="7">
        <f t="shared" si="141"/>
        <v>53.83</v>
      </c>
      <c r="Q2292" s="5" t="s">
        <v>8327</v>
      </c>
      <c r="R2292" s="5" t="s">
        <v>8328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 s="5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t="b">
        <v>0</v>
      </c>
      <c r="L2293" s="5">
        <v>43</v>
      </c>
      <c r="M2293" t="b">
        <v>1</v>
      </c>
      <c r="N2293" s="5" t="s">
        <v>8275</v>
      </c>
      <c r="O2293" s="1">
        <f t="shared" si="140"/>
        <v>173</v>
      </c>
      <c r="P2293" s="7">
        <f t="shared" si="141"/>
        <v>100.47</v>
      </c>
      <c r="Q2293" s="5" t="s">
        <v>8327</v>
      </c>
      <c r="R2293" s="5" t="s">
        <v>8328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 s="5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t="b">
        <v>0</v>
      </c>
      <c r="L2294" s="5">
        <v>46</v>
      </c>
      <c r="M2294" t="b">
        <v>1</v>
      </c>
      <c r="N2294" s="5" t="s">
        <v>8275</v>
      </c>
      <c r="O2294" s="1">
        <f t="shared" si="140"/>
        <v>108</v>
      </c>
      <c r="P2294" s="7">
        <f t="shared" si="141"/>
        <v>46.64</v>
      </c>
      <c r="Q2294" s="5" t="s">
        <v>8327</v>
      </c>
      <c r="R2294" s="5" t="s">
        <v>8328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 s="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t="b">
        <v>0</v>
      </c>
      <c r="L2295" s="5">
        <v>27</v>
      </c>
      <c r="M2295" t="b">
        <v>1</v>
      </c>
      <c r="N2295" s="5" t="s">
        <v>8275</v>
      </c>
      <c r="O2295" s="1">
        <f t="shared" si="140"/>
        <v>109</v>
      </c>
      <c r="P2295" s="7">
        <f t="shared" si="141"/>
        <v>34.08</v>
      </c>
      <c r="Q2295" s="5" t="s">
        <v>8327</v>
      </c>
      <c r="R2295" s="5" t="s">
        <v>8328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 s="5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t="b">
        <v>0</v>
      </c>
      <c r="L2296" s="5">
        <v>112</v>
      </c>
      <c r="M2296" t="b">
        <v>1</v>
      </c>
      <c r="N2296" s="5" t="s">
        <v>8275</v>
      </c>
      <c r="O2296" s="1">
        <f t="shared" si="140"/>
        <v>147</v>
      </c>
      <c r="P2296" s="7">
        <f t="shared" si="141"/>
        <v>65.22</v>
      </c>
      <c r="Q2296" s="5" t="s">
        <v>8327</v>
      </c>
      <c r="R2296" s="5" t="s">
        <v>8328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 s="5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t="b">
        <v>0</v>
      </c>
      <c r="L2297" s="5">
        <v>34</v>
      </c>
      <c r="M2297" t="b">
        <v>1</v>
      </c>
      <c r="N2297" s="5" t="s">
        <v>8275</v>
      </c>
      <c r="O2297" s="1">
        <f t="shared" si="140"/>
        <v>126</v>
      </c>
      <c r="P2297" s="7">
        <f t="shared" si="141"/>
        <v>44.21</v>
      </c>
      <c r="Q2297" s="5" t="s">
        <v>8327</v>
      </c>
      <c r="R2297" s="5" t="s">
        <v>8328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 s="5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t="b">
        <v>0</v>
      </c>
      <c r="L2298" s="5">
        <v>145</v>
      </c>
      <c r="M2298" t="b">
        <v>1</v>
      </c>
      <c r="N2298" s="5" t="s">
        <v>8275</v>
      </c>
      <c r="O2298" s="1">
        <f t="shared" si="140"/>
        <v>150</v>
      </c>
      <c r="P2298" s="7">
        <f t="shared" si="141"/>
        <v>71.97</v>
      </c>
      <c r="Q2298" s="5" t="s">
        <v>8327</v>
      </c>
      <c r="R2298" s="5" t="s">
        <v>8328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 s="5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t="b">
        <v>0</v>
      </c>
      <c r="L2299" s="5">
        <v>19</v>
      </c>
      <c r="M2299" t="b">
        <v>1</v>
      </c>
      <c r="N2299" s="5" t="s">
        <v>8275</v>
      </c>
      <c r="O2299" s="1">
        <f t="shared" si="140"/>
        <v>101</v>
      </c>
      <c r="P2299" s="7">
        <f t="shared" si="141"/>
        <v>52.949999999999996</v>
      </c>
      <c r="Q2299" s="5" t="s">
        <v>8327</v>
      </c>
      <c r="R2299" s="5" t="s">
        <v>8328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 s="5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t="b">
        <v>0</v>
      </c>
      <c r="L2300" s="5">
        <v>288</v>
      </c>
      <c r="M2300" t="b">
        <v>1</v>
      </c>
      <c r="N2300" s="5" t="s">
        <v>8275</v>
      </c>
      <c r="O2300" s="1">
        <f t="shared" si="140"/>
        <v>106</v>
      </c>
      <c r="P2300" s="7">
        <f t="shared" si="141"/>
        <v>109.46000000000001</v>
      </c>
      <c r="Q2300" s="5" t="s">
        <v>8327</v>
      </c>
      <c r="R2300" s="5" t="s">
        <v>8328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 s="5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t="b">
        <v>0</v>
      </c>
      <c r="L2301" s="5">
        <v>14</v>
      </c>
      <c r="M2301" t="b">
        <v>1</v>
      </c>
      <c r="N2301" s="5" t="s">
        <v>8275</v>
      </c>
      <c r="O2301" s="1">
        <f t="shared" si="140"/>
        <v>351</v>
      </c>
      <c r="P2301" s="7">
        <f t="shared" si="141"/>
        <v>75.040000000000006</v>
      </c>
      <c r="Q2301" s="5" t="s">
        <v>8327</v>
      </c>
      <c r="R2301" s="5" t="s">
        <v>8328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 s="5">
        <v>2300</v>
      </c>
      <c r="B2302" s="3" t="s">
        <v>2300</v>
      </c>
      <c r="C2302" s="3" t="s">
        <v>6409</v>
      </c>
      <c r="D2302">
        <v>800</v>
      </c>
      <c r="E2302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t="b">
        <v>0</v>
      </c>
      <c r="L2302" s="5">
        <v>7</v>
      </c>
      <c r="M2302" t="b">
        <v>1</v>
      </c>
      <c r="N2302" s="5" t="s">
        <v>8275</v>
      </c>
      <c r="O2302" s="1">
        <f t="shared" si="140"/>
        <v>102</v>
      </c>
      <c r="P2302" s="7">
        <f t="shared" si="141"/>
        <v>115.72</v>
      </c>
      <c r="Q2302" s="5" t="s">
        <v>8327</v>
      </c>
      <c r="R2302" s="5" t="s">
        <v>8328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 s="5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t="b">
        <v>1</v>
      </c>
      <c r="L2303" s="5">
        <v>211</v>
      </c>
      <c r="M2303" t="b">
        <v>1</v>
      </c>
      <c r="N2303" s="5" t="s">
        <v>8278</v>
      </c>
      <c r="O2303" s="1">
        <f t="shared" si="140"/>
        <v>134</v>
      </c>
      <c r="P2303" s="7">
        <f t="shared" si="141"/>
        <v>31.66</v>
      </c>
      <c r="Q2303" s="5" t="s">
        <v>8327</v>
      </c>
      <c r="R2303" s="5" t="s">
        <v>8331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 s="5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t="b">
        <v>1</v>
      </c>
      <c r="L2304" s="5">
        <v>85</v>
      </c>
      <c r="M2304" t="b">
        <v>1</v>
      </c>
      <c r="N2304" s="5" t="s">
        <v>8278</v>
      </c>
      <c r="O2304" s="1">
        <f t="shared" si="140"/>
        <v>171</v>
      </c>
      <c r="P2304" s="7">
        <f t="shared" si="141"/>
        <v>46.18</v>
      </c>
      <c r="Q2304" s="5" t="s">
        <v>8327</v>
      </c>
      <c r="R2304" s="5" t="s">
        <v>8331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 s="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t="b">
        <v>1</v>
      </c>
      <c r="L2305" s="5">
        <v>103</v>
      </c>
      <c r="M2305" t="b">
        <v>1</v>
      </c>
      <c r="N2305" s="5" t="s">
        <v>8278</v>
      </c>
      <c r="O2305" s="1">
        <f t="shared" si="140"/>
        <v>110</v>
      </c>
      <c r="P2305" s="7">
        <f t="shared" si="141"/>
        <v>68.490000000000009</v>
      </c>
      <c r="Q2305" s="5" t="s">
        <v>8327</v>
      </c>
      <c r="R2305" s="5" t="s">
        <v>8331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 s="5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t="b">
        <v>1</v>
      </c>
      <c r="L2306" s="5">
        <v>113</v>
      </c>
      <c r="M2306" t="b">
        <v>1</v>
      </c>
      <c r="N2306" s="5" t="s">
        <v>8278</v>
      </c>
      <c r="O2306" s="1">
        <f t="shared" si="140"/>
        <v>101</v>
      </c>
      <c r="P2306" s="7">
        <f t="shared" si="141"/>
        <v>53.47</v>
      </c>
      <c r="Q2306" s="5" t="s">
        <v>8327</v>
      </c>
      <c r="R2306" s="5" t="s">
        <v>8331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 s="5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t="b">
        <v>1</v>
      </c>
      <c r="L2307" s="5">
        <v>167</v>
      </c>
      <c r="M2307" t="b">
        <v>1</v>
      </c>
      <c r="N2307" s="5" t="s">
        <v>8278</v>
      </c>
      <c r="O2307" s="1">
        <f t="shared" ref="O2307:O2370" si="144">ROUNDUP(E2307/D2307*100, 0)</f>
        <v>102</v>
      </c>
      <c r="P2307" s="7">
        <f t="shared" ref="P2307:P2370" si="145">ROUNDUP(E2307/L2307,2)</f>
        <v>109.11</v>
      </c>
      <c r="Q2307" s="5" t="s">
        <v>8327</v>
      </c>
      <c r="R2307" s="5" t="s">
        <v>8331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 s="5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t="b">
        <v>1</v>
      </c>
      <c r="L2308" s="5">
        <v>73</v>
      </c>
      <c r="M2308" t="b">
        <v>1</v>
      </c>
      <c r="N2308" s="5" t="s">
        <v>8278</v>
      </c>
      <c r="O2308" s="1">
        <f t="shared" si="144"/>
        <v>107</v>
      </c>
      <c r="P2308" s="7">
        <f t="shared" si="145"/>
        <v>51.19</v>
      </c>
      <c r="Q2308" s="5" t="s">
        <v>8327</v>
      </c>
      <c r="R2308" s="5" t="s">
        <v>8331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 s="5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t="b">
        <v>1</v>
      </c>
      <c r="L2309" s="5">
        <v>75</v>
      </c>
      <c r="M2309" t="b">
        <v>1</v>
      </c>
      <c r="N2309" s="5" t="s">
        <v>8278</v>
      </c>
      <c r="O2309" s="1">
        <f t="shared" si="144"/>
        <v>107</v>
      </c>
      <c r="P2309" s="7">
        <f t="shared" si="145"/>
        <v>27.94</v>
      </c>
      <c r="Q2309" s="5" t="s">
        <v>8327</v>
      </c>
      <c r="R2309" s="5" t="s">
        <v>8331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 s="5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t="b">
        <v>1</v>
      </c>
      <c r="L2310" s="5">
        <v>614</v>
      </c>
      <c r="M2310" t="b">
        <v>1</v>
      </c>
      <c r="N2310" s="5" t="s">
        <v>8278</v>
      </c>
      <c r="O2310" s="1">
        <f t="shared" si="144"/>
        <v>102</v>
      </c>
      <c r="P2310" s="7">
        <f t="shared" si="145"/>
        <v>82.5</v>
      </c>
      <c r="Q2310" s="5" t="s">
        <v>8327</v>
      </c>
      <c r="R2310" s="5" t="s">
        <v>8331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 s="5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t="b">
        <v>1</v>
      </c>
      <c r="L2311" s="5">
        <v>107</v>
      </c>
      <c r="M2311" t="b">
        <v>1</v>
      </c>
      <c r="N2311" s="5" t="s">
        <v>8278</v>
      </c>
      <c r="O2311" s="1">
        <f t="shared" si="144"/>
        <v>107</v>
      </c>
      <c r="P2311" s="7">
        <f t="shared" si="145"/>
        <v>59.82</v>
      </c>
      <c r="Q2311" s="5" t="s">
        <v>8327</v>
      </c>
      <c r="R2311" s="5" t="s">
        <v>8331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 s="5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t="b">
        <v>1</v>
      </c>
      <c r="L2312" s="5">
        <v>1224</v>
      </c>
      <c r="M2312" t="b">
        <v>1</v>
      </c>
      <c r="N2312" s="5" t="s">
        <v>8278</v>
      </c>
      <c r="O2312" s="1">
        <f t="shared" si="144"/>
        <v>429</v>
      </c>
      <c r="P2312" s="7">
        <f t="shared" si="145"/>
        <v>64.820000000000007</v>
      </c>
      <c r="Q2312" s="5" t="s">
        <v>8327</v>
      </c>
      <c r="R2312" s="5" t="s">
        <v>8331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 s="5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t="b">
        <v>1</v>
      </c>
      <c r="L2313" s="5">
        <v>104</v>
      </c>
      <c r="M2313" t="b">
        <v>1</v>
      </c>
      <c r="N2313" s="5" t="s">
        <v>8278</v>
      </c>
      <c r="O2313" s="1">
        <f t="shared" si="144"/>
        <v>105</v>
      </c>
      <c r="P2313" s="7">
        <f t="shared" si="145"/>
        <v>90.100000000000009</v>
      </c>
      <c r="Q2313" s="5" t="s">
        <v>8327</v>
      </c>
      <c r="R2313" s="5" t="s">
        <v>8331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 s="5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t="b">
        <v>1</v>
      </c>
      <c r="L2314" s="5">
        <v>79</v>
      </c>
      <c r="M2314" t="b">
        <v>1</v>
      </c>
      <c r="N2314" s="5" t="s">
        <v>8278</v>
      </c>
      <c r="O2314" s="1">
        <f t="shared" si="144"/>
        <v>108</v>
      </c>
      <c r="P2314" s="7">
        <f t="shared" si="145"/>
        <v>40.97</v>
      </c>
      <c r="Q2314" s="5" t="s">
        <v>8327</v>
      </c>
      <c r="R2314" s="5" t="s">
        <v>8331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 s="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t="b">
        <v>1</v>
      </c>
      <c r="L2315" s="5">
        <v>157</v>
      </c>
      <c r="M2315" t="b">
        <v>1</v>
      </c>
      <c r="N2315" s="5" t="s">
        <v>8278</v>
      </c>
      <c r="O2315" s="1">
        <f t="shared" si="144"/>
        <v>176</v>
      </c>
      <c r="P2315" s="7">
        <f t="shared" si="145"/>
        <v>56.01</v>
      </c>
      <c r="Q2315" s="5" t="s">
        <v>8327</v>
      </c>
      <c r="R2315" s="5" t="s">
        <v>8331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 s="5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t="b">
        <v>1</v>
      </c>
      <c r="L2316" s="5">
        <v>50</v>
      </c>
      <c r="M2316" t="b">
        <v>1</v>
      </c>
      <c r="N2316" s="5" t="s">
        <v>8278</v>
      </c>
      <c r="O2316" s="1">
        <f t="shared" si="144"/>
        <v>157</v>
      </c>
      <c r="P2316" s="7">
        <f t="shared" si="145"/>
        <v>37.68</v>
      </c>
      <c r="Q2316" s="5" t="s">
        <v>8327</v>
      </c>
      <c r="R2316" s="5" t="s">
        <v>8331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 s="5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t="b">
        <v>1</v>
      </c>
      <c r="L2317" s="5">
        <v>64</v>
      </c>
      <c r="M2317" t="b">
        <v>1</v>
      </c>
      <c r="N2317" s="5" t="s">
        <v>8278</v>
      </c>
      <c r="O2317" s="1">
        <f t="shared" si="144"/>
        <v>103</v>
      </c>
      <c r="P2317" s="7">
        <f t="shared" si="145"/>
        <v>40.08</v>
      </c>
      <c r="Q2317" s="5" t="s">
        <v>8327</v>
      </c>
      <c r="R2317" s="5" t="s">
        <v>8331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 s="5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t="b">
        <v>1</v>
      </c>
      <c r="L2318" s="5">
        <v>200</v>
      </c>
      <c r="M2318" t="b">
        <v>1</v>
      </c>
      <c r="N2318" s="5" t="s">
        <v>8278</v>
      </c>
      <c r="O2318" s="1">
        <f t="shared" si="144"/>
        <v>105</v>
      </c>
      <c r="P2318" s="7">
        <f t="shared" si="145"/>
        <v>78.040000000000006</v>
      </c>
      <c r="Q2318" s="5" t="s">
        <v>8327</v>
      </c>
      <c r="R2318" s="5" t="s">
        <v>8331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 s="5">
        <v>2317</v>
      </c>
      <c r="B2319" s="3" t="s">
        <v>2317</v>
      </c>
      <c r="C2319" s="3" t="s">
        <v>6426</v>
      </c>
      <c r="D2319">
        <v>400</v>
      </c>
      <c r="E2319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t="b">
        <v>1</v>
      </c>
      <c r="L2319" s="5">
        <v>22</v>
      </c>
      <c r="M2319" t="b">
        <v>1</v>
      </c>
      <c r="N2319" s="5" t="s">
        <v>8278</v>
      </c>
      <c r="O2319" s="1">
        <f t="shared" si="144"/>
        <v>104</v>
      </c>
      <c r="P2319" s="7">
        <f t="shared" si="145"/>
        <v>18.91</v>
      </c>
      <c r="Q2319" s="5" t="s">
        <v>8327</v>
      </c>
      <c r="R2319" s="5" t="s">
        <v>8331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 s="5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t="b">
        <v>1</v>
      </c>
      <c r="L2320" s="5">
        <v>163</v>
      </c>
      <c r="M2320" t="b">
        <v>1</v>
      </c>
      <c r="N2320" s="5" t="s">
        <v>8278</v>
      </c>
      <c r="O2320" s="1">
        <f t="shared" si="144"/>
        <v>122</v>
      </c>
      <c r="P2320" s="7">
        <f t="shared" si="145"/>
        <v>37.14</v>
      </c>
      <c r="Q2320" s="5" t="s">
        <v>8327</v>
      </c>
      <c r="R2320" s="5" t="s">
        <v>8331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 s="5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t="b">
        <v>1</v>
      </c>
      <c r="L2321" s="5">
        <v>77</v>
      </c>
      <c r="M2321" t="b">
        <v>1</v>
      </c>
      <c r="N2321" s="5" t="s">
        <v>8278</v>
      </c>
      <c r="O2321" s="1">
        <f t="shared" si="144"/>
        <v>108</v>
      </c>
      <c r="P2321" s="7">
        <f t="shared" si="145"/>
        <v>41.97</v>
      </c>
      <c r="Q2321" s="5" t="s">
        <v>8327</v>
      </c>
      <c r="R2321" s="5" t="s">
        <v>8331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 s="5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t="b">
        <v>1</v>
      </c>
      <c r="L2322" s="5">
        <v>89</v>
      </c>
      <c r="M2322" t="b">
        <v>1</v>
      </c>
      <c r="N2322" s="5" t="s">
        <v>8278</v>
      </c>
      <c r="O2322" s="1">
        <f t="shared" si="144"/>
        <v>109</v>
      </c>
      <c r="P2322" s="7">
        <f t="shared" si="145"/>
        <v>61.05</v>
      </c>
      <c r="Q2322" s="5" t="s">
        <v>8327</v>
      </c>
      <c r="R2322" s="5" t="s">
        <v>8331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 s="5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t="b">
        <v>0</v>
      </c>
      <c r="L2323" s="5">
        <v>64</v>
      </c>
      <c r="M2323" t="b">
        <v>0</v>
      </c>
      <c r="N2323" s="5" t="s">
        <v>8297</v>
      </c>
      <c r="O2323" s="1">
        <f t="shared" si="144"/>
        <v>40</v>
      </c>
      <c r="P2323" s="7">
        <f t="shared" si="145"/>
        <v>64.540000000000006</v>
      </c>
      <c r="Q2323" s="5" t="s">
        <v>8338</v>
      </c>
      <c r="R2323" s="5" t="s">
        <v>8354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 s="5">
        <v>2322</v>
      </c>
      <c r="B2324" s="3" t="s">
        <v>2322</v>
      </c>
      <c r="C2324" s="3" t="s">
        <v>6431</v>
      </c>
      <c r="D2324">
        <v>2700</v>
      </c>
      <c r="E2324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t="b">
        <v>0</v>
      </c>
      <c r="L2324" s="5">
        <v>4</v>
      </c>
      <c r="M2324" t="b">
        <v>0</v>
      </c>
      <c r="N2324" s="5" t="s">
        <v>8297</v>
      </c>
      <c r="O2324" s="1">
        <f t="shared" si="144"/>
        <v>4</v>
      </c>
      <c r="P2324" s="7">
        <f t="shared" si="145"/>
        <v>21.25</v>
      </c>
      <c r="Q2324" s="5" t="s">
        <v>8338</v>
      </c>
      <c r="R2324" s="5" t="s">
        <v>8354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 s="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t="b">
        <v>0</v>
      </c>
      <c r="L2325" s="5">
        <v>4</v>
      </c>
      <c r="M2325" t="b">
        <v>0</v>
      </c>
      <c r="N2325" s="5" t="s">
        <v>8297</v>
      </c>
      <c r="O2325" s="1">
        <f t="shared" si="144"/>
        <v>48</v>
      </c>
      <c r="P2325" s="7">
        <f t="shared" si="145"/>
        <v>30</v>
      </c>
      <c r="Q2325" s="5" t="s">
        <v>8338</v>
      </c>
      <c r="R2325" s="5" t="s">
        <v>8354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 s="5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t="b">
        <v>0</v>
      </c>
      <c r="L2326" s="5">
        <v>61</v>
      </c>
      <c r="M2326" t="b">
        <v>0</v>
      </c>
      <c r="N2326" s="5" t="s">
        <v>8297</v>
      </c>
      <c r="O2326" s="1">
        <f t="shared" si="144"/>
        <v>21</v>
      </c>
      <c r="P2326" s="7">
        <f t="shared" si="145"/>
        <v>25.5</v>
      </c>
      <c r="Q2326" s="5" t="s">
        <v>8338</v>
      </c>
      <c r="R2326" s="5" t="s">
        <v>8354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 s="5">
        <v>2325</v>
      </c>
      <c r="B2327" s="3" t="s">
        <v>2325</v>
      </c>
      <c r="C2327" s="3" t="s">
        <v>6434</v>
      </c>
      <c r="D2327">
        <v>1000</v>
      </c>
      <c r="E2327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t="b">
        <v>0</v>
      </c>
      <c r="L2327" s="5">
        <v>7</v>
      </c>
      <c r="M2327" t="b">
        <v>0</v>
      </c>
      <c r="N2327" s="5" t="s">
        <v>8297</v>
      </c>
      <c r="O2327" s="1">
        <f t="shared" si="144"/>
        <v>8</v>
      </c>
      <c r="P2327" s="7">
        <f t="shared" si="145"/>
        <v>11.43</v>
      </c>
      <c r="Q2327" s="5" t="s">
        <v>8338</v>
      </c>
      <c r="R2327" s="5" t="s">
        <v>8354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 s="5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t="b">
        <v>0</v>
      </c>
      <c r="L2328" s="5">
        <v>1</v>
      </c>
      <c r="M2328" t="b">
        <v>0</v>
      </c>
      <c r="N2328" s="5" t="s">
        <v>8297</v>
      </c>
      <c r="O2328" s="1">
        <f t="shared" si="144"/>
        <v>1</v>
      </c>
      <c r="P2328" s="7">
        <f t="shared" si="145"/>
        <v>108</v>
      </c>
      <c r="Q2328" s="5" t="s">
        <v>8338</v>
      </c>
      <c r="R2328" s="5" t="s">
        <v>8354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 s="5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t="b">
        <v>1</v>
      </c>
      <c r="L2329" s="5">
        <v>3355</v>
      </c>
      <c r="M2329" t="b">
        <v>1</v>
      </c>
      <c r="N2329" s="5" t="s">
        <v>8297</v>
      </c>
      <c r="O2329" s="1">
        <f t="shared" si="144"/>
        <v>527</v>
      </c>
      <c r="P2329" s="7">
        <f t="shared" si="145"/>
        <v>54.89</v>
      </c>
      <c r="Q2329" s="5" t="s">
        <v>8338</v>
      </c>
      <c r="R2329" s="5" t="s">
        <v>8354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 s="5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t="b">
        <v>1</v>
      </c>
      <c r="L2330" s="5">
        <v>537</v>
      </c>
      <c r="M2330" t="b">
        <v>1</v>
      </c>
      <c r="N2330" s="5" t="s">
        <v>8297</v>
      </c>
      <c r="O2330" s="1">
        <f t="shared" si="144"/>
        <v>255</v>
      </c>
      <c r="P2330" s="7">
        <f t="shared" si="145"/>
        <v>47.39</v>
      </c>
      <c r="Q2330" s="5" t="s">
        <v>8338</v>
      </c>
      <c r="R2330" s="5" t="s">
        <v>8354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 s="5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t="b">
        <v>1</v>
      </c>
      <c r="L2331" s="5">
        <v>125</v>
      </c>
      <c r="M2331" t="b">
        <v>1</v>
      </c>
      <c r="N2331" s="5" t="s">
        <v>8297</v>
      </c>
      <c r="O2331" s="1">
        <f t="shared" si="144"/>
        <v>106</v>
      </c>
      <c r="P2331" s="7">
        <f t="shared" si="145"/>
        <v>211.84</v>
      </c>
      <c r="Q2331" s="5" t="s">
        <v>8338</v>
      </c>
      <c r="R2331" s="5" t="s">
        <v>8354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 s="5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t="b">
        <v>1</v>
      </c>
      <c r="L2332" s="5">
        <v>163</v>
      </c>
      <c r="M2332" t="b">
        <v>1</v>
      </c>
      <c r="N2332" s="5" t="s">
        <v>8297</v>
      </c>
      <c r="O2332" s="1">
        <f t="shared" si="144"/>
        <v>103</v>
      </c>
      <c r="P2332" s="7">
        <f t="shared" si="145"/>
        <v>219.92999999999998</v>
      </c>
      <c r="Q2332" s="5" t="s">
        <v>8338</v>
      </c>
      <c r="R2332" s="5" t="s">
        <v>8354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 s="5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t="b">
        <v>1</v>
      </c>
      <c r="L2333" s="5">
        <v>283</v>
      </c>
      <c r="M2333" t="b">
        <v>1</v>
      </c>
      <c r="N2333" s="5" t="s">
        <v>8297</v>
      </c>
      <c r="O2333" s="1">
        <f t="shared" si="144"/>
        <v>145</v>
      </c>
      <c r="P2333" s="7">
        <f t="shared" si="145"/>
        <v>40.799999999999997</v>
      </c>
      <c r="Q2333" s="5" t="s">
        <v>8338</v>
      </c>
      <c r="R2333" s="5" t="s">
        <v>8354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 s="5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t="b">
        <v>1</v>
      </c>
      <c r="L2334" s="5">
        <v>352</v>
      </c>
      <c r="M2334" t="b">
        <v>1</v>
      </c>
      <c r="N2334" s="5" t="s">
        <v>8297</v>
      </c>
      <c r="O2334" s="1">
        <f t="shared" si="144"/>
        <v>107</v>
      </c>
      <c r="P2334" s="7">
        <f t="shared" si="145"/>
        <v>75.510000000000005</v>
      </c>
      <c r="Q2334" s="5" t="s">
        <v>8338</v>
      </c>
      <c r="R2334" s="5" t="s">
        <v>8354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 s="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t="b">
        <v>1</v>
      </c>
      <c r="L2335" s="5">
        <v>94</v>
      </c>
      <c r="M2335" t="b">
        <v>1</v>
      </c>
      <c r="N2335" s="5" t="s">
        <v>8297</v>
      </c>
      <c r="O2335" s="1">
        <f t="shared" si="144"/>
        <v>213</v>
      </c>
      <c r="P2335" s="7">
        <f t="shared" si="145"/>
        <v>13.549999999999999</v>
      </c>
      <c r="Q2335" s="5" t="s">
        <v>8338</v>
      </c>
      <c r="R2335" s="5" t="s">
        <v>8354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 s="5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t="b">
        <v>1</v>
      </c>
      <c r="L2336" s="5">
        <v>67</v>
      </c>
      <c r="M2336" t="b">
        <v>1</v>
      </c>
      <c r="N2336" s="5" t="s">
        <v>8297</v>
      </c>
      <c r="O2336" s="1">
        <f t="shared" si="144"/>
        <v>102</v>
      </c>
      <c r="P2336" s="7">
        <f t="shared" si="145"/>
        <v>60.87</v>
      </c>
      <c r="Q2336" s="5" t="s">
        <v>8338</v>
      </c>
      <c r="R2336" s="5" t="s">
        <v>8354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 s="5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t="b">
        <v>1</v>
      </c>
      <c r="L2337" s="5">
        <v>221</v>
      </c>
      <c r="M2337" t="b">
        <v>1</v>
      </c>
      <c r="N2337" s="5" t="s">
        <v>8297</v>
      </c>
      <c r="O2337" s="1">
        <f t="shared" si="144"/>
        <v>103</v>
      </c>
      <c r="P2337" s="7">
        <f t="shared" si="145"/>
        <v>115.7</v>
      </c>
      <c r="Q2337" s="5" t="s">
        <v>8338</v>
      </c>
      <c r="R2337" s="5" t="s">
        <v>8354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 s="5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t="b">
        <v>1</v>
      </c>
      <c r="L2338" s="5">
        <v>2165</v>
      </c>
      <c r="M2338" t="b">
        <v>1</v>
      </c>
      <c r="N2338" s="5" t="s">
        <v>8297</v>
      </c>
      <c r="O2338" s="1">
        <f t="shared" si="144"/>
        <v>521</v>
      </c>
      <c r="P2338" s="7">
        <f t="shared" si="145"/>
        <v>48.11</v>
      </c>
      <c r="Q2338" s="5" t="s">
        <v>8338</v>
      </c>
      <c r="R2338" s="5" t="s">
        <v>8354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 s="5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t="b">
        <v>1</v>
      </c>
      <c r="L2339" s="5">
        <v>179</v>
      </c>
      <c r="M2339" t="b">
        <v>1</v>
      </c>
      <c r="N2339" s="5" t="s">
        <v>8297</v>
      </c>
      <c r="O2339" s="1">
        <f t="shared" si="144"/>
        <v>111</v>
      </c>
      <c r="P2339" s="7">
        <f t="shared" si="145"/>
        <v>74.190000000000012</v>
      </c>
      <c r="Q2339" s="5" t="s">
        <v>8338</v>
      </c>
      <c r="R2339" s="5" t="s">
        <v>8354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 s="5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t="b">
        <v>1</v>
      </c>
      <c r="L2340" s="5">
        <v>123</v>
      </c>
      <c r="M2340" t="b">
        <v>1</v>
      </c>
      <c r="N2340" s="5" t="s">
        <v>8297</v>
      </c>
      <c r="O2340" s="1">
        <f t="shared" si="144"/>
        <v>102</v>
      </c>
      <c r="P2340" s="7">
        <f t="shared" si="145"/>
        <v>123.35000000000001</v>
      </c>
      <c r="Q2340" s="5" t="s">
        <v>8338</v>
      </c>
      <c r="R2340" s="5" t="s">
        <v>8354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 s="5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t="b">
        <v>1</v>
      </c>
      <c r="L2341" s="5">
        <v>1104</v>
      </c>
      <c r="M2341" t="b">
        <v>1</v>
      </c>
      <c r="N2341" s="5" t="s">
        <v>8297</v>
      </c>
      <c r="O2341" s="1">
        <f t="shared" si="144"/>
        <v>295</v>
      </c>
      <c r="P2341" s="7">
        <f t="shared" si="145"/>
        <v>66.63000000000001</v>
      </c>
      <c r="Q2341" s="5" t="s">
        <v>8338</v>
      </c>
      <c r="R2341" s="5" t="s">
        <v>8354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 s="5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t="b">
        <v>1</v>
      </c>
      <c r="L2342" s="5">
        <v>403</v>
      </c>
      <c r="M2342" t="b">
        <v>1</v>
      </c>
      <c r="N2342" s="5" t="s">
        <v>8297</v>
      </c>
      <c r="O2342" s="1">
        <f t="shared" si="144"/>
        <v>106</v>
      </c>
      <c r="P2342" s="7">
        <f t="shared" si="145"/>
        <v>105</v>
      </c>
      <c r="Q2342" s="5" t="s">
        <v>8338</v>
      </c>
      <c r="R2342" s="5" t="s">
        <v>8354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 s="5">
        <v>2341</v>
      </c>
      <c r="B2343" s="3" t="s">
        <v>2341</v>
      </c>
      <c r="C2343" s="3" t="s">
        <v>6450</v>
      </c>
      <c r="D2343">
        <v>5000</v>
      </c>
      <c r="E2343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t="b">
        <v>0</v>
      </c>
      <c r="L2343" s="5">
        <v>0</v>
      </c>
      <c r="M2343" t="b">
        <v>0</v>
      </c>
      <c r="N2343" s="5" t="s">
        <v>8271</v>
      </c>
      <c r="O2343" s="1">
        <f t="shared" si="144"/>
        <v>0</v>
      </c>
      <c r="P2343" s="7" t="e">
        <f t="shared" si="145"/>
        <v>#DIV/0!</v>
      </c>
      <c r="Q2343" s="5" t="s">
        <v>8321</v>
      </c>
      <c r="R2343" s="5" t="s">
        <v>8322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 s="5">
        <v>2342</v>
      </c>
      <c r="B2344" s="3" t="s">
        <v>2342</v>
      </c>
      <c r="C2344" s="3" t="s">
        <v>6451</v>
      </c>
      <c r="D2344">
        <v>5500</v>
      </c>
      <c r="E2344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t="b">
        <v>0</v>
      </c>
      <c r="L2344" s="5">
        <v>0</v>
      </c>
      <c r="M2344" t="b">
        <v>0</v>
      </c>
      <c r="N2344" s="5" t="s">
        <v>8271</v>
      </c>
      <c r="O2344" s="1">
        <f t="shared" si="144"/>
        <v>0</v>
      </c>
      <c r="P2344" s="7" t="e">
        <f t="shared" si="145"/>
        <v>#DIV/0!</v>
      </c>
      <c r="Q2344" s="5" t="s">
        <v>8321</v>
      </c>
      <c r="R2344" s="5" t="s">
        <v>8322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 s="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t="b">
        <v>0</v>
      </c>
      <c r="L2345" s="5">
        <v>1</v>
      </c>
      <c r="M2345" t="b">
        <v>0</v>
      </c>
      <c r="N2345" s="5" t="s">
        <v>8271</v>
      </c>
      <c r="O2345" s="1">
        <f t="shared" si="144"/>
        <v>3</v>
      </c>
      <c r="P2345" s="7">
        <f t="shared" si="145"/>
        <v>300</v>
      </c>
      <c r="Q2345" s="5" t="s">
        <v>8321</v>
      </c>
      <c r="R2345" s="5" t="s">
        <v>8322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 s="5">
        <v>2344</v>
      </c>
      <c r="B2346" s="3" t="s">
        <v>2344</v>
      </c>
      <c r="C2346" s="3" t="s">
        <v>6453</v>
      </c>
      <c r="D2346">
        <v>1000</v>
      </c>
      <c r="E2346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t="b">
        <v>0</v>
      </c>
      <c r="L2346" s="5">
        <v>1</v>
      </c>
      <c r="M2346" t="b">
        <v>0</v>
      </c>
      <c r="N2346" s="5" t="s">
        <v>8271</v>
      </c>
      <c r="O2346" s="1">
        <f t="shared" si="144"/>
        <v>1</v>
      </c>
      <c r="P2346" s="7">
        <f t="shared" si="145"/>
        <v>1</v>
      </c>
      <c r="Q2346" s="5" t="s">
        <v>8321</v>
      </c>
      <c r="R2346" s="5" t="s">
        <v>8322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 s="5">
        <v>2345</v>
      </c>
      <c r="B2347" s="3" t="s">
        <v>2345</v>
      </c>
      <c r="C2347" s="3" t="s">
        <v>6454</v>
      </c>
      <c r="D2347">
        <v>3000</v>
      </c>
      <c r="E2347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t="b">
        <v>0</v>
      </c>
      <c r="L2347" s="5">
        <v>0</v>
      </c>
      <c r="M2347" t="b">
        <v>0</v>
      </c>
      <c r="N2347" s="5" t="s">
        <v>8271</v>
      </c>
      <c r="O2347" s="1">
        <f t="shared" si="144"/>
        <v>0</v>
      </c>
      <c r="P2347" s="7" t="e">
        <f t="shared" si="145"/>
        <v>#DIV/0!</v>
      </c>
      <c r="Q2347" s="5" t="s">
        <v>8321</v>
      </c>
      <c r="R2347" s="5" t="s">
        <v>8322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 s="5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t="b">
        <v>0</v>
      </c>
      <c r="L2348" s="5">
        <v>3</v>
      </c>
      <c r="M2348" t="b">
        <v>0</v>
      </c>
      <c r="N2348" s="5" t="s">
        <v>8271</v>
      </c>
      <c r="O2348" s="1">
        <f t="shared" si="144"/>
        <v>1</v>
      </c>
      <c r="P2348" s="7">
        <f t="shared" si="145"/>
        <v>13</v>
      </c>
      <c r="Q2348" s="5" t="s">
        <v>8321</v>
      </c>
      <c r="R2348" s="5" t="s">
        <v>8322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 s="5">
        <v>2347</v>
      </c>
      <c r="B2349" s="3" t="s">
        <v>2347</v>
      </c>
      <c r="C2349" s="3" t="s">
        <v>6456</v>
      </c>
      <c r="D2349">
        <v>1000</v>
      </c>
      <c r="E2349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t="b">
        <v>0</v>
      </c>
      <c r="L2349" s="5">
        <v>1</v>
      </c>
      <c r="M2349" t="b">
        <v>0</v>
      </c>
      <c r="N2349" s="5" t="s">
        <v>8271</v>
      </c>
      <c r="O2349" s="1">
        <f t="shared" si="144"/>
        <v>2</v>
      </c>
      <c r="P2349" s="7">
        <f t="shared" si="145"/>
        <v>15</v>
      </c>
      <c r="Q2349" s="5" t="s">
        <v>8321</v>
      </c>
      <c r="R2349" s="5" t="s">
        <v>8322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 s="5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t="b">
        <v>0</v>
      </c>
      <c r="L2350" s="5">
        <v>5</v>
      </c>
      <c r="M2350" t="b">
        <v>0</v>
      </c>
      <c r="N2350" s="5" t="s">
        <v>8271</v>
      </c>
      <c r="O2350" s="1">
        <f t="shared" si="144"/>
        <v>1</v>
      </c>
      <c r="P2350" s="7">
        <f t="shared" si="145"/>
        <v>54</v>
      </c>
      <c r="Q2350" s="5" t="s">
        <v>8321</v>
      </c>
      <c r="R2350" s="5" t="s">
        <v>8322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 s="5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t="b">
        <v>0</v>
      </c>
      <c r="L2351" s="5">
        <v>0</v>
      </c>
      <c r="M2351" t="b">
        <v>0</v>
      </c>
      <c r="N2351" s="5" t="s">
        <v>8271</v>
      </c>
      <c r="O2351" s="1">
        <f t="shared" si="144"/>
        <v>0</v>
      </c>
      <c r="P2351" s="7" t="e">
        <f t="shared" si="145"/>
        <v>#DIV/0!</v>
      </c>
      <c r="Q2351" s="5" t="s">
        <v>8321</v>
      </c>
      <c r="R2351" s="5" t="s">
        <v>8322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 s="5">
        <v>2350</v>
      </c>
      <c r="B2352" s="3" t="s">
        <v>2350</v>
      </c>
      <c r="C2352" s="3" t="s">
        <v>6459</v>
      </c>
      <c r="D2352">
        <v>50000</v>
      </c>
      <c r="E2352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t="b">
        <v>0</v>
      </c>
      <c r="L2352" s="5">
        <v>0</v>
      </c>
      <c r="M2352" t="b">
        <v>0</v>
      </c>
      <c r="N2352" s="5" t="s">
        <v>8271</v>
      </c>
      <c r="O2352" s="1">
        <f t="shared" si="144"/>
        <v>0</v>
      </c>
      <c r="P2352" s="7" t="e">
        <f t="shared" si="145"/>
        <v>#DIV/0!</v>
      </c>
      <c r="Q2352" s="5" t="s">
        <v>8321</v>
      </c>
      <c r="R2352" s="5" t="s">
        <v>8322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 s="5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t="b">
        <v>0</v>
      </c>
      <c r="L2353" s="5">
        <v>7</v>
      </c>
      <c r="M2353" t="b">
        <v>0</v>
      </c>
      <c r="N2353" s="5" t="s">
        <v>8271</v>
      </c>
      <c r="O2353" s="1">
        <f t="shared" si="144"/>
        <v>1</v>
      </c>
      <c r="P2353" s="7">
        <f t="shared" si="145"/>
        <v>15.43</v>
      </c>
      <c r="Q2353" s="5" t="s">
        <v>8321</v>
      </c>
      <c r="R2353" s="5" t="s">
        <v>8322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 s="5">
        <v>2352</v>
      </c>
      <c r="B2354" s="3" t="s">
        <v>2352</v>
      </c>
      <c r="C2354" s="3" t="s">
        <v>6461</v>
      </c>
      <c r="D2354">
        <v>2000</v>
      </c>
      <c r="E2354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t="b">
        <v>0</v>
      </c>
      <c r="L2354" s="5">
        <v>0</v>
      </c>
      <c r="M2354" t="b">
        <v>0</v>
      </c>
      <c r="N2354" s="5" t="s">
        <v>8271</v>
      </c>
      <c r="O2354" s="1">
        <f t="shared" si="144"/>
        <v>0</v>
      </c>
      <c r="P2354" s="7" t="e">
        <f t="shared" si="145"/>
        <v>#DIV/0!</v>
      </c>
      <c r="Q2354" s="5" t="s">
        <v>8321</v>
      </c>
      <c r="R2354" s="5" t="s">
        <v>8322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 s="5">
        <v>2353</v>
      </c>
      <c r="B2355" s="3" t="s">
        <v>2353</v>
      </c>
      <c r="C2355" s="3" t="s">
        <v>6462</v>
      </c>
      <c r="D2355">
        <v>1000</v>
      </c>
      <c r="E2355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t="b">
        <v>0</v>
      </c>
      <c r="L2355" s="5">
        <v>0</v>
      </c>
      <c r="M2355" t="b">
        <v>0</v>
      </c>
      <c r="N2355" s="5" t="s">
        <v>8271</v>
      </c>
      <c r="O2355" s="1">
        <f t="shared" si="144"/>
        <v>0</v>
      </c>
      <c r="P2355" s="7" t="e">
        <f t="shared" si="145"/>
        <v>#DIV/0!</v>
      </c>
      <c r="Q2355" s="5" t="s">
        <v>8321</v>
      </c>
      <c r="R2355" s="5" t="s">
        <v>8322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 s="5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t="b">
        <v>0</v>
      </c>
      <c r="L2356" s="5">
        <v>1</v>
      </c>
      <c r="M2356" t="b">
        <v>0</v>
      </c>
      <c r="N2356" s="5" t="s">
        <v>8271</v>
      </c>
      <c r="O2356" s="1">
        <f t="shared" si="144"/>
        <v>1</v>
      </c>
      <c r="P2356" s="7">
        <f t="shared" si="145"/>
        <v>25</v>
      </c>
      <c r="Q2356" s="5" t="s">
        <v>8321</v>
      </c>
      <c r="R2356" s="5" t="s">
        <v>8322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 s="5">
        <v>2355</v>
      </c>
      <c r="B2357" s="3" t="s">
        <v>2355</v>
      </c>
      <c r="C2357" s="3" t="s">
        <v>6464</v>
      </c>
      <c r="D2357">
        <v>8000</v>
      </c>
      <c r="E2357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t="b">
        <v>0</v>
      </c>
      <c r="L2357" s="5">
        <v>2</v>
      </c>
      <c r="M2357" t="b">
        <v>0</v>
      </c>
      <c r="N2357" s="5" t="s">
        <v>8271</v>
      </c>
      <c r="O2357" s="1">
        <f t="shared" si="144"/>
        <v>1</v>
      </c>
      <c r="P2357" s="7">
        <f t="shared" si="145"/>
        <v>27.5</v>
      </c>
      <c r="Q2357" s="5" t="s">
        <v>8321</v>
      </c>
      <c r="R2357" s="5" t="s">
        <v>8322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 s="5">
        <v>2356</v>
      </c>
      <c r="B2358" s="3" t="s">
        <v>2356</v>
      </c>
      <c r="C2358" s="3" t="s">
        <v>6465</v>
      </c>
      <c r="D2358">
        <v>10000</v>
      </c>
      <c r="E235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t="b">
        <v>0</v>
      </c>
      <c r="L2358" s="5">
        <v>0</v>
      </c>
      <c r="M2358" t="b">
        <v>0</v>
      </c>
      <c r="N2358" s="5" t="s">
        <v>8271</v>
      </c>
      <c r="O2358" s="1">
        <f t="shared" si="144"/>
        <v>0</v>
      </c>
      <c r="P2358" s="7" t="e">
        <f t="shared" si="145"/>
        <v>#DIV/0!</v>
      </c>
      <c r="Q2358" s="5" t="s">
        <v>8321</v>
      </c>
      <c r="R2358" s="5" t="s">
        <v>8322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 s="5">
        <v>2357</v>
      </c>
      <c r="B2359" s="3" t="s">
        <v>2357</v>
      </c>
      <c r="C2359" s="3" t="s">
        <v>6466</v>
      </c>
      <c r="D2359">
        <v>27000</v>
      </c>
      <c r="E2359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t="b">
        <v>0</v>
      </c>
      <c r="L2359" s="5">
        <v>0</v>
      </c>
      <c r="M2359" t="b">
        <v>0</v>
      </c>
      <c r="N2359" s="5" t="s">
        <v>8271</v>
      </c>
      <c r="O2359" s="1">
        <f t="shared" si="144"/>
        <v>0</v>
      </c>
      <c r="P2359" s="7" t="e">
        <f t="shared" si="145"/>
        <v>#DIV/0!</v>
      </c>
      <c r="Q2359" s="5" t="s">
        <v>8321</v>
      </c>
      <c r="R2359" s="5" t="s">
        <v>8322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 s="5">
        <v>2358</v>
      </c>
      <c r="B2360" s="3" t="s">
        <v>2358</v>
      </c>
      <c r="C2360" s="3" t="s">
        <v>6467</v>
      </c>
      <c r="D2360">
        <v>1500</v>
      </c>
      <c r="E2360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t="b">
        <v>0</v>
      </c>
      <c r="L2360" s="5">
        <v>0</v>
      </c>
      <c r="M2360" t="b">
        <v>0</v>
      </c>
      <c r="N2360" s="5" t="s">
        <v>8271</v>
      </c>
      <c r="O2360" s="1">
        <f t="shared" si="144"/>
        <v>0</v>
      </c>
      <c r="P2360" s="7" t="e">
        <f t="shared" si="145"/>
        <v>#DIV/0!</v>
      </c>
      <c r="Q2360" s="5" t="s">
        <v>8321</v>
      </c>
      <c r="R2360" s="5" t="s">
        <v>8322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 s="5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t="b">
        <v>0</v>
      </c>
      <c r="L2361" s="5">
        <v>3</v>
      </c>
      <c r="M2361" t="b">
        <v>0</v>
      </c>
      <c r="N2361" s="5" t="s">
        <v>8271</v>
      </c>
      <c r="O2361" s="1">
        <f t="shared" si="144"/>
        <v>15</v>
      </c>
      <c r="P2361" s="7">
        <f t="shared" si="145"/>
        <v>367</v>
      </c>
      <c r="Q2361" s="5" t="s">
        <v>8321</v>
      </c>
      <c r="R2361" s="5" t="s">
        <v>8322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 s="5">
        <v>2360</v>
      </c>
      <c r="B2362" s="3" t="s">
        <v>2360</v>
      </c>
      <c r="C2362" s="3" t="s">
        <v>6469</v>
      </c>
      <c r="D2362">
        <v>5000</v>
      </c>
      <c r="E2362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t="b">
        <v>0</v>
      </c>
      <c r="L2362" s="5">
        <v>1</v>
      </c>
      <c r="M2362" t="b">
        <v>0</v>
      </c>
      <c r="N2362" s="5" t="s">
        <v>8271</v>
      </c>
      <c r="O2362" s="1">
        <f t="shared" si="144"/>
        <v>1</v>
      </c>
      <c r="P2362" s="7">
        <f t="shared" si="145"/>
        <v>2</v>
      </c>
      <c r="Q2362" s="5" t="s">
        <v>8321</v>
      </c>
      <c r="R2362" s="5" t="s">
        <v>8322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 s="5">
        <v>2361</v>
      </c>
      <c r="B2363" s="3" t="s">
        <v>2361</v>
      </c>
      <c r="C2363" s="3" t="s">
        <v>6470</v>
      </c>
      <c r="D2363">
        <v>200</v>
      </c>
      <c r="E2363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t="b">
        <v>0</v>
      </c>
      <c r="L2363" s="5">
        <v>0</v>
      </c>
      <c r="M2363" t="b">
        <v>0</v>
      </c>
      <c r="N2363" s="5" t="s">
        <v>8271</v>
      </c>
      <c r="O2363" s="1">
        <f t="shared" si="144"/>
        <v>0</v>
      </c>
      <c r="P2363" s="7" t="e">
        <f t="shared" si="145"/>
        <v>#DIV/0!</v>
      </c>
      <c r="Q2363" s="5" t="s">
        <v>8321</v>
      </c>
      <c r="R2363" s="5" t="s">
        <v>8322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 s="5">
        <v>2362</v>
      </c>
      <c r="B2364" s="3" t="s">
        <v>2362</v>
      </c>
      <c r="C2364" s="3" t="s">
        <v>6471</v>
      </c>
      <c r="D2364">
        <v>420</v>
      </c>
      <c r="E2364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t="b">
        <v>0</v>
      </c>
      <c r="L2364" s="5">
        <v>2</v>
      </c>
      <c r="M2364" t="b">
        <v>0</v>
      </c>
      <c r="N2364" s="5" t="s">
        <v>8271</v>
      </c>
      <c r="O2364" s="1">
        <f t="shared" si="144"/>
        <v>29</v>
      </c>
      <c r="P2364" s="7">
        <f t="shared" si="145"/>
        <v>60</v>
      </c>
      <c r="Q2364" s="5" t="s">
        <v>8321</v>
      </c>
      <c r="R2364" s="5" t="s">
        <v>8322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 s="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t="b">
        <v>0</v>
      </c>
      <c r="L2365" s="5">
        <v>0</v>
      </c>
      <c r="M2365" t="b">
        <v>0</v>
      </c>
      <c r="N2365" s="5" t="s">
        <v>8271</v>
      </c>
      <c r="O2365" s="1">
        <f t="shared" si="144"/>
        <v>0</v>
      </c>
      <c r="P2365" s="7" t="e">
        <f t="shared" si="145"/>
        <v>#DIV/0!</v>
      </c>
      <c r="Q2365" s="5" t="s">
        <v>8321</v>
      </c>
      <c r="R2365" s="5" t="s">
        <v>8322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 s="5">
        <v>2364</v>
      </c>
      <c r="B2366" s="3" t="s">
        <v>2364</v>
      </c>
      <c r="C2366" s="3" t="s">
        <v>6473</v>
      </c>
      <c r="D2366">
        <v>128</v>
      </c>
      <c r="E2366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t="b">
        <v>0</v>
      </c>
      <c r="L2366" s="5">
        <v>0</v>
      </c>
      <c r="M2366" t="b">
        <v>0</v>
      </c>
      <c r="N2366" s="5" t="s">
        <v>8271</v>
      </c>
      <c r="O2366" s="1">
        <f t="shared" si="144"/>
        <v>0</v>
      </c>
      <c r="P2366" s="7" t="e">
        <f t="shared" si="145"/>
        <v>#DIV/0!</v>
      </c>
      <c r="Q2366" s="5" t="s">
        <v>8321</v>
      </c>
      <c r="R2366" s="5" t="s">
        <v>8322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 s="5">
        <v>2365</v>
      </c>
      <c r="B2367" s="3" t="s">
        <v>2365</v>
      </c>
      <c r="C2367" s="3" t="s">
        <v>6474</v>
      </c>
      <c r="D2367">
        <v>1000</v>
      </c>
      <c r="E2367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t="b">
        <v>0</v>
      </c>
      <c r="L2367" s="5">
        <v>0</v>
      </c>
      <c r="M2367" t="b">
        <v>0</v>
      </c>
      <c r="N2367" s="5" t="s">
        <v>8271</v>
      </c>
      <c r="O2367" s="1">
        <f t="shared" si="144"/>
        <v>0</v>
      </c>
      <c r="P2367" s="7" t="e">
        <f t="shared" si="145"/>
        <v>#DIV/0!</v>
      </c>
      <c r="Q2367" s="5" t="s">
        <v>8321</v>
      </c>
      <c r="R2367" s="5" t="s">
        <v>8322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 s="5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t="b">
        <v>0</v>
      </c>
      <c r="L2368" s="5">
        <v>27</v>
      </c>
      <c r="M2368" t="b">
        <v>0</v>
      </c>
      <c r="N2368" s="5" t="s">
        <v>8271</v>
      </c>
      <c r="O2368" s="1">
        <f t="shared" si="144"/>
        <v>11</v>
      </c>
      <c r="P2368" s="7">
        <f t="shared" si="145"/>
        <v>97.410000000000011</v>
      </c>
      <c r="Q2368" s="5" t="s">
        <v>8321</v>
      </c>
      <c r="R2368" s="5" t="s">
        <v>8322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 s="5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t="b">
        <v>0</v>
      </c>
      <c r="L2369" s="5">
        <v>14</v>
      </c>
      <c r="M2369" t="b">
        <v>0</v>
      </c>
      <c r="N2369" s="5" t="s">
        <v>8271</v>
      </c>
      <c r="O2369" s="1">
        <f t="shared" si="144"/>
        <v>2</v>
      </c>
      <c r="P2369" s="7">
        <f t="shared" si="145"/>
        <v>47.86</v>
      </c>
      <c r="Q2369" s="5" t="s">
        <v>8321</v>
      </c>
      <c r="R2369" s="5" t="s">
        <v>8322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 s="5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t="b">
        <v>0</v>
      </c>
      <c r="L2370" s="5">
        <v>2</v>
      </c>
      <c r="M2370" t="b">
        <v>0</v>
      </c>
      <c r="N2370" s="5" t="s">
        <v>8271</v>
      </c>
      <c r="O2370" s="1">
        <f t="shared" si="144"/>
        <v>1</v>
      </c>
      <c r="P2370" s="7">
        <f t="shared" si="145"/>
        <v>50</v>
      </c>
      <c r="Q2370" s="5" t="s">
        <v>8321</v>
      </c>
      <c r="R2370" s="5" t="s">
        <v>8322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 s="5">
        <v>2369</v>
      </c>
      <c r="B2371" s="3" t="s">
        <v>2369</v>
      </c>
      <c r="C2371" s="3" t="s">
        <v>6478</v>
      </c>
      <c r="D2371">
        <v>25000</v>
      </c>
      <c r="E2371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t="b">
        <v>0</v>
      </c>
      <c r="L2371" s="5">
        <v>0</v>
      </c>
      <c r="M2371" t="b">
        <v>0</v>
      </c>
      <c r="N2371" s="5" t="s">
        <v>8271</v>
      </c>
      <c r="O2371" s="1">
        <f t="shared" ref="O2371:O2434" si="148">ROUNDUP(E2371/D2371*100, 0)</f>
        <v>0</v>
      </c>
      <c r="P2371" s="7" t="e">
        <f t="shared" ref="P2371:P2434" si="149">ROUNDUP(E2371/L2371,2)</f>
        <v>#DIV/0!</v>
      </c>
      <c r="Q2371" s="5" t="s">
        <v>8321</v>
      </c>
      <c r="R2371" s="5" t="s">
        <v>8322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 s="5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t="b">
        <v>0</v>
      </c>
      <c r="L2372" s="5">
        <v>4</v>
      </c>
      <c r="M2372" t="b">
        <v>0</v>
      </c>
      <c r="N2372" s="5" t="s">
        <v>8271</v>
      </c>
      <c r="O2372" s="1">
        <f t="shared" si="148"/>
        <v>1</v>
      </c>
      <c r="P2372" s="7">
        <f t="shared" si="149"/>
        <v>20.5</v>
      </c>
      <c r="Q2372" s="5" t="s">
        <v>8321</v>
      </c>
      <c r="R2372" s="5" t="s">
        <v>8322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 s="5">
        <v>2371</v>
      </c>
      <c r="B2373" s="3" t="s">
        <v>2371</v>
      </c>
      <c r="C2373" s="3" t="s">
        <v>6480</v>
      </c>
      <c r="D2373">
        <v>2000</v>
      </c>
      <c r="E2373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t="b">
        <v>0</v>
      </c>
      <c r="L2373" s="5">
        <v>0</v>
      </c>
      <c r="M2373" t="b">
        <v>0</v>
      </c>
      <c r="N2373" s="5" t="s">
        <v>8271</v>
      </c>
      <c r="O2373" s="1">
        <f t="shared" si="148"/>
        <v>0</v>
      </c>
      <c r="P2373" s="7" t="e">
        <f t="shared" si="149"/>
        <v>#DIV/0!</v>
      </c>
      <c r="Q2373" s="5" t="s">
        <v>8321</v>
      </c>
      <c r="R2373" s="5" t="s">
        <v>8322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 s="5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t="b">
        <v>0</v>
      </c>
      <c r="L2374" s="5">
        <v>6</v>
      </c>
      <c r="M2374" t="b">
        <v>0</v>
      </c>
      <c r="N2374" s="5" t="s">
        <v>8271</v>
      </c>
      <c r="O2374" s="1">
        <f t="shared" si="148"/>
        <v>4</v>
      </c>
      <c r="P2374" s="7">
        <f t="shared" si="149"/>
        <v>30</v>
      </c>
      <c r="Q2374" s="5" t="s">
        <v>8321</v>
      </c>
      <c r="R2374" s="5" t="s">
        <v>8322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 s="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t="b">
        <v>0</v>
      </c>
      <c r="L2375" s="5">
        <v>1</v>
      </c>
      <c r="M2375" t="b">
        <v>0</v>
      </c>
      <c r="N2375" s="5" t="s">
        <v>8271</v>
      </c>
      <c r="O2375" s="1">
        <f t="shared" si="148"/>
        <v>1</v>
      </c>
      <c r="P2375" s="7">
        <f t="shared" si="149"/>
        <v>50</v>
      </c>
      <c r="Q2375" s="5" t="s">
        <v>8321</v>
      </c>
      <c r="R2375" s="5" t="s">
        <v>8322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 s="5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t="b">
        <v>0</v>
      </c>
      <c r="L2376" s="5">
        <v>1</v>
      </c>
      <c r="M2376" t="b">
        <v>0</v>
      </c>
      <c r="N2376" s="5" t="s">
        <v>8271</v>
      </c>
      <c r="O2376" s="1">
        <f t="shared" si="148"/>
        <v>1</v>
      </c>
      <c r="P2376" s="7">
        <f t="shared" si="149"/>
        <v>10</v>
      </c>
      <c r="Q2376" s="5" t="s">
        <v>8321</v>
      </c>
      <c r="R2376" s="5" t="s">
        <v>8322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 s="5">
        <v>2375</v>
      </c>
      <c r="B2377" s="3" t="s">
        <v>2375</v>
      </c>
      <c r="C2377" s="3" t="s">
        <v>6484</v>
      </c>
      <c r="D2377">
        <v>10000</v>
      </c>
      <c r="E2377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t="b">
        <v>0</v>
      </c>
      <c r="L2377" s="5">
        <v>0</v>
      </c>
      <c r="M2377" t="b">
        <v>0</v>
      </c>
      <c r="N2377" s="5" t="s">
        <v>8271</v>
      </c>
      <c r="O2377" s="1">
        <f t="shared" si="148"/>
        <v>0</v>
      </c>
      <c r="P2377" s="7" t="e">
        <f t="shared" si="149"/>
        <v>#DIV/0!</v>
      </c>
      <c r="Q2377" s="5" t="s">
        <v>8321</v>
      </c>
      <c r="R2377" s="5" t="s">
        <v>8322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 s="5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t="b">
        <v>0</v>
      </c>
      <c r="L2378" s="5">
        <v>4</v>
      </c>
      <c r="M2378" t="b">
        <v>0</v>
      </c>
      <c r="N2378" s="5" t="s">
        <v>8271</v>
      </c>
      <c r="O2378" s="1">
        <f t="shared" si="148"/>
        <v>11</v>
      </c>
      <c r="P2378" s="7">
        <f t="shared" si="149"/>
        <v>81.59</v>
      </c>
      <c r="Q2378" s="5" t="s">
        <v>8321</v>
      </c>
      <c r="R2378" s="5" t="s">
        <v>8322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 s="5">
        <v>2377</v>
      </c>
      <c r="B2379" s="3" t="s">
        <v>2377</v>
      </c>
      <c r="C2379" s="3" t="s">
        <v>6486</v>
      </c>
      <c r="D2379">
        <v>2500</v>
      </c>
      <c r="E2379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t="b">
        <v>0</v>
      </c>
      <c r="L2379" s="5">
        <v>0</v>
      </c>
      <c r="M2379" t="b">
        <v>0</v>
      </c>
      <c r="N2379" s="5" t="s">
        <v>8271</v>
      </c>
      <c r="O2379" s="1">
        <f t="shared" si="148"/>
        <v>0</v>
      </c>
      <c r="P2379" s="7" t="e">
        <f t="shared" si="149"/>
        <v>#DIV/0!</v>
      </c>
      <c r="Q2379" s="5" t="s">
        <v>8321</v>
      </c>
      <c r="R2379" s="5" t="s">
        <v>8322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 s="5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t="b">
        <v>0</v>
      </c>
      <c r="L2380" s="5">
        <v>0</v>
      </c>
      <c r="M2380" t="b">
        <v>0</v>
      </c>
      <c r="N2380" s="5" t="s">
        <v>8271</v>
      </c>
      <c r="O2380" s="1">
        <f t="shared" si="148"/>
        <v>0</v>
      </c>
      <c r="P2380" s="7" t="e">
        <f t="shared" si="149"/>
        <v>#DIV/0!</v>
      </c>
      <c r="Q2380" s="5" t="s">
        <v>8321</v>
      </c>
      <c r="R2380" s="5" t="s">
        <v>8322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 s="5">
        <v>2379</v>
      </c>
      <c r="B2381" s="3" t="s">
        <v>2379</v>
      </c>
      <c r="C2381" s="3" t="s">
        <v>6488</v>
      </c>
      <c r="D2381">
        <v>30000</v>
      </c>
      <c r="E2381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t="b">
        <v>0</v>
      </c>
      <c r="L2381" s="5">
        <v>0</v>
      </c>
      <c r="M2381" t="b">
        <v>0</v>
      </c>
      <c r="N2381" s="5" t="s">
        <v>8271</v>
      </c>
      <c r="O2381" s="1">
        <f t="shared" si="148"/>
        <v>0</v>
      </c>
      <c r="P2381" s="7" t="e">
        <f t="shared" si="149"/>
        <v>#DIV/0!</v>
      </c>
      <c r="Q2381" s="5" t="s">
        <v>8321</v>
      </c>
      <c r="R2381" s="5" t="s">
        <v>8322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 s="5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t="b">
        <v>0</v>
      </c>
      <c r="L2382" s="5">
        <v>3</v>
      </c>
      <c r="M2382" t="b">
        <v>0</v>
      </c>
      <c r="N2382" s="5" t="s">
        <v>8271</v>
      </c>
      <c r="O2382" s="1">
        <f t="shared" si="148"/>
        <v>1</v>
      </c>
      <c r="P2382" s="7">
        <f t="shared" si="149"/>
        <v>18.34</v>
      </c>
      <c r="Q2382" s="5" t="s">
        <v>8321</v>
      </c>
      <c r="R2382" s="5" t="s">
        <v>8322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 s="5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t="b">
        <v>0</v>
      </c>
      <c r="L2383" s="5">
        <v>7</v>
      </c>
      <c r="M2383" t="b">
        <v>0</v>
      </c>
      <c r="N2383" s="5" t="s">
        <v>8271</v>
      </c>
      <c r="O2383" s="1">
        <f t="shared" si="148"/>
        <v>2</v>
      </c>
      <c r="P2383" s="7">
        <f t="shared" si="149"/>
        <v>224.42999999999998</v>
      </c>
      <c r="Q2383" s="5" t="s">
        <v>8321</v>
      </c>
      <c r="R2383" s="5" t="s">
        <v>8322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 s="5">
        <v>2382</v>
      </c>
      <c r="B2384" s="3" t="s">
        <v>2382</v>
      </c>
      <c r="C2384" s="3" t="s">
        <v>6491</v>
      </c>
      <c r="D2384">
        <v>3000</v>
      </c>
      <c r="E2384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t="b">
        <v>0</v>
      </c>
      <c r="L2384" s="5">
        <v>2</v>
      </c>
      <c r="M2384" t="b">
        <v>0</v>
      </c>
      <c r="N2384" s="5" t="s">
        <v>8271</v>
      </c>
      <c r="O2384" s="1">
        <f t="shared" si="148"/>
        <v>3</v>
      </c>
      <c r="P2384" s="7">
        <f t="shared" si="149"/>
        <v>37.5</v>
      </c>
      <c r="Q2384" s="5" t="s">
        <v>8321</v>
      </c>
      <c r="R2384" s="5" t="s">
        <v>8322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 s="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t="b">
        <v>0</v>
      </c>
      <c r="L2385" s="5">
        <v>3</v>
      </c>
      <c r="M2385" t="b">
        <v>0</v>
      </c>
      <c r="N2385" s="5" t="s">
        <v>8271</v>
      </c>
      <c r="O2385" s="1">
        <f t="shared" si="148"/>
        <v>5</v>
      </c>
      <c r="P2385" s="7">
        <f t="shared" si="149"/>
        <v>145</v>
      </c>
      <c r="Q2385" s="5" t="s">
        <v>8321</v>
      </c>
      <c r="R2385" s="5" t="s">
        <v>8322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 s="5">
        <v>2384</v>
      </c>
      <c r="B2386" s="3" t="s">
        <v>2384</v>
      </c>
      <c r="C2386" s="3" t="s">
        <v>6493</v>
      </c>
      <c r="D2386">
        <v>1000</v>
      </c>
      <c r="E2386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t="b">
        <v>0</v>
      </c>
      <c r="L2386" s="5">
        <v>8</v>
      </c>
      <c r="M2386" t="b">
        <v>0</v>
      </c>
      <c r="N2386" s="5" t="s">
        <v>8271</v>
      </c>
      <c r="O2386" s="1">
        <f t="shared" si="148"/>
        <v>1</v>
      </c>
      <c r="P2386" s="7">
        <f t="shared" si="149"/>
        <v>1</v>
      </c>
      <c r="Q2386" s="5" t="s">
        <v>8321</v>
      </c>
      <c r="R2386" s="5" t="s">
        <v>8322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 s="5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t="b">
        <v>0</v>
      </c>
      <c r="L2387" s="5">
        <v>7</v>
      </c>
      <c r="M2387" t="b">
        <v>0</v>
      </c>
      <c r="N2387" s="5" t="s">
        <v>8271</v>
      </c>
      <c r="O2387" s="1">
        <f t="shared" si="148"/>
        <v>2</v>
      </c>
      <c r="P2387" s="7">
        <f t="shared" si="149"/>
        <v>112.58</v>
      </c>
      <c r="Q2387" s="5" t="s">
        <v>8321</v>
      </c>
      <c r="R2387" s="5" t="s">
        <v>8322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 s="5">
        <v>2386</v>
      </c>
      <c r="B2388" s="3" t="s">
        <v>2386</v>
      </c>
      <c r="C2388" s="3" t="s">
        <v>6495</v>
      </c>
      <c r="D2388">
        <v>30000</v>
      </c>
      <c r="E238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t="b">
        <v>0</v>
      </c>
      <c r="L2388" s="5">
        <v>0</v>
      </c>
      <c r="M2388" t="b">
        <v>0</v>
      </c>
      <c r="N2388" s="5" t="s">
        <v>8271</v>
      </c>
      <c r="O2388" s="1">
        <f t="shared" si="148"/>
        <v>0</v>
      </c>
      <c r="P2388" s="7" t="e">
        <f t="shared" si="149"/>
        <v>#DIV/0!</v>
      </c>
      <c r="Q2388" s="5" t="s">
        <v>8321</v>
      </c>
      <c r="R2388" s="5" t="s">
        <v>8322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 s="5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t="b">
        <v>0</v>
      </c>
      <c r="L2389" s="5">
        <v>3</v>
      </c>
      <c r="M2389" t="b">
        <v>0</v>
      </c>
      <c r="N2389" s="5" t="s">
        <v>8271</v>
      </c>
      <c r="O2389" s="1">
        <f t="shared" si="148"/>
        <v>1</v>
      </c>
      <c r="P2389" s="7">
        <f t="shared" si="149"/>
        <v>342</v>
      </c>
      <c r="Q2389" s="5" t="s">
        <v>8321</v>
      </c>
      <c r="R2389" s="5" t="s">
        <v>8322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 s="5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t="b">
        <v>0</v>
      </c>
      <c r="L2390" s="5">
        <v>8</v>
      </c>
      <c r="M2390" t="b">
        <v>0</v>
      </c>
      <c r="N2390" s="5" t="s">
        <v>8271</v>
      </c>
      <c r="O2390" s="1">
        <f t="shared" si="148"/>
        <v>2</v>
      </c>
      <c r="P2390" s="7">
        <f t="shared" si="149"/>
        <v>57.879999999999995</v>
      </c>
      <c r="Q2390" s="5" t="s">
        <v>8321</v>
      </c>
      <c r="R2390" s="5" t="s">
        <v>8322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 s="5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t="b">
        <v>0</v>
      </c>
      <c r="L2391" s="5">
        <v>1</v>
      </c>
      <c r="M2391" t="b">
        <v>0</v>
      </c>
      <c r="N2391" s="5" t="s">
        <v>8271</v>
      </c>
      <c r="O2391" s="1">
        <f t="shared" si="148"/>
        <v>1</v>
      </c>
      <c r="P2391" s="7">
        <f t="shared" si="149"/>
        <v>30</v>
      </c>
      <c r="Q2391" s="5" t="s">
        <v>8321</v>
      </c>
      <c r="R2391" s="5" t="s">
        <v>8322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 s="5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t="b">
        <v>0</v>
      </c>
      <c r="L2392" s="5">
        <v>0</v>
      </c>
      <c r="M2392" t="b">
        <v>0</v>
      </c>
      <c r="N2392" s="5" t="s">
        <v>8271</v>
      </c>
      <c r="O2392" s="1">
        <f t="shared" si="148"/>
        <v>0</v>
      </c>
      <c r="P2392" s="7" t="e">
        <f t="shared" si="149"/>
        <v>#DIV/0!</v>
      </c>
      <c r="Q2392" s="5" t="s">
        <v>8321</v>
      </c>
      <c r="R2392" s="5" t="s">
        <v>8322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 s="5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t="b">
        <v>0</v>
      </c>
      <c r="L2393" s="5">
        <v>1</v>
      </c>
      <c r="M2393" t="b">
        <v>0</v>
      </c>
      <c r="N2393" s="5" t="s">
        <v>8271</v>
      </c>
      <c r="O2393" s="1">
        <f t="shared" si="148"/>
        <v>1</v>
      </c>
      <c r="P2393" s="7">
        <f t="shared" si="149"/>
        <v>25</v>
      </c>
      <c r="Q2393" s="5" t="s">
        <v>8321</v>
      </c>
      <c r="R2393" s="5" t="s">
        <v>8322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 s="5">
        <v>2392</v>
      </c>
      <c r="B2394" s="3" t="s">
        <v>2392</v>
      </c>
      <c r="C2394" s="3" t="s">
        <v>6501</v>
      </c>
      <c r="D2394">
        <v>4200</v>
      </c>
      <c r="E2394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t="b">
        <v>0</v>
      </c>
      <c r="L2394" s="5">
        <v>0</v>
      </c>
      <c r="M2394" t="b">
        <v>0</v>
      </c>
      <c r="N2394" s="5" t="s">
        <v>8271</v>
      </c>
      <c r="O2394" s="1">
        <f t="shared" si="148"/>
        <v>0</v>
      </c>
      <c r="P2394" s="7" t="e">
        <f t="shared" si="149"/>
        <v>#DIV/0!</v>
      </c>
      <c r="Q2394" s="5" t="s">
        <v>8321</v>
      </c>
      <c r="R2394" s="5" t="s">
        <v>8322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 s="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t="b">
        <v>0</v>
      </c>
      <c r="L2395" s="5">
        <v>1</v>
      </c>
      <c r="M2395" t="b">
        <v>0</v>
      </c>
      <c r="N2395" s="5" t="s">
        <v>8271</v>
      </c>
      <c r="O2395" s="1">
        <f t="shared" si="148"/>
        <v>1</v>
      </c>
      <c r="P2395" s="7">
        <f t="shared" si="149"/>
        <v>50</v>
      </c>
      <c r="Q2395" s="5" t="s">
        <v>8321</v>
      </c>
      <c r="R2395" s="5" t="s">
        <v>8322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 s="5">
        <v>2394</v>
      </c>
      <c r="B2396" s="3" t="s">
        <v>2394</v>
      </c>
      <c r="C2396" s="3" t="s">
        <v>6503</v>
      </c>
      <c r="D2396">
        <v>5000</v>
      </c>
      <c r="E2396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t="b">
        <v>0</v>
      </c>
      <c r="L2396" s="5">
        <v>2</v>
      </c>
      <c r="M2396" t="b">
        <v>0</v>
      </c>
      <c r="N2396" s="5" t="s">
        <v>8271</v>
      </c>
      <c r="O2396" s="1">
        <f t="shared" si="148"/>
        <v>1</v>
      </c>
      <c r="P2396" s="7">
        <f t="shared" si="149"/>
        <v>1.5</v>
      </c>
      <c r="Q2396" s="5" t="s">
        <v>8321</v>
      </c>
      <c r="R2396" s="5" t="s">
        <v>8322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 s="5">
        <v>2395</v>
      </c>
      <c r="B2397" s="3" t="s">
        <v>2395</v>
      </c>
      <c r="C2397" s="3" t="s">
        <v>6504</v>
      </c>
      <c r="D2397">
        <v>33000</v>
      </c>
      <c r="E2397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t="b">
        <v>0</v>
      </c>
      <c r="L2397" s="5">
        <v>0</v>
      </c>
      <c r="M2397" t="b">
        <v>0</v>
      </c>
      <c r="N2397" s="5" t="s">
        <v>8271</v>
      </c>
      <c r="O2397" s="1">
        <f t="shared" si="148"/>
        <v>0</v>
      </c>
      <c r="P2397" s="7" t="e">
        <f t="shared" si="149"/>
        <v>#DIV/0!</v>
      </c>
      <c r="Q2397" s="5" t="s">
        <v>8321</v>
      </c>
      <c r="R2397" s="5" t="s">
        <v>8322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 s="5">
        <v>2396</v>
      </c>
      <c r="B2398" s="3" t="s">
        <v>2396</v>
      </c>
      <c r="C2398" s="3" t="s">
        <v>6505</v>
      </c>
      <c r="D2398">
        <v>5000</v>
      </c>
      <c r="E239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t="b">
        <v>0</v>
      </c>
      <c r="L2398" s="5">
        <v>1</v>
      </c>
      <c r="M2398" t="b">
        <v>0</v>
      </c>
      <c r="N2398" s="5" t="s">
        <v>8271</v>
      </c>
      <c r="O2398" s="1">
        <f t="shared" si="148"/>
        <v>1</v>
      </c>
      <c r="P2398" s="7">
        <f t="shared" si="149"/>
        <v>10</v>
      </c>
      <c r="Q2398" s="5" t="s">
        <v>8321</v>
      </c>
      <c r="R2398" s="5" t="s">
        <v>8322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 s="5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t="b">
        <v>0</v>
      </c>
      <c r="L2399" s="5">
        <v>0</v>
      </c>
      <c r="M2399" t="b">
        <v>0</v>
      </c>
      <c r="N2399" s="5" t="s">
        <v>8271</v>
      </c>
      <c r="O2399" s="1">
        <f t="shared" si="148"/>
        <v>0</v>
      </c>
      <c r="P2399" s="7" t="e">
        <f t="shared" si="149"/>
        <v>#DIV/0!</v>
      </c>
      <c r="Q2399" s="5" t="s">
        <v>8321</v>
      </c>
      <c r="R2399" s="5" t="s">
        <v>8322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 s="5">
        <v>2398</v>
      </c>
      <c r="B2400" s="3" t="s">
        <v>2398</v>
      </c>
      <c r="C2400" s="3" t="s">
        <v>6507</v>
      </c>
      <c r="D2400">
        <v>4000</v>
      </c>
      <c r="E2400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t="b">
        <v>0</v>
      </c>
      <c r="L2400" s="5">
        <v>0</v>
      </c>
      <c r="M2400" t="b">
        <v>0</v>
      </c>
      <c r="N2400" s="5" t="s">
        <v>8271</v>
      </c>
      <c r="O2400" s="1">
        <f t="shared" si="148"/>
        <v>0</v>
      </c>
      <c r="P2400" s="7" t="e">
        <f t="shared" si="149"/>
        <v>#DIV/0!</v>
      </c>
      <c r="Q2400" s="5" t="s">
        <v>8321</v>
      </c>
      <c r="R2400" s="5" t="s">
        <v>8322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 s="5">
        <v>2399</v>
      </c>
      <c r="B2401" s="3" t="s">
        <v>2399</v>
      </c>
      <c r="C2401" s="3" t="s">
        <v>6508</v>
      </c>
      <c r="D2401">
        <v>13000</v>
      </c>
      <c r="E2401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t="b">
        <v>0</v>
      </c>
      <c r="L2401" s="5">
        <v>0</v>
      </c>
      <c r="M2401" t="b">
        <v>0</v>
      </c>
      <c r="N2401" s="5" t="s">
        <v>8271</v>
      </c>
      <c r="O2401" s="1">
        <f t="shared" si="148"/>
        <v>0</v>
      </c>
      <c r="P2401" s="7" t="e">
        <f t="shared" si="149"/>
        <v>#DIV/0!</v>
      </c>
      <c r="Q2401" s="5" t="s">
        <v>8321</v>
      </c>
      <c r="R2401" s="5" t="s">
        <v>8322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 s="5">
        <v>2400</v>
      </c>
      <c r="B2402" s="3" t="s">
        <v>2400</v>
      </c>
      <c r="C2402" s="3" t="s">
        <v>6509</v>
      </c>
      <c r="D2402">
        <v>50000</v>
      </c>
      <c r="E2402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t="b">
        <v>0</v>
      </c>
      <c r="L2402" s="5">
        <v>0</v>
      </c>
      <c r="M2402" t="b">
        <v>0</v>
      </c>
      <c r="N2402" s="5" t="s">
        <v>8271</v>
      </c>
      <c r="O2402" s="1">
        <f t="shared" si="148"/>
        <v>0</v>
      </c>
      <c r="P2402" s="7" t="e">
        <f t="shared" si="149"/>
        <v>#DIV/0!</v>
      </c>
      <c r="Q2402" s="5" t="s">
        <v>8321</v>
      </c>
      <c r="R2402" s="5" t="s">
        <v>8322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 s="5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t="b">
        <v>0</v>
      </c>
      <c r="L2403" s="5">
        <v>9</v>
      </c>
      <c r="M2403" t="b">
        <v>0</v>
      </c>
      <c r="N2403" s="5" t="s">
        <v>8283</v>
      </c>
      <c r="O2403" s="1">
        <f t="shared" si="148"/>
        <v>1</v>
      </c>
      <c r="P2403" s="7">
        <f t="shared" si="149"/>
        <v>22.34</v>
      </c>
      <c r="Q2403" s="5" t="s">
        <v>8338</v>
      </c>
      <c r="R2403" s="5" t="s">
        <v>8339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 s="5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t="b">
        <v>0</v>
      </c>
      <c r="L2404" s="5">
        <v>1</v>
      </c>
      <c r="M2404" t="b">
        <v>0</v>
      </c>
      <c r="N2404" s="5" t="s">
        <v>8283</v>
      </c>
      <c r="O2404" s="1">
        <f t="shared" si="148"/>
        <v>1</v>
      </c>
      <c r="P2404" s="7">
        <f t="shared" si="149"/>
        <v>52</v>
      </c>
      <c r="Q2404" s="5" t="s">
        <v>8338</v>
      </c>
      <c r="R2404" s="5" t="s">
        <v>8339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 s="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t="b">
        <v>0</v>
      </c>
      <c r="L2405" s="5">
        <v>12</v>
      </c>
      <c r="M2405" t="b">
        <v>0</v>
      </c>
      <c r="N2405" s="5" t="s">
        <v>8283</v>
      </c>
      <c r="O2405" s="1">
        <f t="shared" si="148"/>
        <v>17</v>
      </c>
      <c r="P2405" s="7">
        <f t="shared" si="149"/>
        <v>16.84</v>
      </c>
      <c r="Q2405" s="5" t="s">
        <v>8338</v>
      </c>
      <c r="R2405" s="5" t="s">
        <v>8339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 s="5">
        <v>2404</v>
      </c>
      <c r="B2406" s="3" t="s">
        <v>2404</v>
      </c>
      <c r="C2406" s="3" t="s">
        <v>6513</v>
      </c>
      <c r="D2406">
        <v>15000</v>
      </c>
      <c r="E2406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t="b">
        <v>0</v>
      </c>
      <c r="L2406" s="5">
        <v>0</v>
      </c>
      <c r="M2406" t="b">
        <v>0</v>
      </c>
      <c r="N2406" s="5" t="s">
        <v>8283</v>
      </c>
      <c r="O2406" s="1">
        <f t="shared" si="148"/>
        <v>0</v>
      </c>
      <c r="P2406" s="7" t="e">
        <f t="shared" si="149"/>
        <v>#DIV/0!</v>
      </c>
      <c r="Q2406" s="5" t="s">
        <v>8338</v>
      </c>
      <c r="R2406" s="5" t="s">
        <v>8339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 s="5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t="b">
        <v>0</v>
      </c>
      <c r="L2407" s="5">
        <v>20</v>
      </c>
      <c r="M2407" t="b">
        <v>0</v>
      </c>
      <c r="N2407" s="5" t="s">
        <v>8283</v>
      </c>
      <c r="O2407" s="1">
        <f t="shared" si="148"/>
        <v>23</v>
      </c>
      <c r="P2407" s="7">
        <f t="shared" si="149"/>
        <v>56.3</v>
      </c>
      <c r="Q2407" s="5" t="s">
        <v>8338</v>
      </c>
      <c r="R2407" s="5" t="s">
        <v>8339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 s="5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t="b">
        <v>0</v>
      </c>
      <c r="L2408" s="5">
        <v>16</v>
      </c>
      <c r="M2408" t="b">
        <v>0</v>
      </c>
      <c r="N2408" s="5" t="s">
        <v>8283</v>
      </c>
      <c r="O2408" s="1">
        <f t="shared" si="148"/>
        <v>42</v>
      </c>
      <c r="P2408" s="7">
        <f t="shared" si="149"/>
        <v>84.070000000000007</v>
      </c>
      <c r="Q2408" s="5" t="s">
        <v>8338</v>
      </c>
      <c r="R2408" s="5" t="s">
        <v>8339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 s="5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t="b">
        <v>0</v>
      </c>
      <c r="L2409" s="5">
        <v>33</v>
      </c>
      <c r="M2409" t="b">
        <v>0</v>
      </c>
      <c r="N2409" s="5" t="s">
        <v>8283</v>
      </c>
      <c r="O2409" s="1">
        <f t="shared" si="148"/>
        <v>26</v>
      </c>
      <c r="P2409" s="7">
        <f t="shared" si="149"/>
        <v>168.39999999999998</v>
      </c>
      <c r="Q2409" s="5" t="s">
        <v>8338</v>
      </c>
      <c r="R2409" s="5" t="s">
        <v>8339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 s="5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t="b">
        <v>0</v>
      </c>
      <c r="L2410" s="5">
        <v>2</v>
      </c>
      <c r="M2410" t="b">
        <v>0</v>
      </c>
      <c r="N2410" s="5" t="s">
        <v>8283</v>
      </c>
      <c r="O2410" s="1">
        <f t="shared" si="148"/>
        <v>1</v>
      </c>
      <c r="P2410" s="7">
        <f t="shared" si="149"/>
        <v>15</v>
      </c>
      <c r="Q2410" s="5" t="s">
        <v>8338</v>
      </c>
      <c r="R2410" s="5" t="s">
        <v>8339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 s="5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t="b">
        <v>0</v>
      </c>
      <c r="L2411" s="5">
        <v>6</v>
      </c>
      <c r="M2411" t="b">
        <v>0</v>
      </c>
      <c r="N2411" s="5" t="s">
        <v>8283</v>
      </c>
      <c r="O2411" s="1">
        <f t="shared" si="148"/>
        <v>2</v>
      </c>
      <c r="P2411" s="7">
        <f t="shared" si="149"/>
        <v>76.67</v>
      </c>
      <c r="Q2411" s="5" t="s">
        <v>8338</v>
      </c>
      <c r="R2411" s="5" t="s">
        <v>8339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 s="5">
        <v>2410</v>
      </c>
      <c r="B2412" s="3" t="s">
        <v>2410</v>
      </c>
      <c r="C2412" s="3" t="s">
        <v>6519</v>
      </c>
      <c r="D2412">
        <v>15000</v>
      </c>
      <c r="E2412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t="b">
        <v>0</v>
      </c>
      <c r="L2412" s="5">
        <v>0</v>
      </c>
      <c r="M2412" t="b">
        <v>0</v>
      </c>
      <c r="N2412" s="5" t="s">
        <v>8283</v>
      </c>
      <c r="O2412" s="1">
        <f t="shared" si="148"/>
        <v>0</v>
      </c>
      <c r="P2412" s="7" t="e">
        <f t="shared" si="149"/>
        <v>#DIV/0!</v>
      </c>
      <c r="Q2412" s="5" t="s">
        <v>8338</v>
      </c>
      <c r="R2412" s="5" t="s">
        <v>8339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 s="5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t="b">
        <v>0</v>
      </c>
      <c r="L2413" s="5">
        <v>3</v>
      </c>
      <c r="M2413" t="b">
        <v>0</v>
      </c>
      <c r="N2413" s="5" t="s">
        <v>8283</v>
      </c>
      <c r="O2413" s="1">
        <f t="shared" si="148"/>
        <v>1</v>
      </c>
      <c r="P2413" s="7">
        <f t="shared" si="149"/>
        <v>50.339999999999996</v>
      </c>
      <c r="Q2413" s="5" t="s">
        <v>8338</v>
      </c>
      <c r="R2413" s="5" t="s">
        <v>8339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 s="5">
        <v>2412</v>
      </c>
      <c r="B2414" s="3" t="s">
        <v>2412</v>
      </c>
      <c r="C2414" s="3" t="s">
        <v>6521</v>
      </c>
      <c r="D2414">
        <v>8000</v>
      </c>
      <c r="E2414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t="b">
        <v>0</v>
      </c>
      <c r="L2414" s="5">
        <v>0</v>
      </c>
      <c r="M2414" t="b">
        <v>0</v>
      </c>
      <c r="N2414" s="5" t="s">
        <v>8283</v>
      </c>
      <c r="O2414" s="1">
        <f t="shared" si="148"/>
        <v>0</v>
      </c>
      <c r="P2414" s="7" t="e">
        <f t="shared" si="149"/>
        <v>#DIV/0!</v>
      </c>
      <c r="Q2414" s="5" t="s">
        <v>8338</v>
      </c>
      <c r="R2414" s="5" t="s">
        <v>8339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 s="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t="b">
        <v>0</v>
      </c>
      <c r="L2415" s="5">
        <v>3</v>
      </c>
      <c r="M2415" t="b">
        <v>0</v>
      </c>
      <c r="N2415" s="5" t="s">
        <v>8283</v>
      </c>
      <c r="O2415" s="1">
        <f t="shared" si="148"/>
        <v>1</v>
      </c>
      <c r="P2415" s="7">
        <f t="shared" si="149"/>
        <v>8.34</v>
      </c>
      <c r="Q2415" s="5" t="s">
        <v>8338</v>
      </c>
      <c r="R2415" s="5" t="s">
        <v>8339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 s="5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t="b">
        <v>0</v>
      </c>
      <c r="L2416" s="5">
        <v>13</v>
      </c>
      <c r="M2416" t="b">
        <v>0</v>
      </c>
      <c r="N2416" s="5" t="s">
        <v>8283</v>
      </c>
      <c r="O2416" s="1">
        <f t="shared" si="148"/>
        <v>4</v>
      </c>
      <c r="P2416" s="7">
        <f t="shared" si="149"/>
        <v>35.39</v>
      </c>
      <c r="Q2416" s="5" t="s">
        <v>8338</v>
      </c>
      <c r="R2416" s="5" t="s">
        <v>8339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 s="5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t="b">
        <v>0</v>
      </c>
      <c r="L2417" s="5">
        <v>6</v>
      </c>
      <c r="M2417" t="b">
        <v>0</v>
      </c>
      <c r="N2417" s="5" t="s">
        <v>8283</v>
      </c>
      <c r="O2417" s="1">
        <f t="shared" si="148"/>
        <v>1</v>
      </c>
      <c r="P2417" s="7">
        <f t="shared" si="149"/>
        <v>55.839999999999996</v>
      </c>
      <c r="Q2417" s="5" t="s">
        <v>8338</v>
      </c>
      <c r="R2417" s="5" t="s">
        <v>8339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 s="5">
        <v>2416</v>
      </c>
      <c r="B2418" s="3" t="s">
        <v>2416</v>
      </c>
      <c r="C2418" s="3" t="s">
        <v>6525</v>
      </c>
      <c r="D2418">
        <v>20000</v>
      </c>
      <c r="E241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t="b">
        <v>0</v>
      </c>
      <c r="L2418" s="5">
        <v>1</v>
      </c>
      <c r="M2418" t="b">
        <v>0</v>
      </c>
      <c r="N2418" s="5" t="s">
        <v>8283</v>
      </c>
      <c r="O2418" s="1">
        <f t="shared" si="148"/>
        <v>1</v>
      </c>
      <c r="P2418" s="7">
        <f t="shared" si="149"/>
        <v>5</v>
      </c>
      <c r="Q2418" s="5" t="s">
        <v>8338</v>
      </c>
      <c r="R2418" s="5" t="s">
        <v>8339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 s="5">
        <v>2417</v>
      </c>
      <c r="B2419" s="3" t="s">
        <v>2417</v>
      </c>
      <c r="C2419" s="3" t="s">
        <v>6526</v>
      </c>
      <c r="D2419">
        <v>1000</v>
      </c>
      <c r="E2419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t="b">
        <v>0</v>
      </c>
      <c r="L2419" s="5">
        <v>0</v>
      </c>
      <c r="M2419" t="b">
        <v>0</v>
      </c>
      <c r="N2419" s="5" t="s">
        <v>8283</v>
      </c>
      <c r="O2419" s="1">
        <f t="shared" si="148"/>
        <v>0</v>
      </c>
      <c r="P2419" s="7" t="e">
        <f t="shared" si="149"/>
        <v>#DIV/0!</v>
      </c>
      <c r="Q2419" s="5" t="s">
        <v>8338</v>
      </c>
      <c r="R2419" s="5" t="s">
        <v>8339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 s="5">
        <v>2418</v>
      </c>
      <c r="B2420" s="3" t="s">
        <v>2418</v>
      </c>
      <c r="C2420" s="3" t="s">
        <v>6527</v>
      </c>
      <c r="D2420">
        <v>25000</v>
      </c>
      <c r="E2420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t="b">
        <v>0</v>
      </c>
      <c r="L2420" s="5">
        <v>5</v>
      </c>
      <c r="M2420" t="b">
        <v>0</v>
      </c>
      <c r="N2420" s="5" t="s">
        <v>8283</v>
      </c>
      <c r="O2420" s="1">
        <f t="shared" si="148"/>
        <v>1</v>
      </c>
      <c r="P2420" s="7">
        <f t="shared" si="149"/>
        <v>1</v>
      </c>
      <c r="Q2420" s="5" t="s">
        <v>8338</v>
      </c>
      <c r="R2420" s="5" t="s">
        <v>8339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 s="5">
        <v>2419</v>
      </c>
      <c r="B2421" s="3" t="s">
        <v>2419</v>
      </c>
      <c r="C2421" s="3" t="s">
        <v>6528</v>
      </c>
      <c r="D2421">
        <v>3000</v>
      </c>
      <c r="E2421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t="b">
        <v>0</v>
      </c>
      <c r="L2421" s="5">
        <v>0</v>
      </c>
      <c r="M2421" t="b">
        <v>0</v>
      </c>
      <c r="N2421" s="5" t="s">
        <v>8283</v>
      </c>
      <c r="O2421" s="1">
        <f t="shared" si="148"/>
        <v>0</v>
      </c>
      <c r="P2421" s="7" t="e">
        <f t="shared" si="149"/>
        <v>#DIV/0!</v>
      </c>
      <c r="Q2421" s="5" t="s">
        <v>8338</v>
      </c>
      <c r="R2421" s="5" t="s">
        <v>8339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 s="5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t="b">
        <v>0</v>
      </c>
      <c r="L2422" s="5">
        <v>36</v>
      </c>
      <c r="M2422" t="b">
        <v>0</v>
      </c>
      <c r="N2422" s="5" t="s">
        <v>8283</v>
      </c>
      <c r="O2422" s="1">
        <f t="shared" si="148"/>
        <v>15</v>
      </c>
      <c r="P2422" s="7">
        <f t="shared" si="149"/>
        <v>69.48</v>
      </c>
      <c r="Q2422" s="5" t="s">
        <v>8338</v>
      </c>
      <c r="R2422" s="5" t="s">
        <v>8339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 s="5">
        <v>2421</v>
      </c>
      <c r="B2423" s="3" t="s">
        <v>2421</v>
      </c>
      <c r="C2423" s="3" t="s">
        <v>6530</v>
      </c>
      <c r="D2423">
        <v>6000</v>
      </c>
      <c r="E2423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t="b">
        <v>0</v>
      </c>
      <c r="L2423" s="5">
        <v>1</v>
      </c>
      <c r="M2423" t="b">
        <v>0</v>
      </c>
      <c r="N2423" s="5" t="s">
        <v>8283</v>
      </c>
      <c r="O2423" s="1">
        <f t="shared" si="148"/>
        <v>1</v>
      </c>
      <c r="P2423" s="7">
        <f t="shared" si="149"/>
        <v>1</v>
      </c>
      <c r="Q2423" s="5" t="s">
        <v>8338</v>
      </c>
      <c r="R2423" s="5" t="s">
        <v>8339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 s="5">
        <v>2422</v>
      </c>
      <c r="B2424" s="3" t="s">
        <v>2422</v>
      </c>
      <c r="C2424" s="3" t="s">
        <v>6531</v>
      </c>
      <c r="D2424">
        <v>500</v>
      </c>
      <c r="E2424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t="b">
        <v>0</v>
      </c>
      <c r="L2424" s="5">
        <v>1</v>
      </c>
      <c r="M2424" t="b">
        <v>0</v>
      </c>
      <c r="N2424" s="5" t="s">
        <v>8283</v>
      </c>
      <c r="O2424" s="1">
        <f t="shared" si="148"/>
        <v>1</v>
      </c>
      <c r="P2424" s="7">
        <f t="shared" si="149"/>
        <v>1</v>
      </c>
      <c r="Q2424" s="5" t="s">
        <v>8338</v>
      </c>
      <c r="R2424" s="5" t="s">
        <v>8339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 s="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t="b">
        <v>0</v>
      </c>
      <c r="L2425" s="5">
        <v>1</v>
      </c>
      <c r="M2425" t="b">
        <v>0</v>
      </c>
      <c r="N2425" s="5" t="s">
        <v>8283</v>
      </c>
      <c r="O2425" s="1">
        <f t="shared" si="148"/>
        <v>1</v>
      </c>
      <c r="P2425" s="7">
        <f t="shared" si="149"/>
        <v>8</v>
      </c>
      <c r="Q2425" s="5" t="s">
        <v>8338</v>
      </c>
      <c r="R2425" s="5" t="s">
        <v>8339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 s="5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t="b">
        <v>0</v>
      </c>
      <c r="L2426" s="5">
        <v>9</v>
      </c>
      <c r="M2426" t="b">
        <v>0</v>
      </c>
      <c r="N2426" s="5" t="s">
        <v>8283</v>
      </c>
      <c r="O2426" s="1">
        <f t="shared" si="148"/>
        <v>2</v>
      </c>
      <c r="P2426" s="7">
        <f t="shared" si="149"/>
        <v>34.449999999999996</v>
      </c>
      <c r="Q2426" s="5" t="s">
        <v>8338</v>
      </c>
      <c r="R2426" s="5" t="s">
        <v>8339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 s="5">
        <v>2425</v>
      </c>
      <c r="B2427" s="3" t="s">
        <v>2425</v>
      </c>
      <c r="C2427" s="3" t="s">
        <v>6534</v>
      </c>
      <c r="D2427">
        <v>3500</v>
      </c>
      <c r="E2427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t="b">
        <v>0</v>
      </c>
      <c r="L2427" s="5">
        <v>1</v>
      </c>
      <c r="M2427" t="b">
        <v>0</v>
      </c>
      <c r="N2427" s="5" t="s">
        <v>8283</v>
      </c>
      <c r="O2427" s="1">
        <f t="shared" si="148"/>
        <v>1</v>
      </c>
      <c r="P2427" s="7">
        <f t="shared" si="149"/>
        <v>1</v>
      </c>
      <c r="Q2427" s="5" t="s">
        <v>8338</v>
      </c>
      <c r="R2427" s="5" t="s">
        <v>8339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 s="5">
        <v>2426</v>
      </c>
      <c r="B2428" s="3" t="s">
        <v>2426</v>
      </c>
      <c r="C2428" s="3" t="s">
        <v>6535</v>
      </c>
      <c r="D2428">
        <v>20000</v>
      </c>
      <c r="E242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t="b">
        <v>0</v>
      </c>
      <c r="L2428" s="5">
        <v>0</v>
      </c>
      <c r="M2428" t="b">
        <v>0</v>
      </c>
      <c r="N2428" s="5" t="s">
        <v>8283</v>
      </c>
      <c r="O2428" s="1">
        <f t="shared" si="148"/>
        <v>0</v>
      </c>
      <c r="P2428" s="7" t="e">
        <f t="shared" si="149"/>
        <v>#DIV/0!</v>
      </c>
      <c r="Q2428" s="5" t="s">
        <v>8338</v>
      </c>
      <c r="R2428" s="5" t="s">
        <v>8339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 s="5">
        <v>2427</v>
      </c>
      <c r="B2429" s="3" t="s">
        <v>2427</v>
      </c>
      <c r="C2429" s="3" t="s">
        <v>6536</v>
      </c>
      <c r="D2429">
        <v>50000</v>
      </c>
      <c r="E2429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t="b">
        <v>0</v>
      </c>
      <c r="L2429" s="5">
        <v>1</v>
      </c>
      <c r="M2429" t="b">
        <v>0</v>
      </c>
      <c r="N2429" s="5" t="s">
        <v>8283</v>
      </c>
      <c r="O2429" s="1">
        <f t="shared" si="148"/>
        <v>1</v>
      </c>
      <c r="P2429" s="7">
        <f t="shared" si="149"/>
        <v>1</v>
      </c>
      <c r="Q2429" s="5" t="s">
        <v>8338</v>
      </c>
      <c r="R2429" s="5" t="s">
        <v>8339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 s="5">
        <v>2428</v>
      </c>
      <c r="B2430" s="3" t="s">
        <v>2428</v>
      </c>
      <c r="C2430" s="3" t="s">
        <v>6537</v>
      </c>
      <c r="D2430">
        <v>35000</v>
      </c>
      <c r="E2430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t="b">
        <v>0</v>
      </c>
      <c r="L2430" s="5">
        <v>1</v>
      </c>
      <c r="M2430" t="b">
        <v>0</v>
      </c>
      <c r="N2430" s="5" t="s">
        <v>8283</v>
      </c>
      <c r="O2430" s="1">
        <f t="shared" si="148"/>
        <v>1</v>
      </c>
      <c r="P2430" s="7">
        <f t="shared" si="149"/>
        <v>1</v>
      </c>
      <c r="Q2430" s="5" t="s">
        <v>8338</v>
      </c>
      <c r="R2430" s="5" t="s">
        <v>8339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 s="5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t="b">
        <v>0</v>
      </c>
      <c r="L2431" s="5">
        <v>4</v>
      </c>
      <c r="M2431" t="b">
        <v>0</v>
      </c>
      <c r="N2431" s="5" t="s">
        <v>8283</v>
      </c>
      <c r="O2431" s="1">
        <f t="shared" si="148"/>
        <v>2</v>
      </c>
      <c r="P2431" s="7">
        <f t="shared" si="149"/>
        <v>501.25</v>
      </c>
      <c r="Q2431" s="5" t="s">
        <v>8338</v>
      </c>
      <c r="R2431" s="5" t="s">
        <v>8339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 s="5">
        <v>2430</v>
      </c>
      <c r="B2432" s="3" t="s">
        <v>2430</v>
      </c>
      <c r="C2432" s="3" t="s">
        <v>6539</v>
      </c>
      <c r="D2432">
        <v>3000</v>
      </c>
      <c r="E2432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t="b">
        <v>0</v>
      </c>
      <c r="L2432" s="5">
        <v>2</v>
      </c>
      <c r="M2432" t="b">
        <v>0</v>
      </c>
      <c r="N2432" s="5" t="s">
        <v>8283</v>
      </c>
      <c r="O2432" s="1">
        <f t="shared" si="148"/>
        <v>1</v>
      </c>
      <c r="P2432" s="7">
        <f t="shared" si="149"/>
        <v>10.5</v>
      </c>
      <c r="Q2432" s="5" t="s">
        <v>8338</v>
      </c>
      <c r="R2432" s="5" t="s">
        <v>8339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 s="5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t="b">
        <v>0</v>
      </c>
      <c r="L2433" s="5">
        <v>2</v>
      </c>
      <c r="M2433" t="b">
        <v>0</v>
      </c>
      <c r="N2433" s="5" t="s">
        <v>8283</v>
      </c>
      <c r="O2433" s="1">
        <f t="shared" si="148"/>
        <v>1</v>
      </c>
      <c r="P2433" s="7">
        <f t="shared" si="149"/>
        <v>1</v>
      </c>
      <c r="Q2433" s="5" t="s">
        <v>8338</v>
      </c>
      <c r="R2433" s="5" t="s">
        <v>8339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 s="5">
        <v>2432</v>
      </c>
      <c r="B2434" s="3" t="s">
        <v>2432</v>
      </c>
      <c r="C2434" s="3" t="s">
        <v>6541</v>
      </c>
      <c r="D2434">
        <v>14000</v>
      </c>
      <c r="E2434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t="b">
        <v>0</v>
      </c>
      <c r="L2434" s="5">
        <v>2</v>
      </c>
      <c r="M2434" t="b">
        <v>0</v>
      </c>
      <c r="N2434" s="5" t="s">
        <v>8283</v>
      </c>
      <c r="O2434" s="1">
        <f t="shared" si="148"/>
        <v>1</v>
      </c>
      <c r="P2434" s="7">
        <f t="shared" si="149"/>
        <v>1</v>
      </c>
      <c r="Q2434" s="5" t="s">
        <v>8338</v>
      </c>
      <c r="R2434" s="5" t="s">
        <v>8339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 s="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t="b">
        <v>0</v>
      </c>
      <c r="L2435" s="5">
        <v>0</v>
      </c>
      <c r="M2435" t="b">
        <v>0</v>
      </c>
      <c r="N2435" s="5" t="s">
        <v>8283</v>
      </c>
      <c r="O2435" s="1">
        <f t="shared" ref="O2435:O2498" si="152">ROUNDUP(E2435/D2435*100, 0)</f>
        <v>0</v>
      </c>
      <c r="P2435" s="7" t="e">
        <f t="shared" ref="P2435:P2498" si="153">ROUNDUP(E2435/L2435,2)</f>
        <v>#DIV/0!</v>
      </c>
      <c r="Q2435" s="5" t="s">
        <v>8338</v>
      </c>
      <c r="R2435" s="5" t="s">
        <v>8339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 s="5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t="b">
        <v>0</v>
      </c>
      <c r="L2436" s="5">
        <v>2</v>
      </c>
      <c r="M2436" t="b">
        <v>0</v>
      </c>
      <c r="N2436" s="5" t="s">
        <v>8283</v>
      </c>
      <c r="O2436" s="1">
        <f t="shared" si="152"/>
        <v>1</v>
      </c>
      <c r="P2436" s="7">
        <f t="shared" si="153"/>
        <v>13</v>
      </c>
      <c r="Q2436" s="5" t="s">
        <v>8338</v>
      </c>
      <c r="R2436" s="5" t="s">
        <v>8339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 s="5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t="b">
        <v>0</v>
      </c>
      <c r="L2437" s="5">
        <v>4</v>
      </c>
      <c r="M2437" t="b">
        <v>0</v>
      </c>
      <c r="N2437" s="5" t="s">
        <v>8283</v>
      </c>
      <c r="O2437" s="1">
        <f t="shared" si="152"/>
        <v>1</v>
      </c>
      <c r="P2437" s="7">
        <f t="shared" si="153"/>
        <v>306</v>
      </c>
      <c r="Q2437" s="5" t="s">
        <v>8338</v>
      </c>
      <c r="R2437" s="5" t="s">
        <v>8339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 s="5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t="b">
        <v>0</v>
      </c>
      <c r="L2438" s="5">
        <v>2</v>
      </c>
      <c r="M2438" t="b">
        <v>0</v>
      </c>
      <c r="N2438" s="5" t="s">
        <v>8283</v>
      </c>
      <c r="O2438" s="1">
        <f t="shared" si="152"/>
        <v>1</v>
      </c>
      <c r="P2438" s="7">
        <f t="shared" si="153"/>
        <v>22.5</v>
      </c>
      <c r="Q2438" s="5" t="s">
        <v>8338</v>
      </c>
      <c r="R2438" s="5" t="s">
        <v>8339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 s="5">
        <v>2437</v>
      </c>
      <c r="B2439" s="3" t="s">
        <v>2437</v>
      </c>
      <c r="C2439" s="3" t="s">
        <v>6546</v>
      </c>
      <c r="D2439">
        <v>8000</v>
      </c>
      <c r="E2439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t="b">
        <v>0</v>
      </c>
      <c r="L2439" s="5">
        <v>0</v>
      </c>
      <c r="M2439" t="b">
        <v>0</v>
      </c>
      <c r="N2439" s="5" t="s">
        <v>8283</v>
      </c>
      <c r="O2439" s="1">
        <f t="shared" si="152"/>
        <v>0</v>
      </c>
      <c r="P2439" s="7" t="e">
        <f t="shared" si="153"/>
        <v>#DIV/0!</v>
      </c>
      <c r="Q2439" s="5" t="s">
        <v>8338</v>
      </c>
      <c r="R2439" s="5" t="s">
        <v>8339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 s="5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t="b">
        <v>0</v>
      </c>
      <c r="L2440" s="5">
        <v>1</v>
      </c>
      <c r="M2440" t="b">
        <v>0</v>
      </c>
      <c r="N2440" s="5" t="s">
        <v>8283</v>
      </c>
      <c r="O2440" s="1">
        <f t="shared" si="152"/>
        <v>1</v>
      </c>
      <c r="P2440" s="7">
        <f t="shared" si="153"/>
        <v>50</v>
      </c>
      <c r="Q2440" s="5" t="s">
        <v>8338</v>
      </c>
      <c r="R2440" s="5" t="s">
        <v>8339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 s="5">
        <v>2439</v>
      </c>
      <c r="B2441" s="3" t="s">
        <v>2439</v>
      </c>
      <c r="C2441" s="3" t="s">
        <v>6548</v>
      </c>
      <c r="D2441">
        <v>10000</v>
      </c>
      <c r="E2441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t="b">
        <v>0</v>
      </c>
      <c r="L2441" s="5">
        <v>0</v>
      </c>
      <c r="M2441" t="b">
        <v>0</v>
      </c>
      <c r="N2441" s="5" t="s">
        <v>8283</v>
      </c>
      <c r="O2441" s="1">
        <f t="shared" si="152"/>
        <v>0</v>
      </c>
      <c r="P2441" s="7" t="e">
        <f t="shared" si="153"/>
        <v>#DIV/0!</v>
      </c>
      <c r="Q2441" s="5" t="s">
        <v>8338</v>
      </c>
      <c r="R2441" s="5" t="s">
        <v>8339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 s="5">
        <v>2440</v>
      </c>
      <c r="B2442" s="3" t="s">
        <v>2440</v>
      </c>
      <c r="C2442" s="3" t="s">
        <v>6549</v>
      </c>
      <c r="D2442">
        <v>5000</v>
      </c>
      <c r="E2442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t="b">
        <v>0</v>
      </c>
      <c r="L2442" s="5">
        <v>2</v>
      </c>
      <c r="M2442" t="b">
        <v>0</v>
      </c>
      <c r="N2442" s="5" t="s">
        <v>8283</v>
      </c>
      <c r="O2442" s="1">
        <f t="shared" si="152"/>
        <v>1</v>
      </c>
      <c r="P2442" s="7">
        <f t="shared" si="153"/>
        <v>5</v>
      </c>
      <c r="Q2442" s="5" t="s">
        <v>8338</v>
      </c>
      <c r="R2442" s="5" t="s">
        <v>8339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 s="5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t="b">
        <v>0</v>
      </c>
      <c r="L2443" s="5">
        <v>109</v>
      </c>
      <c r="M2443" t="b">
        <v>1</v>
      </c>
      <c r="N2443" s="5" t="s">
        <v>8297</v>
      </c>
      <c r="O2443" s="1">
        <f t="shared" si="152"/>
        <v>108</v>
      </c>
      <c r="P2443" s="7">
        <f t="shared" si="153"/>
        <v>74.23</v>
      </c>
      <c r="Q2443" s="5" t="s">
        <v>8338</v>
      </c>
      <c r="R2443" s="5" t="s">
        <v>8354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 s="5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t="b">
        <v>0</v>
      </c>
      <c r="L2444" s="5">
        <v>372</v>
      </c>
      <c r="M2444" t="b">
        <v>1</v>
      </c>
      <c r="N2444" s="5" t="s">
        <v>8297</v>
      </c>
      <c r="O2444" s="1">
        <f t="shared" si="152"/>
        <v>126</v>
      </c>
      <c r="P2444" s="7">
        <f t="shared" si="153"/>
        <v>81.260000000000005</v>
      </c>
      <c r="Q2444" s="5" t="s">
        <v>8338</v>
      </c>
      <c r="R2444" s="5" t="s">
        <v>8354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 s="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t="b">
        <v>0</v>
      </c>
      <c r="L2445" s="5">
        <v>311</v>
      </c>
      <c r="M2445" t="b">
        <v>1</v>
      </c>
      <c r="N2445" s="5" t="s">
        <v>8297</v>
      </c>
      <c r="O2445" s="1">
        <f t="shared" si="152"/>
        <v>203</v>
      </c>
      <c r="P2445" s="7">
        <f t="shared" si="153"/>
        <v>130.23999999999998</v>
      </c>
      <c r="Q2445" s="5" t="s">
        <v>8338</v>
      </c>
      <c r="R2445" s="5" t="s">
        <v>8354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 s="5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t="b">
        <v>0</v>
      </c>
      <c r="L2446" s="5">
        <v>61</v>
      </c>
      <c r="M2446" t="b">
        <v>1</v>
      </c>
      <c r="N2446" s="5" t="s">
        <v>8297</v>
      </c>
      <c r="O2446" s="1">
        <f t="shared" si="152"/>
        <v>109</v>
      </c>
      <c r="P2446" s="7">
        <f t="shared" si="153"/>
        <v>53.41</v>
      </c>
      <c r="Q2446" s="5" t="s">
        <v>8338</v>
      </c>
      <c r="R2446" s="5" t="s">
        <v>8354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 s="5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t="b">
        <v>0</v>
      </c>
      <c r="L2447" s="5">
        <v>115</v>
      </c>
      <c r="M2447" t="b">
        <v>1</v>
      </c>
      <c r="N2447" s="5" t="s">
        <v>8297</v>
      </c>
      <c r="O2447" s="1">
        <f t="shared" si="152"/>
        <v>173</v>
      </c>
      <c r="P2447" s="7">
        <f t="shared" si="153"/>
        <v>75.14</v>
      </c>
      <c r="Q2447" s="5" t="s">
        <v>8338</v>
      </c>
      <c r="R2447" s="5" t="s">
        <v>8354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 s="5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t="b">
        <v>0</v>
      </c>
      <c r="L2448" s="5">
        <v>111</v>
      </c>
      <c r="M2448" t="b">
        <v>1</v>
      </c>
      <c r="N2448" s="5" t="s">
        <v>8297</v>
      </c>
      <c r="O2448" s="1">
        <f t="shared" si="152"/>
        <v>168</v>
      </c>
      <c r="P2448" s="7">
        <f t="shared" si="153"/>
        <v>75.67</v>
      </c>
      <c r="Q2448" s="5" t="s">
        <v>8338</v>
      </c>
      <c r="R2448" s="5" t="s">
        <v>8354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 s="5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t="b">
        <v>0</v>
      </c>
      <c r="L2449" s="5">
        <v>337</v>
      </c>
      <c r="M2449" t="b">
        <v>1</v>
      </c>
      <c r="N2449" s="5" t="s">
        <v>8297</v>
      </c>
      <c r="O2449" s="1">
        <f t="shared" si="152"/>
        <v>428</v>
      </c>
      <c r="P2449" s="7">
        <f t="shared" si="153"/>
        <v>31.700000000000003</v>
      </c>
      <c r="Q2449" s="5" t="s">
        <v>8338</v>
      </c>
      <c r="R2449" s="5" t="s">
        <v>8354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 s="5">
        <v>2448</v>
      </c>
      <c r="B2450" s="3" t="s">
        <v>2448</v>
      </c>
      <c r="C2450" s="3" t="s">
        <v>6557</v>
      </c>
      <c r="D2450">
        <v>400</v>
      </c>
      <c r="E2450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t="b">
        <v>0</v>
      </c>
      <c r="L2450" s="5">
        <v>9</v>
      </c>
      <c r="M2450" t="b">
        <v>1</v>
      </c>
      <c r="N2450" s="5" t="s">
        <v>8297</v>
      </c>
      <c r="O2450" s="1">
        <f t="shared" si="152"/>
        <v>108</v>
      </c>
      <c r="P2450" s="7">
        <f t="shared" si="153"/>
        <v>47.78</v>
      </c>
      <c r="Q2450" s="5" t="s">
        <v>8338</v>
      </c>
      <c r="R2450" s="5" t="s">
        <v>8354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 s="5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t="b">
        <v>0</v>
      </c>
      <c r="L2451" s="5">
        <v>120</v>
      </c>
      <c r="M2451" t="b">
        <v>1</v>
      </c>
      <c r="N2451" s="5" t="s">
        <v>8297</v>
      </c>
      <c r="O2451" s="1">
        <f t="shared" si="152"/>
        <v>108</v>
      </c>
      <c r="P2451" s="7">
        <f t="shared" si="153"/>
        <v>90</v>
      </c>
      <c r="Q2451" s="5" t="s">
        <v>8338</v>
      </c>
      <c r="R2451" s="5" t="s">
        <v>8354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 s="5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t="b">
        <v>0</v>
      </c>
      <c r="L2452" s="5">
        <v>102</v>
      </c>
      <c r="M2452" t="b">
        <v>1</v>
      </c>
      <c r="N2452" s="5" t="s">
        <v>8297</v>
      </c>
      <c r="O2452" s="1">
        <f t="shared" si="152"/>
        <v>102</v>
      </c>
      <c r="P2452" s="7">
        <f t="shared" si="153"/>
        <v>149.32</v>
      </c>
      <c r="Q2452" s="5" t="s">
        <v>8338</v>
      </c>
      <c r="R2452" s="5" t="s">
        <v>8354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 s="5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t="b">
        <v>0</v>
      </c>
      <c r="L2453" s="5">
        <v>186</v>
      </c>
      <c r="M2453" t="b">
        <v>1</v>
      </c>
      <c r="N2453" s="5" t="s">
        <v>8297</v>
      </c>
      <c r="O2453" s="1">
        <f t="shared" si="152"/>
        <v>116</v>
      </c>
      <c r="P2453" s="7">
        <f t="shared" si="153"/>
        <v>62.07</v>
      </c>
      <c r="Q2453" s="5" t="s">
        <v>8338</v>
      </c>
      <c r="R2453" s="5" t="s">
        <v>8354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 s="5">
        <v>2452</v>
      </c>
      <c r="B2454" s="3" t="s">
        <v>2452</v>
      </c>
      <c r="C2454" s="3" t="s">
        <v>6561</v>
      </c>
      <c r="D2454">
        <v>600</v>
      </c>
      <c r="E2454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t="b">
        <v>0</v>
      </c>
      <c r="L2454" s="5">
        <v>15</v>
      </c>
      <c r="M2454" t="b">
        <v>1</v>
      </c>
      <c r="N2454" s="5" t="s">
        <v>8297</v>
      </c>
      <c r="O2454" s="1">
        <f t="shared" si="152"/>
        <v>134</v>
      </c>
      <c r="P2454" s="7">
        <f t="shared" si="153"/>
        <v>53.4</v>
      </c>
      <c r="Q2454" s="5" t="s">
        <v>8338</v>
      </c>
      <c r="R2454" s="5" t="s">
        <v>8354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 s="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t="b">
        <v>0</v>
      </c>
      <c r="L2455" s="5">
        <v>67</v>
      </c>
      <c r="M2455" t="b">
        <v>1</v>
      </c>
      <c r="N2455" s="5" t="s">
        <v>8297</v>
      </c>
      <c r="O2455" s="1">
        <f t="shared" si="152"/>
        <v>155</v>
      </c>
      <c r="P2455" s="7">
        <f t="shared" si="153"/>
        <v>69.27000000000001</v>
      </c>
      <c r="Q2455" s="5" t="s">
        <v>8338</v>
      </c>
      <c r="R2455" s="5" t="s">
        <v>8354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 s="5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t="b">
        <v>0</v>
      </c>
      <c r="L2456" s="5">
        <v>130</v>
      </c>
      <c r="M2456" t="b">
        <v>1</v>
      </c>
      <c r="N2456" s="5" t="s">
        <v>8297</v>
      </c>
      <c r="O2456" s="1">
        <f t="shared" si="152"/>
        <v>101</v>
      </c>
      <c r="P2456" s="7">
        <f t="shared" si="153"/>
        <v>271.51</v>
      </c>
      <c r="Q2456" s="5" t="s">
        <v>8338</v>
      </c>
      <c r="R2456" s="5" t="s">
        <v>8354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 s="5">
        <v>2455</v>
      </c>
      <c r="B2457" s="3" t="s">
        <v>2455</v>
      </c>
      <c r="C2457" s="3" t="s">
        <v>6564</v>
      </c>
      <c r="D2457">
        <v>300</v>
      </c>
      <c r="E2457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t="b">
        <v>0</v>
      </c>
      <c r="L2457" s="5">
        <v>16</v>
      </c>
      <c r="M2457" t="b">
        <v>1</v>
      </c>
      <c r="N2457" s="5" t="s">
        <v>8297</v>
      </c>
      <c r="O2457" s="1">
        <f t="shared" si="152"/>
        <v>182</v>
      </c>
      <c r="P2457" s="7">
        <f t="shared" si="153"/>
        <v>34.129999999999995</v>
      </c>
      <c r="Q2457" s="5" t="s">
        <v>8338</v>
      </c>
      <c r="R2457" s="5" t="s">
        <v>8354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 s="5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t="b">
        <v>0</v>
      </c>
      <c r="L2458" s="5">
        <v>67</v>
      </c>
      <c r="M2458" t="b">
        <v>1</v>
      </c>
      <c r="N2458" s="5" t="s">
        <v>8297</v>
      </c>
      <c r="O2458" s="1">
        <f t="shared" si="152"/>
        <v>181</v>
      </c>
      <c r="P2458" s="7">
        <f t="shared" si="153"/>
        <v>40.5</v>
      </c>
      <c r="Q2458" s="5" t="s">
        <v>8338</v>
      </c>
      <c r="R2458" s="5" t="s">
        <v>8354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 s="5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t="b">
        <v>0</v>
      </c>
      <c r="L2459" s="5">
        <v>124</v>
      </c>
      <c r="M2459" t="b">
        <v>1</v>
      </c>
      <c r="N2459" s="5" t="s">
        <v>8297</v>
      </c>
      <c r="O2459" s="1">
        <f t="shared" si="152"/>
        <v>103</v>
      </c>
      <c r="P2459" s="7">
        <f t="shared" si="153"/>
        <v>189.76</v>
      </c>
      <c r="Q2459" s="5" t="s">
        <v>8338</v>
      </c>
      <c r="R2459" s="5" t="s">
        <v>8354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 s="5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t="b">
        <v>0</v>
      </c>
      <c r="L2460" s="5">
        <v>80</v>
      </c>
      <c r="M2460" t="b">
        <v>1</v>
      </c>
      <c r="N2460" s="5" t="s">
        <v>8297</v>
      </c>
      <c r="O2460" s="1">
        <f t="shared" si="152"/>
        <v>111</v>
      </c>
      <c r="P2460" s="7">
        <f t="shared" si="153"/>
        <v>68.87</v>
      </c>
      <c r="Q2460" s="5" t="s">
        <v>8338</v>
      </c>
      <c r="R2460" s="5" t="s">
        <v>8354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 s="5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t="b">
        <v>0</v>
      </c>
      <c r="L2461" s="5">
        <v>282</v>
      </c>
      <c r="M2461" t="b">
        <v>1</v>
      </c>
      <c r="N2461" s="5" t="s">
        <v>8297</v>
      </c>
      <c r="O2461" s="1">
        <f t="shared" si="152"/>
        <v>103</v>
      </c>
      <c r="P2461" s="7">
        <f t="shared" si="153"/>
        <v>108.78</v>
      </c>
      <c r="Q2461" s="5" t="s">
        <v>8338</v>
      </c>
      <c r="R2461" s="5" t="s">
        <v>8354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 s="5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t="b">
        <v>0</v>
      </c>
      <c r="L2462" s="5">
        <v>68</v>
      </c>
      <c r="M2462" t="b">
        <v>1</v>
      </c>
      <c r="N2462" s="5" t="s">
        <v>8297</v>
      </c>
      <c r="O2462" s="1">
        <f t="shared" si="152"/>
        <v>101</v>
      </c>
      <c r="P2462" s="7">
        <f t="shared" si="153"/>
        <v>125.99000000000001</v>
      </c>
      <c r="Q2462" s="5" t="s">
        <v>8338</v>
      </c>
      <c r="R2462" s="5" t="s">
        <v>8354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 s="5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t="b">
        <v>0</v>
      </c>
      <c r="L2463" s="5">
        <v>86</v>
      </c>
      <c r="M2463" t="b">
        <v>1</v>
      </c>
      <c r="N2463" s="5" t="s">
        <v>8278</v>
      </c>
      <c r="O2463" s="1">
        <f t="shared" si="152"/>
        <v>104</v>
      </c>
      <c r="P2463" s="7">
        <f t="shared" si="153"/>
        <v>90.53</v>
      </c>
      <c r="Q2463" s="5" t="s">
        <v>8327</v>
      </c>
      <c r="R2463" s="5" t="s">
        <v>8331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 s="5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t="b">
        <v>0</v>
      </c>
      <c r="L2464" s="5">
        <v>115</v>
      </c>
      <c r="M2464" t="b">
        <v>1</v>
      </c>
      <c r="N2464" s="5" t="s">
        <v>8278</v>
      </c>
      <c r="O2464" s="1">
        <f t="shared" si="152"/>
        <v>111</v>
      </c>
      <c r="P2464" s="7">
        <f t="shared" si="153"/>
        <v>28.89</v>
      </c>
      <c r="Q2464" s="5" t="s">
        <v>8327</v>
      </c>
      <c r="R2464" s="5" t="s">
        <v>8331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 s="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t="b">
        <v>0</v>
      </c>
      <c r="L2465" s="5">
        <v>75</v>
      </c>
      <c r="M2465" t="b">
        <v>1</v>
      </c>
      <c r="N2465" s="5" t="s">
        <v>8278</v>
      </c>
      <c r="O2465" s="1">
        <f t="shared" si="152"/>
        <v>117</v>
      </c>
      <c r="P2465" s="7">
        <f t="shared" si="153"/>
        <v>31</v>
      </c>
      <c r="Q2465" s="5" t="s">
        <v>8327</v>
      </c>
      <c r="R2465" s="5" t="s">
        <v>8331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 s="5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t="b">
        <v>0</v>
      </c>
      <c r="L2466" s="5">
        <v>43</v>
      </c>
      <c r="M2466" t="b">
        <v>1</v>
      </c>
      <c r="N2466" s="5" t="s">
        <v>8278</v>
      </c>
      <c r="O2466" s="1">
        <f t="shared" si="152"/>
        <v>112</v>
      </c>
      <c r="P2466" s="7">
        <f t="shared" si="153"/>
        <v>51.68</v>
      </c>
      <c r="Q2466" s="5" t="s">
        <v>8327</v>
      </c>
      <c r="R2466" s="5" t="s">
        <v>8331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 s="5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t="b">
        <v>0</v>
      </c>
      <c r="L2467" s="5">
        <v>48</v>
      </c>
      <c r="M2467" t="b">
        <v>1</v>
      </c>
      <c r="N2467" s="5" t="s">
        <v>8278</v>
      </c>
      <c r="O2467" s="1">
        <f t="shared" si="152"/>
        <v>181</v>
      </c>
      <c r="P2467" s="7">
        <f t="shared" si="153"/>
        <v>26.28</v>
      </c>
      <c r="Q2467" s="5" t="s">
        <v>8327</v>
      </c>
      <c r="R2467" s="5" t="s">
        <v>8331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 s="5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t="b">
        <v>0</v>
      </c>
      <c r="L2468" s="5">
        <v>52</v>
      </c>
      <c r="M2468" t="b">
        <v>1</v>
      </c>
      <c r="N2468" s="5" t="s">
        <v>8278</v>
      </c>
      <c r="O2468" s="1">
        <f t="shared" si="152"/>
        <v>100</v>
      </c>
      <c r="P2468" s="7">
        <f t="shared" si="153"/>
        <v>48.08</v>
      </c>
      <c r="Q2468" s="5" t="s">
        <v>8327</v>
      </c>
      <c r="R2468" s="5" t="s">
        <v>8331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 s="5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t="b">
        <v>0</v>
      </c>
      <c r="L2469" s="5">
        <v>43</v>
      </c>
      <c r="M2469" t="b">
        <v>1</v>
      </c>
      <c r="N2469" s="5" t="s">
        <v>8278</v>
      </c>
      <c r="O2469" s="1">
        <f t="shared" si="152"/>
        <v>119</v>
      </c>
      <c r="P2469" s="7">
        <f t="shared" si="153"/>
        <v>27.560000000000002</v>
      </c>
      <c r="Q2469" s="5" t="s">
        <v>8327</v>
      </c>
      <c r="R2469" s="5" t="s">
        <v>8331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 s="5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t="b">
        <v>0</v>
      </c>
      <c r="L2470" s="5">
        <v>58</v>
      </c>
      <c r="M2470" t="b">
        <v>1</v>
      </c>
      <c r="N2470" s="5" t="s">
        <v>8278</v>
      </c>
      <c r="O2470" s="1">
        <f t="shared" si="152"/>
        <v>108</v>
      </c>
      <c r="P2470" s="7">
        <f t="shared" si="153"/>
        <v>36.979999999999997</v>
      </c>
      <c r="Q2470" s="5" t="s">
        <v>8327</v>
      </c>
      <c r="R2470" s="5" t="s">
        <v>8331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 s="5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t="b">
        <v>0</v>
      </c>
      <c r="L2471" s="5">
        <v>47</v>
      </c>
      <c r="M2471" t="b">
        <v>1</v>
      </c>
      <c r="N2471" s="5" t="s">
        <v>8278</v>
      </c>
      <c r="O2471" s="1">
        <f t="shared" si="152"/>
        <v>114</v>
      </c>
      <c r="P2471" s="7">
        <f t="shared" si="153"/>
        <v>29.03</v>
      </c>
      <c r="Q2471" s="5" t="s">
        <v>8327</v>
      </c>
      <c r="R2471" s="5" t="s">
        <v>8331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 s="5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t="b">
        <v>0</v>
      </c>
      <c r="L2472" s="5">
        <v>36</v>
      </c>
      <c r="M2472" t="b">
        <v>1</v>
      </c>
      <c r="N2472" s="5" t="s">
        <v>8278</v>
      </c>
      <c r="O2472" s="1">
        <f t="shared" si="152"/>
        <v>104</v>
      </c>
      <c r="P2472" s="7">
        <f t="shared" si="153"/>
        <v>28.66</v>
      </c>
      <c r="Q2472" s="5" t="s">
        <v>8327</v>
      </c>
      <c r="R2472" s="5" t="s">
        <v>8331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 s="5">
        <v>2471</v>
      </c>
      <c r="B2473" s="3" t="s">
        <v>2471</v>
      </c>
      <c r="C2473" s="3" t="s">
        <v>6580</v>
      </c>
      <c r="D2473">
        <v>500</v>
      </c>
      <c r="E2473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t="b">
        <v>0</v>
      </c>
      <c r="L2473" s="5">
        <v>17</v>
      </c>
      <c r="M2473" t="b">
        <v>1</v>
      </c>
      <c r="N2473" s="5" t="s">
        <v>8278</v>
      </c>
      <c r="O2473" s="1">
        <f t="shared" si="152"/>
        <v>128</v>
      </c>
      <c r="P2473" s="7">
        <f t="shared" si="153"/>
        <v>37.65</v>
      </c>
      <c r="Q2473" s="5" t="s">
        <v>8327</v>
      </c>
      <c r="R2473" s="5" t="s">
        <v>8331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 s="5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t="b">
        <v>0</v>
      </c>
      <c r="L2474" s="5">
        <v>104</v>
      </c>
      <c r="M2474" t="b">
        <v>1</v>
      </c>
      <c r="N2474" s="5" t="s">
        <v>8278</v>
      </c>
      <c r="O2474" s="1">
        <f t="shared" si="152"/>
        <v>136</v>
      </c>
      <c r="P2474" s="7">
        <f t="shared" si="153"/>
        <v>97.910000000000011</v>
      </c>
      <c r="Q2474" s="5" t="s">
        <v>8327</v>
      </c>
      <c r="R2474" s="5" t="s">
        <v>8331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 s="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t="b">
        <v>0</v>
      </c>
      <c r="L2475" s="5">
        <v>47</v>
      </c>
      <c r="M2475" t="b">
        <v>1</v>
      </c>
      <c r="N2475" s="5" t="s">
        <v>8278</v>
      </c>
      <c r="O2475" s="1">
        <f t="shared" si="152"/>
        <v>100</v>
      </c>
      <c r="P2475" s="7">
        <f t="shared" si="153"/>
        <v>42.559999999999995</v>
      </c>
      <c r="Q2475" s="5" t="s">
        <v>8327</v>
      </c>
      <c r="R2475" s="5" t="s">
        <v>8331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 s="5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t="b">
        <v>0</v>
      </c>
      <c r="L2476" s="5">
        <v>38</v>
      </c>
      <c r="M2476" t="b">
        <v>1</v>
      </c>
      <c r="N2476" s="5" t="s">
        <v>8278</v>
      </c>
      <c r="O2476" s="1">
        <f t="shared" si="152"/>
        <v>101</v>
      </c>
      <c r="P2476" s="7">
        <f t="shared" si="153"/>
        <v>131.59</v>
      </c>
      <c r="Q2476" s="5" t="s">
        <v>8327</v>
      </c>
      <c r="R2476" s="5" t="s">
        <v>8331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 s="5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t="b">
        <v>0</v>
      </c>
      <c r="L2477" s="5">
        <v>81</v>
      </c>
      <c r="M2477" t="b">
        <v>1</v>
      </c>
      <c r="N2477" s="5" t="s">
        <v>8278</v>
      </c>
      <c r="O2477" s="1">
        <f t="shared" si="152"/>
        <v>105</v>
      </c>
      <c r="P2477" s="7">
        <f t="shared" si="153"/>
        <v>32.33</v>
      </c>
      <c r="Q2477" s="5" t="s">
        <v>8327</v>
      </c>
      <c r="R2477" s="5" t="s">
        <v>8331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 s="5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t="b">
        <v>0</v>
      </c>
      <c r="L2478" s="5">
        <v>55</v>
      </c>
      <c r="M2478" t="b">
        <v>1</v>
      </c>
      <c r="N2478" s="5" t="s">
        <v>8278</v>
      </c>
      <c r="O2478" s="1">
        <f t="shared" si="152"/>
        <v>106</v>
      </c>
      <c r="P2478" s="7">
        <f t="shared" si="153"/>
        <v>61.11</v>
      </c>
      <c r="Q2478" s="5" t="s">
        <v>8327</v>
      </c>
      <c r="R2478" s="5" t="s">
        <v>8331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 s="5">
        <v>2477</v>
      </c>
      <c r="B2479" s="3" t="s">
        <v>823</v>
      </c>
      <c r="C2479" s="3" t="s">
        <v>6586</v>
      </c>
      <c r="D2479">
        <v>750</v>
      </c>
      <c r="E2479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t="b">
        <v>0</v>
      </c>
      <c r="L2479" s="5">
        <v>41</v>
      </c>
      <c r="M2479" t="b">
        <v>1</v>
      </c>
      <c r="N2479" s="5" t="s">
        <v>8278</v>
      </c>
      <c r="O2479" s="1">
        <f t="shared" si="152"/>
        <v>172</v>
      </c>
      <c r="P2479" s="7">
        <f t="shared" si="153"/>
        <v>31.35</v>
      </c>
      <c r="Q2479" s="5" t="s">
        <v>8327</v>
      </c>
      <c r="R2479" s="5" t="s">
        <v>8331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 s="5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t="b">
        <v>0</v>
      </c>
      <c r="L2480" s="5">
        <v>79</v>
      </c>
      <c r="M2480" t="b">
        <v>1</v>
      </c>
      <c r="N2480" s="5" t="s">
        <v>8278</v>
      </c>
      <c r="O2480" s="1">
        <f t="shared" si="152"/>
        <v>128</v>
      </c>
      <c r="P2480" s="7">
        <f t="shared" si="153"/>
        <v>129.12</v>
      </c>
      <c r="Q2480" s="5" t="s">
        <v>8327</v>
      </c>
      <c r="R2480" s="5" t="s">
        <v>8331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 s="5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t="b">
        <v>0</v>
      </c>
      <c r="L2481" s="5">
        <v>16</v>
      </c>
      <c r="M2481" t="b">
        <v>1</v>
      </c>
      <c r="N2481" s="5" t="s">
        <v>8278</v>
      </c>
      <c r="O2481" s="1">
        <f t="shared" si="152"/>
        <v>134</v>
      </c>
      <c r="P2481" s="7">
        <f t="shared" si="153"/>
        <v>25.03</v>
      </c>
      <c r="Q2481" s="5" t="s">
        <v>8327</v>
      </c>
      <c r="R2481" s="5" t="s">
        <v>8331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 s="5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t="b">
        <v>0</v>
      </c>
      <c r="L2482" s="5">
        <v>8</v>
      </c>
      <c r="M2482" t="b">
        <v>1</v>
      </c>
      <c r="N2482" s="5" t="s">
        <v>8278</v>
      </c>
      <c r="O2482" s="1">
        <f t="shared" si="152"/>
        <v>100</v>
      </c>
      <c r="P2482" s="7">
        <f t="shared" si="153"/>
        <v>250</v>
      </c>
      <c r="Q2482" s="5" t="s">
        <v>8327</v>
      </c>
      <c r="R2482" s="5" t="s">
        <v>8331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 s="5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t="b">
        <v>0</v>
      </c>
      <c r="L2483" s="5">
        <v>95</v>
      </c>
      <c r="M2483" t="b">
        <v>1</v>
      </c>
      <c r="N2483" s="5" t="s">
        <v>8278</v>
      </c>
      <c r="O2483" s="1">
        <f t="shared" si="152"/>
        <v>113</v>
      </c>
      <c r="P2483" s="7">
        <f t="shared" si="153"/>
        <v>47.55</v>
      </c>
      <c r="Q2483" s="5" t="s">
        <v>8327</v>
      </c>
      <c r="R2483" s="5" t="s">
        <v>8331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 s="5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t="b">
        <v>0</v>
      </c>
      <c r="L2484" s="5">
        <v>25</v>
      </c>
      <c r="M2484" t="b">
        <v>1</v>
      </c>
      <c r="N2484" s="5" t="s">
        <v>8278</v>
      </c>
      <c r="O2484" s="1">
        <f t="shared" si="152"/>
        <v>101</v>
      </c>
      <c r="P2484" s="7">
        <f t="shared" si="153"/>
        <v>40.04</v>
      </c>
      <c r="Q2484" s="5" t="s">
        <v>8327</v>
      </c>
      <c r="R2484" s="5" t="s">
        <v>8331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 s="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t="b">
        <v>0</v>
      </c>
      <c r="L2485" s="5">
        <v>19</v>
      </c>
      <c r="M2485" t="b">
        <v>1</v>
      </c>
      <c r="N2485" s="5" t="s">
        <v>8278</v>
      </c>
      <c r="O2485" s="1">
        <f t="shared" si="152"/>
        <v>114</v>
      </c>
      <c r="P2485" s="7">
        <f t="shared" si="153"/>
        <v>65.850000000000009</v>
      </c>
      <c r="Q2485" s="5" t="s">
        <v>8327</v>
      </c>
      <c r="R2485" s="5" t="s">
        <v>8331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 s="5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t="b">
        <v>0</v>
      </c>
      <c r="L2486" s="5">
        <v>90</v>
      </c>
      <c r="M2486" t="b">
        <v>1</v>
      </c>
      <c r="N2486" s="5" t="s">
        <v>8278</v>
      </c>
      <c r="O2486" s="1">
        <f t="shared" si="152"/>
        <v>120</v>
      </c>
      <c r="P2486" s="7">
        <f t="shared" si="153"/>
        <v>46.41</v>
      </c>
      <c r="Q2486" s="5" t="s">
        <v>8327</v>
      </c>
      <c r="R2486" s="5" t="s">
        <v>8331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 s="5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t="b">
        <v>0</v>
      </c>
      <c r="L2487" s="5">
        <v>41</v>
      </c>
      <c r="M2487" t="b">
        <v>1</v>
      </c>
      <c r="N2487" s="5" t="s">
        <v>8278</v>
      </c>
      <c r="O2487" s="1">
        <f t="shared" si="152"/>
        <v>104</v>
      </c>
      <c r="P2487" s="7">
        <f t="shared" si="153"/>
        <v>50.37</v>
      </c>
      <c r="Q2487" s="5" t="s">
        <v>8327</v>
      </c>
      <c r="R2487" s="5" t="s">
        <v>8331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 s="5">
        <v>2486</v>
      </c>
      <c r="B2488" s="3" t="s">
        <v>2485</v>
      </c>
      <c r="C2488" s="3" t="s">
        <v>6595</v>
      </c>
      <c r="D2488">
        <v>300</v>
      </c>
      <c r="E248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t="b">
        <v>0</v>
      </c>
      <c r="L2488" s="5">
        <v>30</v>
      </c>
      <c r="M2488" t="b">
        <v>1</v>
      </c>
      <c r="N2488" s="5" t="s">
        <v>8278</v>
      </c>
      <c r="O2488" s="1">
        <f t="shared" si="152"/>
        <v>266</v>
      </c>
      <c r="P2488" s="7">
        <f t="shared" si="153"/>
        <v>26.57</v>
      </c>
      <c r="Q2488" s="5" t="s">
        <v>8327</v>
      </c>
      <c r="R2488" s="5" t="s">
        <v>8331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 s="5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t="b">
        <v>0</v>
      </c>
      <c r="L2489" s="5">
        <v>38</v>
      </c>
      <c r="M2489" t="b">
        <v>1</v>
      </c>
      <c r="N2489" s="5" t="s">
        <v>8278</v>
      </c>
      <c r="O2489" s="1">
        <f t="shared" si="152"/>
        <v>101</v>
      </c>
      <c r="P2489" s="7">
        <f t="shared" si="153"/>
        <v>39.5</v>
      </c>
      <c r="Q2489" s="5" t="s">
        <v>8327</v>
      </c>
      <c r="R2489" s="5" t="s">
        <v>8331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 s="5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t="b">
        <v>0</v>
      </c>
      <c r="L2490" s="5">
        <v>65</v>
      </c>
      <c r="M2490" t="b">
        <v>1</v>
      </c>
      <c r="N2490" s="5" t="s">
        <v>8278</v>
      </c>
      <c r="O2490" s="1">
        <f t="shared" si="152"/>
        <v>107</v>
      </c>
      <c r="P2490" s="7">
        <f t="shared" si="153"/>
        <v>49.25</v>
      </c>
      <c r="Q2490" s="5" t="s">
        <v>8327</v>
      </c>
      <c r="R2490" s="5" t="s">
        <v>8331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 s="5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t="b">
        <v>0</v>
      </c>
      <c r="L2491" s="5">
        <v>75</v>
      </c>
      <c r="M2491" t="b">
        <v>1</v>
      </c>
      <c r="N2491" s="5" t="s">
        <v>8278</v>
      </c>
      <c r="O2491" s="1">
        <f t="shared" si="152"/>
        <v>134</v>
      </c>
      <c r="P2491" s="7">
        <f t="shared" si="153"/>
        <v>62.38</v>
      </c>
      <c r="Q2491" s="5" t="s">
        <v>8327</v>
      </c>
      <c r="R2491" s="5" t="s">
        <v>8331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 s="5">
        <v>2490</v>
      </c>
      <c r="B2492" s="3" t="s">
        <v>2489</v>
      </c>
      <c r="C2492" s="3" t="s">
        <v>6599</v>
      </c>
      <c r="D2492">
        <v>500</v>
      </c>
      <c r="E2492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t="b">
        <v>0</v>
      </c>
      <c r="L2492" s="5">
        <v>16</v>
      </c>
      <c r="M2492" t="b">
        <v>1</v>
      </c>
      <c r="N2492" s="5" t="s">
        <v>8278</v>
      </c>
      <c r="O2492" s="1">
        <f t="shared" si="152"/>
        <v>122</v>
      </c>
      <c r="P2492" s="7">
        <f t="shared" si="153"/>
        <v>37.94</v>
      </c>
      <c r="Q2492" s="5" t="s">
        <v>8327</v>
      </c>
      <c r="R2492" s="5" t="s">
        <v>8331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 s="5">
        <v>2491</v>
      </c>
      <c r="B2493" s="3" t="s">
        <v>2490</v>
      </c>
      <c r="C2493" s="3" t="s">
        <v>6600</v>
      </c>
      <c r="D2493">
        <v>500</v>
      </c>
      <c r="E2493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t="b">
        <v>0</v>
      </c>
      <c r="L2493" s="5">
        <v>10</v>
      </c>
      <c r="M2493" t="b">
        <v>1</v>
      </c>
      <c r="N2493" s="5" t="s">
        <v>8278</v>
      </c>
      <c r="O2493" s="1">
        <f t="shared" si="152"/>
        <v>104</v>
      </c>
      <c r="P2493" s="7">
        <f t="shared" si="153"/>
        <v>51.6</v>
      </c>
      <c r="Q2493" s="5" t="s">
        <v>8327</v>
      </c>
      <c r="R2493" s="5" t="s">
        <v>8331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 s="5">
        <v>2492</v>
      </c>
      <c r="B2494" s="3" t="s">
        <v>2491</v>
      </c>
      <c r="C2494" s="3" t="s">
        <v>6601</v>
      </c>
      <c r="D2494">
        <v>600</v>
      </c>
      <c r="E2494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t="b">
        <v>0</v>
      </c>
      <c r="L2494" s="5">
        <v>27</v>
      </c>
      <c r="M2494" t="b">
        <v>1</v>
      </c>
      <c r="N2494" s="5" t="s">
        <v>8278</v>
      </c>
      <c r="O2494" s="1">
        <f t="shared" si="152"/>
        <v>125</v>
      </c>
      <c r="P2494" s="7">
        <f t="shared" si="153"/>
        <v>27.78</v>
      </c>
      <c r="Q2494" s="5" t="s">
        <v>8327</v>
      </c>
      <c r="R2494" s="5" t="s">
        <v>8331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 s="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t="b">
        <v>0</v>
      </c>
      <c r="L2495" s="5">
        <v>259</v>
      </c>
      <c r="M2495" t="b">
        <v>1</v>
      </c>
      <c r="N2495" s="5" t="s">
        <v>8278</v>
      </c>
      <c r="O2495" s="1">
        <f t="shared" si="152"/>
        <v>129</v>
      </c>
      <c r="P2495" s="7">
        <f t="shared" si="153"/>
        <v>99.39</v>
      </c>
      <c r="Q2495" s="5" t="s">
        <v>8327</v>
      </c>
      <c r="R2495" s="5" t="s">
        <v>8331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 s="5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t="b">
        <v>0</v>
      </c>
      <c r="L2496" s="5">
        <v>39</v>
      </c>
      <c r="M2496" t="b">
        <v>1</v>
      </c>
      <c r="N2496" s="5" t="s">
        <v>8278</v>
      </c>
      <c r="O2496" s="1">
        <f t="shared" si="152"/>
        <v>102</v>
      </c>
      <c r="P2496" s="7">
        <f t="shared" si="153"/>
        <v>38.85</v>
      </c>
      <c r="Q2496" s="5" t="s">
        <v>8327</v>
      </c>
      <c r="R2496" s="5" t="s">
        <v>8331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 s="5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t="b">
        <v>0</v>
      </c>
      <c r="L2497" s="5">
        <v>42</v>
      </c>
      <c r="M2497" t="b">
        <v>1</v>
      </c>
      <c r="N2497" s="5" t="s">
        <v>8278</v>
      </c>
      <c r="O2497" s="1">
        <f t="shared" si="152"/>
        <v>128</v>
      </c>
      <c r="P2497" s="7">
        <f t="shared" si="153"/>
        <v>45.55</v>
      </c>
      <c r="Q2497" s="5" t="s">
        <v>8327</v>
      </c>
      <c r="R2497" s="5" t="s">
        <v>8331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 s="5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t="b">
        <v>0</v>
      </c>
      <c r="L2498" s="5">
        <v>10</v>
      </c>
      <c r="M2498" t="b">
        <v>1</v>
      </c>
      <c r="N2498" s="5" t="s">
        <v>8278</v>
      </c>
      <c r="O2498" s="1">
        <f t="shared" si="152"/>
        <v>100</v>
      </c>
      <c r="P2498" s="7">
        <f t="shared" si="153"/>
        <v>600</v>
      </c>
      <c r="Q2498" s="5" t="s">
        <v>8327</v>
      </c>
      <c r="R2498" s="5" t="s">
        <v>8331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 s="5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t="b">
        <v>0</v>
      </c>
      <c r="L2499" s="5">
        <v>56</v>
      </c>
      <c r="M2499" t="b">
        <v>1</v>
      </c>
      <c r="N2499" s="5" t="s">
        <v>8278</v>
      </c>
      <c r="O2499" s="1">
        <f t="shared" ref="O2499:O2562" si="156">ROUNDUP(E2499/D2499*100, 0)</f>
        <v>113</v>
      </c>
      <c r="P2499" s="7">
        <f t="shared" ref="P2499:P2562" si="157">ROUNDUP(E2499/L2499,2)</f>
        <v>80.56</v>
      </c>
      <c r="Q2499" s="5" t="s">
        <v>8327</v>
      </c>
      <c r="R2499" s="5" t="s">
        <v>8331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 s="5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t="b">
        <v>0</v>
      </c>
      <c r="L2500" s="5">
        <v>20</v>
      </c>
      <c r="M2500" t="b">
        <v>1</v>
      </c>
      <c r="N2500" s="5" t="s">
        <v>8278</v>
      </c>
      <c r="O2500" s="1">
        <f t="shared" si="156"/>
        <v>106</v>
      </c>
      <c r="P2500" s="7">
        <f t="shared" si="157"/>
        <v>52.8</v>
      </c>
      <c r="Q2500" s="5" t="s">
        <v>8327</v>
      </c>
      <c r="R2500" s="5" t="s">
        <v>8331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 s="5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t="b">
        <v>0</v>
      </c>
      <c r="L2501" s="5">
        <v>170</v>
      </c>
      <c r="M2501" t="b">
        <v>1</v>
      </c>
      <c r="N2501" s="5" t="s">
        <v>8278</v>
      </c>
      <c r="O2501" s="1">
        <f t="shared" si="156"/>
        <v>203</v>
      </c>
      <c r="P2501" s="7">
        <f t="shared" si="157"/>
        <v>47.68</v>
      </c>
      <c r="Q2501" s="5" t="s">
        <v>8327</v>
      </c>
      <c r="R2501" s="5" t="s">
        <v>8331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 s="5">
        <v>2500</v>
      </c>
      <c r="B2502" s="3" t="s">
        <v>2499</v>
      </c>
      <c r="C2502" s="3" t="s">
        <v>6609</v>
      </c>
      <c r="D2502">
        <v>600</v>
      </c>
      <c r="E2502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t="b">
        <v>0</v>
      </c>
      <c r="L2502" s="5">
        <v>29</v>
      </c>
      <c r="M2502" t="b">
        <v>1</v>
      </c>
      <c r="N2502" s="5" t="s">
        <v>8278</v>
      </c>
      <c r="O2502" s="1">
        <f t="shared" si="156"/>
        <v>114</v>
      </c>
      <c r="P2502" s="7">
        <f t="shared" si="157"/>
        <v>23.450000000000003</v>
      </c>
      <c r="Q2502" s="5" t="s">
        <v>8327</v>
      </c>
      <c r="R2502" s="5" t="s">
        <v>8331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 s="5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t="b">
        <v>0</v>
      </c>
      <c r="L2503" s="5">
        <v>7</v>
      </c>
      <c r="M2503" t="b">
        <v>0</v>
      </c>
      <c r="N2503" s="5" t="s">
        <v>8298</v>
      </c>
      <c r="O2503" s="1">
        <f t="shared" si="156"/>
        <v>3</v>
      </c>
      <c r="P2503" s="7">
        <f t="shared" si="157"/>
        <v>40.15</v>
      </c>
      <c r="Q2503" s="5" t="s">
        <v>8338</v>
      </c>
      <c r="R2503" s="5" t="s">
        <v>8355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 s="5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t="b">
        <v>0</v>
      </c>
      <c r="L2504" s="5">
        <v>5</v>
      </c>
      <c r="M2504" t="b">
        <v>0</v>
      </c>
      <c r="N2504" s="5" t="s">
        <v>8298</v>
      </c>
      <c r="O2504" s="1">
        <f t="shared" si="156"/>
        <v>1</v>
      </c>
      <c r="P2504" s="7">
        <f t="shared" si="157"/>
        <v>17.2</v>
      </c>
      <c r="Q2504" s="5" t="s">
        <v>8338</v>
      </c>
      <c r="R2504" s="5" t="s">
        <v>8355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 s="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t="b">
        <v>0</v>
      </c>
      <c r="L2505" s="5">
        <v>0</v>
      </c>
      <c r="M2505" t="b">
        <v>0</v>
      </c>
      <c r="N2505" s="5" t="s">
        <v>8298</v>
      </c>
      <c r="O2505" s="1">
        <f t="shared" si="156"/>
        <v>0</v>
      </c>
      <c r="P2505" s="7" t="e">
        <f t="shared" si="157"/>
        <v>#DIV/0!</v>
      </c>
      <c r="Q2505" s="5" t="s">
        <v>8338</v>
      </c>
      <c r="R2505" s="5" t="s">
        <v>8355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 s="5">
        <v>2504</v>
      </c>
      <c r="B2506" s="3" t="s">
        <v>2503</v>
      </c>
      <c r="C2506" s="3" t="s">
        <v>6613</v>
      </c>
      <c r="D2506">
        <v>35000</v>
      </c>
      <c r="E2506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t="b">
        <v>0</v>
      </c>
      <c r="L2506" s="5">
        <v>0</v>
      </c>
      <c r="M2506" t="b">
        <v>0</v>
      </c>
      <c r="N2506" s="5" t="s">
        <v>8298</v>
      </c>
      <c r="O2506" s="1">
        <f t="shared" si="156"/>
        <v>0</v>
      </c>
      <c r="P2506" s="7" t="e">
        <f t="shared" si="157"/>
        <v>#DIV/0!</v>
      </c>
      <c r="Q2506" s="5" t="s">
        <v>8338</v>
      </c>
      <c r="R2506" s="5" t="s">
        <v>8355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 s="5">
        <v>2505</v>
      </c>
      <c r="B2507" s="3" t="s">
        <v>2504</v>
      </c>
      <c r="C2507" s="3" t="s">
        <v>6614</v>
      </c>
      <c r="D2507">
        <v>7000</v>
      </c>
      <c r="E2507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t="b">
        <v>0</v>
      </c>
      <c r="L2507" s="5">
        <v>0</v>
      </c>
      <c r="M2507" t="b">
        <v>0</v>
      </c>
      <c r="N2507" s="5" t="s">
        <v>8298</v>
      </c>
      <c r="O2507" s="1">
        <f t="shared" si="156"/>
        <v>0</v>
      </c>
      <c r="P2507" s="7" t="e">
        <f t="shared" si="157"/>
        <v>#DIV/0!</v>
      </c>
      <c r="Q2507" s="5" t="s">
        <v>8338</v>
      </c>
      <c r="R2507" s="5" t="s">
        <v>8355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 s="5">
        <v>2506</v>
      </c>
      <c r="B2508" s="3" t="s">
        <v>2505</v>
      </c>
      <c r="C2508" s="3" t="s">
        <v>6615</v>
      </c>
      <c r="D2508">
        <v>5000</v>
      </c>
      <c r="E250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t="b">
        <v>0</v>
      </c>
      <c r="L2508" s="5">
        <v>2</v>
      </c>
      <c r="M2508" t="b">
        <v>0</v>
      </c>
      <c r="N2508" s="5" t="s">
        <v>8298</v>
      </c>
      <c r="O2508" s="1">
        <f t="shared" si="156"/>
        <v>1</v>
      </c>
      <c r="P2508" s="7">
        <f t="shared" si="157"/>
        <v>15</v>
      </c>
      <c r="Q2508" s="5" t="s">
        <v>8338</v>
      </c>
      <c r="R2508" s="5" t="s">
        <v>8355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 s="5">
        <v>2507</v>
      </c>
      <c r="B2509" s="3" t="s">
        <v>2506</v>
      </c>
      <c r="C2509" s="3" t="s">
        <v>6616</v>
      </c>
      <c r="D2509">
        <v>42850</v>
      </c>
      <c r="E2509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t="b">
        <v>0</v>
      </c>
      <c r="L2509" s="5">
        <v>0</v>
      </c>
      <c r="M2509" t="b">
        <v>0</v>
      </c>
      <c r="N2509" s="5" t="s">
        <v>8298</v>
      </c>
      <c r="O2509" s="1">
        <f t="shared" si="156"/>
        <v>0</v>
      </c>
      <c r="P2509" s="7" t="e">
        <f t="shared" si="157"/>
        <v>#DIV/0!</v>
      </c>
      <c r="Q2509" s="5" t="s">
        <v>8338</v>
      </c>
      <c r="R2509" s="5" t="s">
        <v>8355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 s="5">
        <v>2508</v>
      </c>
      <c r="B2510" s="3" t="s">
        <v>2507</v>
      </c>
      <c r="C2510" s="3" t="s">
        <v>6617</v>
      </c>
      <c r="D2510">
        <v>20000</v>
      </c>
      <c r="E2510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t="b">
        <v>0</v>
      </c>
      <c r="L2510" s="5">
        <v>0</v>
      </c>
      <c r="M2510" t="b">
        <v>0</v>
      </c>
      <c r="N2510" s="5" t="s">
        <v>8298</v>
      </c>
      <c r="O2510" s="1">
        <f t="shared" si="156"/>
        <v>0</v>
      </c>
      <c r="P2510" s="7" t="e">
        <f t="shared" si="157"/>
        <v>#DIV/0!</v>
      </c>
      <c r="Q2510" s="5" t="s">
        <v>8338</v>
      </c>
      <c r="R2510" s="5" t="s">
        <v>8355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 s="5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t="b">
        <v>0</v>
      </c>
      <c r="L2511" s="5">
        <v>28</v>
      </c>
      <c r="M2511" t="b">
        <v>0</v>
      </c>
      <c r="N2511" s="5" t="s">
        <v>8298</v>
      </c>
      <c r="O2511" s="1">
        <f t="shared" si="156"/>
        <v>2</v>
      </c>
      <c r="P2511" s="7">
        <f t="shared" si="157"/>
        <v>35.72</v>
      </c>
      <c r="Q2511" s="5" t="s">
        <v>8338</v>
      </c>
      <c r="R2511" s="5" t="s">
        <v>8355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 s="5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t="b">
        <v>0</v>
      </c>
      <c r="L2512" s="5">
        <v>2</v>
      </c>
      <c r="M2512" t="b">
        <v>0</v>
      </c>
      <c r="N2512" s="5" t="s">
        <v>8298</v>
      </c>
      <c r="O2512" s="1">
        <f t="shared" si="156"/>
        <v>1</v>
      </c>
      <c r="P2512" s="7">
        <f t="shared" si="157"/>
        <v>37.5</v>
      </c>
      <c r="Q2512" s="5" t="s">
        <v>8338</v>
      </c>
      <c r="R2512" s="5" t="s">
        <v>8355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 s="5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t="b">
        <v>0</v>
      </c>
      <c r="L2513" s="5">
        <v>0</v>
      </c>
      <c r="M2513" t="b">
        <v>0</v>
      </c>
      <c r="N2513" s="5" t="s">
        <v>8298</v>
      </c>
      <c r="O2513" s="1">
        <f t="shared" si="156"/>
        <v>0</v>
      </c>
      <c r="P2513" s="7" t="e">
        <f t="shared" si="157"/>
        <v>#DIV/0!</v>
      </c>
      <c r="Q2513" s="5" t="s">
        <v>8338</v>
      </c>
      <c r="R2513" s="5" t="s">
        <v>8355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 s="5">
        <v>2512</v>
      </c>
      <c r="B2514" s="3" t="s">
        <v>2511</v>
      </c>
      <c r="C2514" s="3" t="s">
        <v>6621</v>
      </c>
      <c r="D2514">
        <v>1150</v>
      </c>
      <c r="E2514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t="b">
        <v>0</v>
      </c>
      <c r="L2514" s="5">
        <v>0</v>
      </c>
      <c r="M2514" t="b">
        <v>0</v>
      </c>
      <c r="N2514" s="5" t="s">
        <v>8298</v>
      </c>
      <c r="O2514" s="1">
        <f t="shared" si="156"/>
        <v>0</v>
      </c>
      <c r="P2514" s="7" t="e">
        <f t="shared" si="157"/>
        <v>#DIV/0!</v>
      </c>
      <c r="Q2514" s="5" t="s">
        <v>8338</v>
      </c>
      <c r="R2514" s="5" t="s">
        <v>8355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 s="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t="b">
        <v>0</v>
      </c>
      <c r="L2515" s="5">
        <v>0</v>
      </c>
      <c r="M2515" t="b">
        <v>0</v>
      </c>
      <c r="N2515" s="5" t="s">
        <v>8298</v>
      </c>
      <c r="O2515" s="1">
        <f t="shared" si="156"/>
        <v>0</v>
      </c>
      <c r="P2515" s="7" t="e">
        <f t="shared" si="157"/>
        <v>#DIV/0!</v>
      </c>
      <c r="Q2515" s="5" t="s">
        <v>8338</v>
      </c>
      <c r="R2515" s="5" t="s">
        <v>8355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 s="5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t="b">
        <v>0</v>
      </c>
      <c r="L2516" s="5">
        <v>4</v>
      </c>
      <c r="M2516" t="b">
        <v>0</v>
      </c>
      <c r="N2516" s="5" t="s">
        <v>8298</v>
      </c>
      <c r="O2516" s="1">
        <f t="shared" si="156"/>
        <v>2</v>
      </c>
      <c r="P2516" s="7">
        <f t="shared" si="157"/>
        <v>52.5</v>
      </c>
      <c r="Q2516" s="5" t="s">
        <v>8338</v>
      </c>
      <c r="R2516" s="5" t="s">
        <v>8355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 s="5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t="b">
        <v>0</v>
      </c>
      <c r="L2517" s="5">
        <v>12</v>
      </c>
      <c r="M2517" t="b">
        <v>0</v>
      </c>
      <c r="N2517" s="5" t="s">
        <v>8298</v>
      </c>
      <c r="O2517" s="1">
        <f t="shared" si="156"/>
        <v>19</v>
      </c>
      <c r="P2517" s="7">
        <f t="shared" si="157"/>
        <v>77.5</v>
      </c>
      <c r="Q2517" s="5" t="s">
        <v>8338</v>
      </c>
      <c r="R2517" s="5" t="s">
        <v>8355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 s="5">
        <v>2516</v>
      </c>
      <c r="B2518" s="3" t="s">
        <v>2515</v>
      </c>
      <c r="C2518" s="3" t="s">
        <v>6625</v>
      </c>
      <c r="D2518">
        <v>22000</v>
      </c>
      <c r="E251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t="b">
        <v>0</v>
      </c>
      <c r="L2518" s="5">
        <v>0</v>
      </c>
      <c r="M2518" t="b">
        <v>0</v>
      </c>
      <c r="N2518" s="5" t="s">
        <v>8298</v>
      </c>
      <c r="O2518" s="1">
        <f t="shared" si="156"/>
        <v>0</v>
      </c>
      <c r="P2518" s="7" t="e">
        <f t="shared" si="157"/>
        <v>#DIV/0!</v>
      </c>
      <c r="Q2518" s="5" t="s">
        <v>8338</v>
      </c>
      <c r="R2518" s="5" t="s">
        <v>8355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 s="5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t="b">
        <v>0</v>
      </c>
      <c r="L2519" s="5">
        <v>33</v>
      </c>
      <c r="M2519" t="b">
        <v>0</v>
      </c>
      <c r="N2519" s="5" t="s">
        <v>8298</v>
      </c>
      <c r="O2519" s="1">
        <f t="shared" si="156"/>
        <v>10</v>
      </c>
      <c r="P2519" s="7">
        <f t="shared" si="157"/>
        <v>53.55</v>
      </c>
      <c r="Q2519" s="5" t="s">
        <v>8338</v>
      </c>
      <c r="R2519" s="5" t="s">
        <v>8355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 s="5">
        <v>2518</v>
      </c>
      <c r="B2520" s="3" t="s">
        <v>2517</v>
      </c>
      <c r="C2520" s="3" t="s">
        <v>6627</v>
      </c>
      <c r="D2520">
        <v>5000</v>
      </c>
      <c r="E2520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t="b">
        <v>0</v>
      </c>
      <c r="L2520" s="5">
        <v>0</v>
      </c>
      <c r="M2520" t="b">
        <v>0</v>
      </c>
      <c r="N2520" s="5" t="s">
        <v>8298</v>
      </c>
      <c r="O2520" s="1">
        <f t="shared" si="156"/>
        <v>0</v>
      </c>
      <c r="P2520" s="7" t="e">
        <f t="shared" si="157"/>
        <v>#DIV/0!</v>
      </c>
      <c r="Q2520" s="5" t="s">
        <v>8338</v>
      </c>
      <c r="R2520" s="5" t="s">
        <v>8355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 s="5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t="b">
        <v>0</v>
      </c>
      <c r="L2521" s="5">
        <v>4</v>
      </c>
      <c r="M2521" t="b">
        <v>0</v>
      </c>
      <c r="N2521" s="5" t="s">
        <v>8298</v>
      </c>
      <c r="O2521" s="1">
        <f t="shared" si="156"/>
        <v>1</v>
      </c>
      <c r="P2521" s="7">
        <f t="shared" si="157"/>
        <v>16.25</v>
      </c>
      <c r="Q2521" s="5" t="s">
        <v>8338</v>
      </c>
      <c r="R2521" s="5" t="s">
        <v>8355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 s="5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t="b">
        <v>0</v>
      </c>
      <c r="L2522" s="5">
        <v>0</v>
      </c>
      <c r="M2522" t="b">
        <v>0</v>
      </c>
      <c r="N2522" s="5" t="s">
        <v>8298</v>
      </c>
      <c r="O2522" s="1">
        <f t="shared" si="156"/>
        <v>0</v>
      </c>
      <c r="P2522" s="7" t="e">
        <f t="shared" si="157"/>
        <v>#DIV/0!</v>
      </c>
      <c r="Q2522" s="5" t="s">
        <v>8338</v>
      </c>
      <c r="R2522" s="5" t="s">
        <v>8355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 s="5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t="b">
        <v>0</v>
      </c>
      <c r="L2523" s="5">
        <v>132</v>
      </c>
      <c r="M2523" t="b">
        <v>1</v>
      </c>
      <c r="N2523" s="5" t="s">
        <v>8299</v>
      </c>
      <c r="O2523" s="1">
        <f t="shared" si="156"/>
        <v>110</v>
      </c>
      <c r="P2523" s="7">
        <f t="shared" si="157"/>
        <v>103.69000000000001</v>
      </c>
      <c r="Q2523" s="5" t="s">
        <v>8327</v>
      </c>
      <c r="R2523" s="5" t="s">
        <v>8356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 s="5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t="b">
        <v>0</v>
      </c>
      <c r="L2524" s="5">
        <v>27</v>
      </c>
      <c r="M2524" t="b">
        <v>1</v>
      </c>
      <c r="N2524" s="5" t="s">
        <v>8299</v>
      </c>
      <c r="O2524" s="1">
        <f t="shared" si="156"/>
        <v>100</v>
      </c>
      <c r="P2524" s="7">
        <f t="shared" si="157"/>
        <v>185.19</v>
      </c>
      <c r="Q2524" s="5" t="s">
        <v>8327</v>
      </c>
      <c r="R2524" s="5" t="s">
        <v>8356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 s="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t="b">
        <v>0</v>
      </c>
      <c r="L2525" s="5">
        <v>26</v>
      </c>
      <c r="M2525" t="b">
        <v>1</v>
      </c>
      <c r="N2525" s="5" t="s">
        <v>8299</v>
      </c>
      <c r="O2525" s="1">
        <f t="shared" si="156"/>
        <v>157</v>
      </c>
      <c r="P2525" s="7">
        <f t="shared" si="157"/>
        <v>54.16</v>
      </c>
      <c r="Q2525" s="5" t="s">
        <v>8327</v>
      </c>
      <c r="R2525" s="5" t="s">
        <v>8356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 s="5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t="b">
        <v>0</v>
      </c>
      <c r="L2526" s="5">
        <v>43</v>
      </c>
      <c r="M2526" t="b">
        <v>1</v>
      </c>
      <c r="N2526" s="5" t="s">
        <v>8299</v>
      </c>
      <c r="O2526" s="1">
        <f t="shared" si="156"/>
        <v>102</v>
      </c>
      <c r="P2526" s="7">
        <f t="shared" si="157"/>
        <v>177.20999999999998</v>
      </c>
      <c r="Q2526" s="5" t="s">
        <v>8327</v>
      </c>
      <c r="R2526" s="5" t="s">
        <v>8356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 s="5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t="b">
        <v>0</v>
      </c>
      <c r="L2527" s="5">
        <v>80</v>
      </c>
      <c r="M2527" t="b">
        <v>1</v>
      </c>
      <c r="N2527" s="5" t="s">
        <v>8299</v>
      </c>
      <c r="O2527" s="1">
        <f t="shared" si="156"/>
        <v>101</v>
      </c>
      <c r="P2527" s="7">
        <f t="shared" si="157"/>
        <v>100.33</v>
      </c>
      <c r="Q2527" s="5" t="s">
        <v>8327</v>
      </c>
      <c r="R2527" s="5" t="s">
        <v>8356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 s="5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t="b">
        <v>0</v>
      </c>
      <c r="L2528" s="5">
        <v>33</v>
      </c>
      <c r="M2528" t="b">
        <v>1</v>
      </c>
      <c r="N2528" s="5" t="s">
        <v>8299</v>
      </c>
      <c r="O2528" s="1">
        <f t="shared" si="156"/>
        <v>113</v>
      </c>
      <c r="P2528" s="7">
        <f t="shared" si="157"/>
        <v>136.91</v>
      </c>
      <c r="Q2528" s="5" t="s">
        <v>8327</v>
      </c>
      <c r="R2528" s="5" t="s">
        <v>8356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 s="5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t="b">
        <v>0</v>
      </c>
      <c r="L2529" s="5">
        <v>71</v>
      </c>
      <c r="M2529" t="b">
        <v>1</v>
      </c>
      <c r="N2529" s="5" t="s">
        <v>8299</v>
      </c>
      <c r="O2529" s="1">
        <f t="shared" si="156"/>
        <v>103</v>
      </c>
      <c r="P2529" s="7">
        <f t="shared" si="157"/>
        <v>57.54</v>
      </c>
      <c r="Q2529" s="5" t="s">
        <v>8327</v>
      </c>
      <c r="R2529" s="5" t="s">
        <v>8356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 s="5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t="b">
        <v>0</v>
      </c>
      <c r="L2530" s="5">
        <v>81</v>
      </c>
      <c r="M2530" t="b">
        <v>1</v>
      </c>
      <c r="N2530" s="5" t="s">
        <v>8299</v>
      </c>
      <c r="O2530" s="1">
        <f t="shared" si="156"/>
        <v>108</v>
      </c>
      <c r="P2530" s="7">
        <f t="shared" si="157"/>
        <v>52.97</v>
      </c>
      <c r="Q2530" s="5" t="s">
        <v>8327</v>
      </c>
      <c r="R2530" s="5" t="s">
        <v>8356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 s="5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t="b">
        <v>0</v>
      </c>
      <c r="L2531" s="5">
        <v>76</v>
      </c>
      <c r="M2531" t="b">
        <v>1</v>
      </c>
      <c r="N2531" s="5" t="s">
        <v>8299</v>
      </c>
      <c r="O2531" s="1">
        <f t="shared" si="156"/>
        <v>105</v>
      </c>
      <c r="P2531" s="7">
        <f t="shared" si="157"/>
        <v>82.33</v>
      </c>
      <c r="Q2531" s="5" t="s">
        <v>8327</v>
      </c>
      <c r="R2531" s="5" t="s">
        <v>8356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 s="5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t="b">
        <v>0</v>
      </c>
      <c r="L2532" s="5">
        <v>48</v>
      </c>
      <c r="M2532" t="b">
        <v>1</v>
      </c>
      <c r="N2532" s="5" t="s">
        <v>8299</v>
      </c>
      <c r="O2532" s="1">
        <f t="shared" si="156"/>
        <v>100</v>
      </c>
      <c r="P2532" s="7">
        <f t="shared" si="157"/>
        <v>135.41999999999999</v>
      </c>
      <c r="Q2532" s="5" t="s">
        <v>8327</v>
      </c>
      <c r="R2532" s="5" t="s">
        <v>8356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 s="5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t="b">
        <v>0</v>
      </c>
      <c r="L2533" s="5">
        <v>61</v>
      </c>
      <c r="M2533" t="b">
        <v>1</v>
      </c>
      <c r="N2533" s="5" t="s">
        <v>8299</v>
      </c>
      <c r="O2533" s="1">
        <f t="shared" si="156"/>
        <v>101</v>
      </c>
      <c r="P2533" s="7">
        <f t="shared" si="157"/>
        <v>74.070000000000007</v>
      </c>
      <c r="Q2533" s="5" t="s">
        <v>8327</v>
      </c>
      <c r="R2533" s="5" t="s">
        <v>8356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 s="5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t="b">
        <v>0</v>
      </c>
      <c r="L2534" s="5">
        <v>60</v>
      </c>
      <c r="M2534" t="b">
        <v>1</v>
      </c>
      <c r="N2534" s="5" t="s">
        <v>8299</v>
      </c>
      <c r="O2534" s="1">
        <f t="shared" si="156"/>
        <v>127</v>
      </c>
      <c r="P2534" s="7">
        <f t="shared" si="157"/>
        <v>84.09</v>
      </c>
      <c r="Q2534" s="5" t="s">
        <v>8327</v>
      </c>
      <c r="R2534" s="5" t="s">
        <v>8356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 s="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t="b">
        <v>0</v>
      </c>
      <c r="L2535" s="5">
        <v>136</v>
      </c>
      <c r="M2535" t="b">
        <v>1</v>
      </c>
      <c r="N2535" s="5" t="s">
        <v>8299</v>
      </c>
      <c r="O2535" s="1">
        <f t="shared" si="156"/>
        <v>111</v>
      </c>
      <c r="P2535" s="7">
        <f t="shared" si="157"/>
        <v>61.03</v>
      </c>
      <c r="Q2535" s="5" t="s">
        <v>8327</v>
      </c>
      <c r="R2535" s="5" t="s">
        <v>8356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 s="5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t="b">
        <v>0</v>
      </c>
      <c r="L2536" s="5">
        <v>14</v>
      </c>
      <c r="M2536" t="b">
        <v>1</v>
      </c>
      <c r="N2536" s="5" t="s">
        <v>8299</v>
      </c>
      <c r="O2536" s="1">
        <f t="shared" si="156"/>
        <v>105</v>
      </c>
      <c r="P2536" s="7">
        <f t="shared" si="157"/>
        <v>150</v>
      </c>
      <c r="Q2536" s="5" t="s">
        <v>8327</v>
      </c>
      <c r="R2536" s="5" t="s">
        <v>8356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 s="5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t="b">
        <v>0</v>
      </c>
      <c r="L2537" s="5">
        <v>78</v>
      </c>
      <c r="M2537" t="b">
        <v>1</v>
      </c>
      <c r="N2537" s="5" t="s">
        <v>8299</v>
      </c>
      <c r="O2537" s="1">
        <f t="shared" si="156"/>
        <v>104</v>
      </c>
      <c r="P2537" s="7">
        <f t="shared" si="157"/>
        <v>266.08999999999997</v>
      </c>
      <c r="Q2537" s="5" t="s">
        <v>8327</v>
      </c>
      <c r="R2537" s="5" t="s">
        <v>8356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 s="5">
        <v>2536</v>
      </c>
      <c r="B2538" s="3" t="s">
        <v>2535</v>
      </c>
      <c r="C2538" s="3" t="s">
        <v>6645</v>
      </c>
      <c r="D2538">
        <v>25</v>
      </c>
      <c r="E253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t="b">
        <v>0</v>
      </c>
      <c r="L2538" s="5">
        <v>4</v>
      </c>
      <c r="M2538" t="b">
        <v>1</v>
      </c>
      <c r="N2538" s="5" t="s">
        <v>8299</v>
      </c>
      <c r="O2538" s="1">
        <f t="shared" si="156"/>
        <v>116</v>
      </c>
      <c r="P2538" s="7">
        <f t="shared" si="157"/>
        <v>7.25</v>
      </c>
      <c r="Q2538" s="5" t="s">
        <v>8327</v>
      </c>
      <c r="R2538" s="5" t="s">
        <v>8356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 s="5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t="b">
        <v>0</v>
      </c>
      <c r="L2539" s="5">
        <v>11</v>
      </c>
      <c r="M2539" t="b">
        <v>1</v>
      </c>
      <c r="N2539" s="5" t="s">
        <v>8299</v>
      </c>
      <c r="O2539" s="1">
        <f t="shared" si="156"/>
        <v>110</v>
      </c>
      <c r="P2539" s="7">
        <f t="shared" si="157"/>
        <v>100</v>
      </c>
      <c r="Q2539" s="5" t="s">
        <v>8327</v>
      </c>
      <c r="R2539" s="5" t="s">
        <v>8356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 s="5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t="b">
        <v>0</v>
      </c>
      <c r="L2540" s="5">
        <v>185</v>
      </c>
      <c r="M2540" t="b">
        <v>1</v>
      </c>
      <c r="N2540" s="5" t="s">
        <v>8299</v>
      </c>
      <c r="O2540" s="1">
        <f t="shared" si="156"/>
        <v>114</v>
      </c>
      <c r="P2540" s="7">
        <f t="shared" si="157"/>
        <v>109.97</v>
      </c>
      <c r="Q2540" s="5" t="s">
        <v>8327</v>
      </c>
      <c r="R2540" s="5" t="s">
        <v>8356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 s="5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t="b">
        <v>0</v>
      </c>
      <c r="L2541" s="5">
        <v>59</v>
      </c>
      <c r="M2541" t="b">
        <v>1</v>
      </c>
      <c r="N2541" s="5" t="s">
        <v>8299</v>
      </c>
      <c r="O2541" s="1">
        <f t="shared" si="156"/>
        <v>101</v>
      </c>
      <c r="P2541" s="7">
        <f t="shared" si="157"/>
        <v>169.92</v>
      </c>
      <c r="Q2541" s="5" t="s">
        <v>8327</v>
      </c>
      <c r="R2541" s="5" t="s">
        <v>8356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 s="5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t="b">
        <v>0</v>
      </c>
      <c r="L2542" s="5">
        <v>27</v>
      </c>
      <c r="M2542" t="b">
        <v>1</v>
      </c>
      <c r="N2542" s="5" t="s">
        <v>8299</v>
      </c>
      <c r="O2542" s="1">
        <f t="shared" si="156"/>
        <v>104</v>
      </c>
      <c r="P2542" s="7">
        <f t="shared" si="157"/>
        <v>95.75</v>
      </c>
      <c r="Q2542" s="5" t="s">
        <v>8327</v>
      </c>
      <c r="R2542" s="5" t="s">
        <v>8356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 s="5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t="b">
        <v>0</v>
      </c>
      <c r="L2543" s="5">
        <v>63</v>
      </c>
      <c r="M2543" t="b">
        <v>1</v>
      </c>
      <c r="N2543" s="5" t="s">
        <v>8299</v>
      </c>
      <c r="O2543" s="1">
        <f t="shared" si="156"/>
        <v>108</v>
      </c>
      <c r="P2543" s="7">
        <f t="shared" si="157"/>
        <v>59.47</v>
      </c>
      <c r="Q2543" s="5" t="s">
        <v>8327</v>
      </c>
      <c r="R2543" s="5" t="s">
        <v>8356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 s="5">
        <v>2542</v>
      </c>
      <c r="B2544" s="3" t="s">
        <v>2541</v>
      </c>
      <c r="C2544" s="3" t="s">
        <v>6651</v>
      </c>
      <c r="D2544">
        <v>700</v>
      </c>
      <c r="E2544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t="b">
        <v>0</v>
      </c>
      <c r="L2544" s="5">
        <v>13</v>
      </c>
      <c r="M2544" t="b">
        <v>1</v>
      </c>
      <c r="N2544" s="5" t="s">
        <v>8299</v>
      </c>
      <c r="O2544" s="1">
        <f t="shared" si="156"/>
        <v>104</v>
      </c>
      <c r="P2544" s="7">
        <f t="shared" si="157"/>
        <v>55.769999999999996</v>
      </c>
      <c r="Q2544" s="5" t="s">
        <v>8327</v>
      </c>
      <c r="R2544" s="5" t="s">
        <v>8356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 s="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t="b">
        <v>0</v>
      </c>
      <c r="L2545" s="5">
        <v>13</v>
      </c>
      <c r="M2545" t="b">
        <v>1</v>
      </c>
      <c r="N2545" s="5" t="s">
        <v>8299</v>
      </c>
      <c r="O2545" s="1">
        <f t="shared" si="156"/>
        <v>157</v>
      </c>
      <c r="P2545" s="7">
        <f t="shared" si="157"/>
        <v>30.080000000000002</v>
      </c>
      <c r="Q2545" s="5" t="s">
        <v>8327</v>
      </c>
      <c r="R2545" s="5" t="s">
        <v>8356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 s="5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t="b">
        <v>0</v>
      </c>
      <c r="L2546" s="5">
        <v>57</v>
      </c>
      <c r="M2546" t="b">
        <v>1</v>
      </c>
      <c r="N2546" s="5" t="s">
        <v>8299</v>
      </c>
      <c r="O2546" s="1">
        <f t="shared" si="156"/>
        <v>101</v>
      </c>
      <c r="P2546" s="7">
        <f t="shared" si="157"/>
        <v>88.440000000000012</v>
      </c>
      <c r="Q2546" s="5" t="s">
        <v>8327</v>
      </c>
      <c r="R2546" s="5" t="s">
        <v>8356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 s="5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t="b">
        <v>0</v>
      </c>
      <c r="L2547" s="5">
        <v>61</v>
      </c>
      <c r="M2547" t="b">
        <v>1</v>
      </c>
      <c r="N2547" s="5" t="s">
        <v>8299</v>
      </c>
      <c r="O2547" s="1">
        <f t="shared" si="156"/>
        <v>196</v>
      </c>
      <c r="P2547" s="7">
        <f t="shared" si="157"/>
        <v>64.040000000000006</v>
      </c>
      <c r="Q2547" s="5" t="s">
        <v>8327</v>
      </c>
      <c r="R2547" s="5" t="s">
        <v>8356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 s="5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t="b">
        <v>0</v>
      </c>
      <c r="L2548" s="5">
        <v>65</v>
      </c>
      <c r="M2548" t="b">
        <v>1</v>
      </c>
      <c r="N2548" s="5" t="s">
        <v>8299</v>
      </c>
      <c r="O2548" s="1">
        <f t="shared" si="156"/>
        <v>112</v>
      </c>
      <c r="P2548" s="7">
        <f t="shared" si="157"/>
        <v>60.16</v>
      </c>
      <c r="Q2548" s="5" t="s">
        <v>8327</v>
      </c>
      <c r="R2548" s="5" t="s">
        <v>8356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 s="5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t="b">
        <v>0</v>
      </c>
      <c r="L2549" s="5">
        <v>134</v>
      </c>
      <c r="M2549" t="b">
        <v>1</v>
      </c>
      <c r="N2549" s="5" t="s">
        <v>8299</v>
      </c>
      <c r="O2549" s="1">
        <f t="shared" si="156"/>
        <v>120</v>
      </c>
      <c r="P2549" s="7">
        <f t="shared" si="157"/>
        <v>49.199999999999996</v>
      </c>
      <c r="Q2549" s="5" t="s">
        <v>8327</v>
      </c>
      <c r="R2549" s="5" t="s">
        <v>8356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 s="5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t="b">
        <v>0</v>
      </c>
      <c r="L2550" s="5">
        <v>37</v>
      </c>
      <c r="M2550" t="b">
        <v>1</v>
      </c>
      <c r="N2550" s="5" t="s">
        <v>8299</v>
      </c>
      <c r="O2550" s="1">
        <f t="shared" si="156"/>
        <v>102</v>
      </c>
      <c r="P2550" s="7">
        <f t="shared" si="157"/>
        <v>165.17</v>
      </c>
      <c r="Q2550" s="5" t="s">
        <v>8327</v>
      </c>
      <c r="R2550" s="5" t="s">
        <v>8356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 s="5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t="b">
        <v>0</v>
      </c>
      <c r="L2551" s="5">
        <v>37</v>
      </c>
      <c r="M2551" t="b">
        <v>1</v>
      </c>
      <c r="N2551" s="5" t="s">
        <v>8299</v>
      </c>
      <c r="O2551" s="1">
        <f t="shared" si="156"/>
        <v>103</v>
      </c>
      <c r="P2551" s="7">
        <f t="shared" si="157"/>
        <v>43.629999999999995</v>
      </c>
      <c r="Q2551" s="5" t="s">
        <v>8327</v>
      </c>
      <c r="R2551" s="5" t="s">
        <v>8356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 s="5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t="b">
        <v>0</v>
      </c>
      <c r="L2552" s="5">
        <v>150</v>
      </c>
      <c r="M2552" t="b">
        <v>1</v>
      </c>
      <c r="N2552" s="5" t="s">
        <v>8299</v>
      </c>
      <c r="O2552" s="1">
        <f t="shared" si="156"/>
        <v>101</v>
      </c>
      <c r="P2552" s="7">
        <f t="shared" si="157"/>
        <v>43.7</v>
      </c>
      <c r="Q2552" s="5" t="s">
        <v>8327</v>
      </c>
      <c r="R2552" s="5" t="s">
        <v>8356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 s="5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t="b">
        <v>0</v>
      </c>
      <c r="L2553" s="5">
        <v>56</v>
      </c>
      <c r="M2553" t="b">
        <v>1</v>
      </c>
      <c r="N2553" s="5" t="s">
        <v>8299</v>
      </c>
      <c r="O2553" s="1">
        <f t="shared" si="156"/>
        <v>103</v>
      </c>
      <c r="P2553" s="7">
        <f t="shared" si="157"/>
        <v>67.42</v>
      </c>
      <c r="Q2553" s="5" t="s">
        <v>8327</v>
      </c>
      <c r="R2553" s="5" t="s">
        <v>8356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 s="5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t="b">
        <v>0</v>
      </c>
      <c r="L2554" s="5">
        <v>18</v>
      </c>
      <c r="M2554" t="b">
        <v>1</v>
      </c>
      <c r="N2554" s="5" t="s">
        <v>8299</v>
      </c>
      <c r="O2554" s="1">
        <f t="shared" si="156"/>
        <v>107</v>
      </c>
      <c r="P2554" s="7">
        <f t="shared" si="157"/>
        <v>177.5</v>
      </c>
      <c r="Q2554" s="5" t="s">
        <v>8327</v>
      </c>
      <c r="R2554" s="5" t="s">
        <v>8356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 s="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t="b">
        <v>0</v>
      </c>
      <c r="L2555" s="5">
        <v>60</v>
      </c>
      <c r="M2555" t="b">
        <v>1</v>
      </c>
      <c r="N2555" s="5" t="s">
        <v>8299</v>
      </c>
      <c r="O2555" s="1">
        <f t="shared" si="156"/>
        <v>156</v>
      </c>
      <c r="P2555" s="7">
        <f t="shared" si="157"/>
        <v>38.89</v>
      </c>
      <c r="Q2555" s="5" t="s">
        <v>8327</v>
      </c>
      <c r="R2555" s="5" t="s">
        <v>8356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 s="5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t="b">
        <v>0</v>
      </c>
      <c r="L2556" s="5">
        <v>67</v>
      </c>
      <c r="M2556" t="b">
        <v>1</v>
      </c>
      <c r="N2556" s="5" t="s">
        <v>8299</v>
      </c>
      <c r="O2556" s="1">
        <f t="shared" si="156"/>
        <v>123</v>
      </c>
      <c r="P2556" s="7">
        <f t="shared" si="157"/>
        <v>54.989999999999995</v>
      </c>
      <c r="Q2556" s="5" t="s">
        <v>8327</v>
      </c>
      <c r="R2556" s="5" t="s">
        <v>8356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 s="5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t="b">
        <v>0</v>
      </c>
      <c r="L2557" s="5">
        <v>35</v>
      </c>
      <c r="M2557" t="b">
        <v>1</v>
      </c>
      <c r="N2557" s="5" t="s">
        <v>8299</v>
      </c>
      <c r="O2557" s="1">
        <f t="shared" si="156"/>
        <v>108</v>
      </c>
      <c r="P2557" s="7">
        <f t="shared" si="157"/>
        <v>61.35</v>
      </c>
      <c r="Q2557" s="5" t="s">
        <v>8327</v>
      </c>
      <c r="R2557" s="5" t="s">
        <v>8356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 s="5">
        <v>2556</v>
      </c>
      <c r="B2558" s="3" t="s">
        <v>2555</v>
      </c>
      <c r="C2558" s="3" t="s">
        <v>6665</v>
      </c>
      <c r="D2558">
        <v>745</v>
      </c>
      <c r="E255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t="b">
        <v>0</v>
      </c>
      <c r="L2558" s="5">
        <v>34</v>
      </c>
      <c r="M2558" t="b">
        <v>1</v>
      </c>
      <c r="N2558" s="5" t="s">
        <v>8299</v>
      </c>
      <c r="O2558" s="1">
        <f t="shared" si="156"/>
        <v>106</v>
      </c>
      <c r="P2558" s="7">
        <f t="shared" si="157"/>
        <v>23.12</v>
      </c>
      <c r="Q2558" s="5" t="s">
        <v>8327</v>
      </c>
      <c r="R2558" s="5" t="s">
        <v>8356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 s="5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t="b">
        <v>0</v>
      </c>
      <c r="L2559" s="5">
        <v>36</v>
      </c>
      <c r="M2559" t="b">
        <v>1</v>
      </c>
      <c r="N2559" s="5" t="s">
        <v>8299</v>
      </c>
      <c r="O2559" s="1">
        <f t="shared" si="156"/>
        <v>119</v>
      </c>
      <c r="P2559" s="7">
        <f t="shared" si="157"/>
        <v>29.62</v>
      </c>
      <c r="Q2559" s="5" t="s">
        <v>8327</v>
      </c>
      <c r="R2559" s="5" t="s">
        <v>8356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 s="5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t="b">
        <v>0</v>
      </c>
      <c r="L2560" s="5">
        <v>18</v>
      </c>
      <c r="M2560" t="b">
        <v>1</v>
      </c>
      <c r="N2560" s="5" t="s">
        <v>8299</v>
      </c>
      <c r="O2560" s="1">
        <f t="shared" si="156"/>
        <v>109</v>
      </c>
      <c r="P2560" s="7">
        <f t="shared" si="157"/>
        <v>75.62</v>
      </c>
      <c r="Q2560" s="5" t="s">
        <v>8327</v>
      </c>
      <c r="R2560" s="5" t="s">
        <v>8356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 s="5">
        <v>2559</v>
      </c>
      <c r="B2561" s="3" t="s">
        <v>2558</v>
      </c>
      <c r="C2561" s="3" t="s">
        <v>6668</v>
      </c>
      <c r="D2561">
        <v>800</v>
      </c>
      <c r="E2561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t="b">
        <v>0</v>
      </c>
      <c r="L2561" s="5">
        <v>25</v>
      </c>
      <c r="M2561" t="b">
        <v>1</v>
      </c>
      <c r="N2561" s="5" t="s">
        <v>8299</v>
      </c>
      <c r="O2561" s="1">
        <f t="shared" si="156"/>
        <v>112</v>
      </c>
      <c r="P2561" s="7">
        <f t="shared" si="157"/>
        <v>35.6</v>
      </c>
      <c r="Q2561" s="5" t="s">
        <v>8327</v>
      </c>
      <c r="R2561" s="5" t="s">
        <v>8356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 s="5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t="b">
        <v>0</v>
      </c>
      <c r="L2562" s="5">
        <v>21</v>
      </c>
      <c r="M2562" t="b">
        <v>1</v>
      </c>
      <c r="N2562" s="5" t="s">
        <v>8299</v>
      </c>
      <c r="O2562" s="1">
        <f t="shared" si="156"/>
        <v>101</v>
      </c>
      <c r="P2562" s="7">
        <f t="shared" si="157"/>
        <v>143</v>
      </c>
      <c r="Q2562" s="5" t="s">
        <v>8327</v>
      </c>
      <c r="R2562" s="5" t="s">
        <v>8356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 s="5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t="b">
        <v>0</v>
      </c>
      <c r="L2563" s="5">
        <v>0</v>
      </c>
      <c r="M2563" t="b">
        <v>0</v>
      </c>
      <c r="N2563" s="5" t="s">
        <v>8283</v>
      </c>
      <c r="O2563" s="1">
        <f t="shared" ref="O2563:O2626" si="160">ROUNDUP(E2563/D2563*100, 0)</f>
        <v>0</v>
      </c>
      <c r="P2563" s="7" t="e">
        <f t="shared" ref="P2563:P2626" si="161">ROUNDUP(E2563/L2563,2)</f>
        <v>#DIV/0!</v>
      </c>
      <c r="Q2563" s="5" t="s">
        <v>8338</v>
      </c>
      <c r="R2563" s="5" t="s">
        <v>8339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 s="5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t="b">
        <v>0</v>
      </c>
      <c r="L2564" s="5">
        <v>3</v>
      </c>
      <c r="M2564" t="b">
        <v>0</v>
      </c>
      <c r="N2564" s="5" t="s">
        <v>8283</v>
      </c>
      <c r="O2564" s="1">
        <f t="shared" si="160"/>
        <v>1</v>
      </c>
      <c r="P2564" s="7">
        <f t="shared" si="161"/>
        <v>25</v>
      </c>
      <c r="Q2564" s="5" t="s">
        <v>8338</v>
      </c>
      <c r="R2564" s="5" t="s">
        <v>8339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 s="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t="b">
        <v>0</v>
      </c>
      <c r="L2565" s="5">
        <v>0</v>
      </c>
      <c r="M2565" t="b">
        <v>0</v>
      </c>
      <c r="N2565" s="5" t="s">
        <v>8283</v>
      </c>
      <c r="O2565" s="1">
        <f t="shared" si="160"/>
        <v>0</v>
      </c>
      <c r="P2565" s="7" t="e">
        <f t="shared" si="161"/>
        <v>#DIV/0!</v>
      </c>
      <c r="Q2565" s="5" t="s">
        <v>8338</v>
      </c>
      <c r="R2565" s="5" t="s">
        <v>8339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 s="5">
        <v>2564</v>
      </c>
      <c r="B2566" s="3" t="s">
        <v>2563</v>
      </c>
      <c r="C2566" s="3" t="s">
        <v>6673</v>
      </c>
      <c r="D2566">
        <v>40000</v>
      </c>
      <c r="E2566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t="b">
        <v>0</v>
      </c>
      <c r="L2566" s="5">
        <v>0</v>
      </c>
      <c r="M2566" t="b">
        <v>0</v>
      </c>
      <c r="N2566" s="5" t="s">
        <v>8283</v>
      </c>
      <c r="O2566" s="1">
        <f t="shared" si="160"/>
        <v>0</v>
      </c>
      <c r="P2566" s="7" t="e">
        <f t="shared" si="161"/>
        <v>#DIV/0!</v>
      </c>
      <c r="Q2566" s="5" t="s">
        <v>8338</v>
      </c>
      <c r="R2566" s="5" t="s">
        <v>8339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 s="5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t="b">
        <v>0</v>
      </c>
      <c r="L2567" s="5">
        <v>1</v>
      </c>
      <c r="M2567" t="b">
        <v>0</v>
      </c>
      <c r="N2567" s="5" t="s">
        <v>8283</v>
      </c>
      <c r="O2567" s="1">
        <f t="shared" si="160"/>
        <v>1</v>
      </c>
      <c r="P2567" s="7">
        <f t="shared" si="161"/>
        <v>100</v>
      </c>
      <c r="Q2567" s="5" t="s">
        <v>8338</v>
      </c>
      <c r="R2567" s="5" t="s">
        <v>8339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 s="5">
        <v>2566</v>
      </c>
      <c r="B2568" s="3" t="s">
        <v>2565</v>
      </c>
      <c r="C2568" s="3" t="s">
        <v>6675</v>
      </c>
      <c r="D2568">
        <v>35000</v>
      </c>
      <c r="E256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t="b">
        <v>0</v>
      </c>
      <c r="L2568" s="5">
        <v>0</v>
      </c>
      <c r="M2568" t="b">
        <v>0</v>
      </c>
      <c r="N2568" s="5" t="s">
        <v>8283</v>
      </c>
      <c r="O2568" s="1">
        <f t="shared" si="160"/>
        <v>0</v>
      </c>
      <c r="P2568" s="7" t="e">
        <f t="shared" si="161"/>
        <v>#DIV/0!</v>
      </c>
      <c r="Q2568" s="5" t="s">
        <v>8338</v>
      </c>
      <c r="R2568" s="5" t="s">
        <v>8339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 s="5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t="b">
        <v>0</v>
      </c>
      <c r="L2569" s="5">
        <v>2</v>
      </c>
      <c r="M2569" t="b">
        <v>0</v>
      </c>
      <c r="N2569" s="5" t="s">
        <v>8283</v>
      </c>
      <c r="O2569" s="1">
        <f t="shared" si="160"/>
        <v>1</v>
      </c>
      <c r="P2569" s="7">
        <f t="shared" si="161"/>
        <v>60</v>
      </c>
      <c r="Q2569" s="5" t="s">
        <v>8338</v>
      </c>
      <c r="R2569" s="5" t="s">
        <v>8339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 s="5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t="b">
        <v>0</v>
      </c>
      <c r="L2570" s="5">
        <v>1</v>
      </c>
      <c r="M2570" t="b">
        <v>0</v>
      </c>
      <c r="N2570" s="5" t="s">
        <v>8283</v>
      </c>
      <c r="O2570" s="1">
        <f t="shared" si="160"/>
        <v>1</v>
      </c>
      <c r="P2570" s="7">
        <f t="shared" si="161"/>
        <v>50</v>
      </c>
      <c r="Q2570" s="5" t="s">
        <v>8338</v>
      </c>
      <c r="R2570" s="5" t="s">
        <v>8339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 s="5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t="b">
        <v>0</v>
      </c>
      <c r="L2571" s="5">
        <v>2</v>
      </c>
      <c r="M2571" t="b">
        <v>0</v>
      </c>
      <c r="N2571" s="5" t="s">
        <v>8283</v>
      </c>
      <c r="O2571" s="1">
        <f t="shared" si="160"/>
        <v>3</v>
      </c>
      <c r="P2571" s="7">
        <f t="shared" si="161"/>
        <v>72.5</v>
      </c>
      <c r="Q2571" s="5" t="s">
        <v>8338</v>
      </c>
      <c r="R2571" s="5" t="s">
        <v>8339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 s="5">
        <v>2570</v>
      </c>
      <c r="B2572" s="3" t="s">
        <v>2569</v>
      </c>
      <c r="C2572" s="3" t="s">
        <v>6679</v>
      </c>
      <c r="D2572">
        <v>7000</v>
      </c>
      <c r="E2572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t="b">
        <v>0</v>
      </c>
      <c r="L2572" s="5">
        <v>2</v>
      </c>
      <c r="M2572" t="b">
        <v>0</v>
      </c>
      <c r="N2572" s="5" t="s">
        <v>8283</v>
      </c>
      <c r="O2572" s="1">
        <f t="shared" si="160"/>
        <v>1</v>
      </c>
      <c r="P2572" s="7">
        <f t="shared" si="161"/>
        <v>29.5</v>
      </c>
      <c r="Q2572" s="5" t="s">
        <v>8338</v>
      </c>
      <c r="R2572" s="5" t="s">
        <v>8339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 s="5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t="b">
        <v>0</v>
      </c>
      <c r="L2573" s="5">
        <v>4</v>
      </c>
      <c r="M2573" t="b">
        <v>0</v>
      </c>
      <c r="N2573" s="5" t="s">
        <v>8283</v>
      </c>
      <c r="O2573" s="1">
        <f t="shared" si="160"/>
        <v>1</v>
      </c>
      <c r="P2573" s="7">
        <f t="shared" si="161"/>
        <v>62.5</v>
      </c>
      <c r="Q2573" s="5" t="s">
        <v>8338</v>
      </c>
      <c r="R2573" s="5" t="s">
        <v>8339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 s="5">
        <v>2572</v>
      </c>
      <c r="B2574" s="3" t="s">
        <v>2571</v>
      </c>
      <c r="C2574" s="3" t="s">
        <v>6681</v>
      </c>
      <c r="D2574">
        <v>30000</v>
      </c>
      <c r="E2574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t="b">
        <v>0</v>
      </c>
      <c r="L2574" s="5">
        <v>0</v>
      </c>
      <c r="M2574" t="b">
        <v>0</v>
      </c>
      <c r="N2574" s="5" t="s">
        <v>8283</v>
      </c>
      <c r="O2574" s="1">
        <f t="shared" si="160"/>
        <v>0</v>
      </c>
      <c r="P2574" s="7" t="e">
        <f t="shared" si="161"/>
        <v>#DIV/0!</v>
      </c>
      <c r="Q2574" s="5" t="s">
        <v>8338</v>
      </c>
      <c r="R2574" s="5" t="s">
        <v>8339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 s="5">
        <v>2573</v>
      </c>
      <c r="B2575" s="3" t="s">
        <v>2572</v>
      </c>
      <c r="C2575" s="3" t="s">
        <v>6682</v>
      </c>
      <c r="D2575">
        <v>8000</v>
      </c>
      <c r="E2575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t="b">
        <v>0</v>
      </c>
      <c r="L2575" s="5">
        <v>0</v>
      </c>
      <c r="M2575" t="b">
        <v>0</v>
      </c>
      <c r="N2575" s="5" t="s">
        <v>8283</v>
      </c>
      <c r="O2575" s="1">
        <f t="shared" si="160"/>
        <v>0</v>
      </c>
      <c r="P2575" s="7" t="e">
        <f t="shared" si="161"/>
        <v>#DIV/0!</v>
      </c>
      <c r="Q2575" s="5" t="s">
        <v>8338</v>
      </c>
      <c r="R2575" s="5" t="s">
        <v>8339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 s="5">
        <v>2574</v>
      </c>
      <c r="B2576" s="3" t="s">
        <v>2573</v>
      </c>
      <c r="C2576" s="3" t="s">
        <v>6683</v>
      </c>
      <c r="D2576">
        <v>10000</v>
      </c>
      <c r="E2576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t="b">
        <v>0</v>
      </c>
      <c r="L2576" s="5">
        <v>0</v>
      </c>
      <c r="M2576" t="b">
        <v>0</v>
      </c>
      <c r="N2576" s="5" t="s">
        <v>8283</v>
      </c>
      <c r="O2576" s="1">
        <f t="shared" si="160"/>
        <v>0</v>
      </c>
      <c r="P2576" s="7" t="e">
        <f t="shared" si="161"/>
        <v>#DIV/0!</v>
      </c>
      <c r="Q2576" s="5" t="s">
        <v>8338</v>
      </c>
      <c r="R2576" s="5" t="s">
        <v>8339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 s="5">
        <v>2575</v>
      </c>
      <c r="B2577" s="3" t="s">
        <v>2574</v>
      </c>
      <c r="C2577" s="3" t="s">
        <v>6684</v>
      </c>
      <c r="D2577">
        <v>85000</v>
      </c>
      <c r="E2577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t="b">
        <v>0</v>
      </c>
      <c r="L2577" s="5">
        <v>0</v>
      </c>
      <c r="M2577" t="b">
        <v>0</v>
      </c>
      <c r="N2577" s="5" t="s">
        <v>8283</v>
      </c>
      <c r="O2577" s="1">
        <f t="shared" si="160"/>
        <v>0</v>
      </c>
      <c r="P2577" s="7" t="e">
        <f t="shared" si="161"/>
        <v>#DIV/0!</v>
      </c>
      <c r="Q2577" s="5" t="s">
        <v>8338</v>
      </c>
      <c r="R2577" s="5" t="s">
        <v>8339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 s="5">
        <v>2576</v>
      </c>
      <c r="B2578" s="3" t="s">
        <v>2575</v>
      </c>
      <c r="C2578" s="3" t="s">
        <v>6685</v>
      </c>
      <c r="D2578">
        <v>10000</v>
      </c>
      <c r="E257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t="b">
        <v>0</v>
      </c>
      <c r="L2578" s="5">
        <v>0</v>
      </c>
      <c r="M2578" t="b">
        <v>0</v>
      </c>
      <c r="N2578" s="5" t="s">
        <v>8283</v>
      </c>
      <c r="O2578" s="1">
        <f t="shared" si="160"/>
        <v>0</v>
      </c>
      <c r="P2578" s="7" t="e">
        <f t="shared" si="161"/>
        <v>#DIV/0!</v>
      </c>
      <c r="Q2578" s="5" t="s">
        <v>8338</v>
      </c>
      <c r="R2578" s="5" t="s">
        <v>8339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 s="5">
        <v>2577</v>
      </c>
      <c r="B2579" s="3" t="s">
        <v>2576</v>
      </c>
      <c r="C2579" s="3" t="s">
        <v>6686</v>
      </c>
      <c r="D2579">
        <v>15000</v>
      </c>
      <c r="E2579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t="b">
        <v>0</v>
      </c>
      <c r="L2579" s="5">
        <v>0</v>
      </c>
      <c r="M2579" t="b">
        <v>0</v>
      </c>
      <c r="N2579" s="5" t="s">
        <v>8283</v>
      </c>
      <c r="O2579" s="1">
        <f t="shared" si="160"/>
        <v>0</v>
      </c>
      <c r="P2579" s="7" t="e">
        <f t="shared" si="161"/>
        <v>#DIV/0!</v>
      </c>
      <c r="Q2579" s="5" t="s">
        <v>8338</v>
      </c>
      <c r="R2579" s="5" t="s">
        <v>8339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 s="5">
        <v>2578</v>
      </c>
      <c r="B2580" s="3" t="s">
        <v>2577</v>
      </c>
      <c r="C2580" s="3" t="s">
        <v>6687</v>
      </c>
      <c r="D2580">
        <v>6000</v>
      </c>
      <c r="E2580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t="b">
        <v>0</v>
      </c>
      <c r="L2580" s="5">
        <v>0</v>
      </c>
      <c r="M2580" t="b">
        <v>0</v>
      </c>
      <c r="N2580" s="5" t="s">
        <v>8283</v>
      </c>
      <c r="O2580" s="1">
        <f t="shared" si="160"/>
        <v>0</v>
      </c>
      <c r="P2580" s="7" t="e">
        <f t="shared" si="161"/>
        <v>#DIV/0!</v>
      </c>
      <c r="Q2580" s="5" t="s">
        <v>8338</v>
      </c>
      <c r="R2580" s="5" t="s">
        <v>8339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 s="5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t="b">
        <v>0</v>
      </c>
      <c r="L2581" s="5">
        <v>12</v>
      </c>
      <c r="M2581" t="b">
        <v>0</v>
      </c>
      <c r="N2581" s="5" t="s">
        <v>8283</v>
      </c>
      <c r="O2581" s="1">
        <f t="shared" si="160"/>
        <v>1</v>
      </c>
      <c r="P2581" s="7">
        <f t="shared" si="161"/>
        <v>23.09</v>
      </c>
      <c r="Q2581" s="5" t="s">
        <v>8338</v>
      </c>
      <c r="R2581" s="5" t="s">
        <v>8339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 s="5">
        <v>2580</v>
      </c>
      <c r="B2582" s="3" t="s">
        <v>2579</v>
      </c>
      <c r="C2582" s="3" t="s">
        <v>6689</v>
      </c>
      <c r="D2582">
        <v>8500</v>
      </c>
      <c r="E2582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t="b">
        <v>0</v>
      </c>
      <c r="L2582" s="5">
        <v>2</v>
      </c>
      <c r="M2582" t="b">
        <v>0</v>
      </c>
      <c r="N2582" s="5" t="s">
        <v>8283</v>
      </c>
      <c r="O2582" s="1">
        <f t="shared" si="160"/>
        <v>1</v>
      </c>
      <c r="P2582" s="7">
        <f t="shared" si="161"/>
        <v>25.5</v>
      </c>
      <c r="Q2582" s="5" t="s">
        <v>8338</v>
      </c>
      <c r="R2582" s="5" t="s">
        <v>8339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 s="5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t="b">
        <v>0</v>
      </c>
      <c r="L2583" s="5">
        <v>11</v>
      </c>
      <c r="M2583" t="b">
        <v>0</v>
      </c>
      <c r="N2583" s="5" t="s">
        <v>8283</v>
      </c>
      <c r="O2583" s="1">
        <f t="shared" si="160"/>
        <v>11</v>
      </c>
      <c r="P2583" s="7">
        <f t="shared" si="161"/>
        <v>48.19</v>
      </c>
      <c r="Q2583" s="5" t="s">
        <v>8338</v>
      </c>
      <c r="R2583" s="5" t="s">
        <v>8339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 s="5">
        <v>2582</v>
      </c>
      <c r="B2584" s="3" t="s">
        <v>2581</v>
      </c>
      <c r="C2584" s="3" t="s">
        <v>6691</v>
      </c>
      <c r="D2584">
        <v>90000</v>
      </c>
      <c r="E2584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t="b">
        <v>0</v>
      </c>
      <c r="L2584" s="5">
        <v>1</v>
      </c>
      <c r="M2584" t="b">
        <v>0</v>
      </c>
      <c r="N2584" s="5" t="s">
        <v>8283</v>
      </c>
      <c r="O2584" s="1">
        <f t="shared" si="160"/>
        <v>1</v>
      </c>
      <c r="P2584" s="7">
        <f t="shared" si="161"/>
        <v>1</v>
      </c>
      <c r="Q2584" s="5" t="s">
        <v>8338</v>
      </c>
      <c r="R2584" s="5" t="s">
        <v>8339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 s="5">
        <v>2583</v>
      </c>
      <c r="B2585" s="3" t="s">
        <v>2582</v>
      </c>
      <c r="C2585" s="3" t="s">
        <v>6692</v>
      </c>
      <c r="D2585">
        <v>1000</v>
      </c>
      <c r="E2585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t="b">
        <v>0</v>
      </c>
      <c r="L2585" s="5">
        <v>5</v>
      </c>
      <c r="M2585" t="b">
        <v>0</v>
      </c>
      <c r="N2585" s="5" t="s">
        <v>8283</v>
      </c>
      <c r="O2585" s="1">
        <f t="shared" si="160"/>
        <v>1</v>
      </c>
      <c r="P2585" s="7">
        <f t="shared" si="161"/>
        <v>1</v>
      </c>
      <c r="Q2585" s="5" t="s">
        <v>8338</v>
      </c>
      <c r="R2585" s="5" t="s">
        <v>8339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 s="5">
        <v>2584</v>
      </c>
      <c r="B2586" s="3" t="s">
        <v>2583</v>
      </c>
      <c r="C2586" s="3" t="s">
        <v>6693</v>
      </c>
      <c r="D2586">
        <v>10000</v>
      </c>
      <c r="E2586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t="b">
        <v>0</v>
      </c>
      <c r="L2586" s="5">
        <v>0</v>
      </c>
      <c r="M2586" t="b">
        <v>0</v>
      </c>
      <c r="N2586" s="5" t="s">
        <v>8283</v>
      </c>
      <c r="O2586" s="1">
        <f t="shared" si="160"/>
        <v>0</v>
      </c>
      <c r="P2586" s="7" t="e">
        <f t="shared" si="161"/>
        <v>#DIV/0!</v>
      </c>
      <c r="Q2586" s="5" t="s">
        <v>8338</v>
      </c>
      <c r="R2586" s="5" t="s">
        <v>8339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 s="5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t="b">
        <v>0</v>
      </c>
      <c r="L2587" s="5">
        <v>1</v>
      </c>
      <c r="M2587" t="b">
        <v>0</v>
      </c>
      <c r="N2587" s="5" t="s">
        <v>8283</v>
      </c>
      <c r="O2587" s="1">
        <f t="shared" si="160"/>
        <v>1</v>
      </c>
      <c r="P2587" s="7">
        <f t="shared" si="161"/>
        <v>50</v>
      </c>
      <c r="Q2587" s="5" t="s">
        <v>8338</v>
      </c>
      <c r="R2587" s="5" t="s">
        <v>8339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 s="5">
        <v>2586</v>
      </c>
      <c r="B2588" s="3" t="s">
        <v>2585</v>
      </c>
      <c r="C2588" s="3" t="s">
        <v>6695</v>
      </c>
      <c r="D2588">
        <v>3000</v>
      </c>
      <c r="E258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t="b">
        <v>0</v>
      </c>
      <c r="L2588" s="5">
        <v>1</v>
      </c>
      <c r="M2588" t="b">
        <v>0</v>
      </c>
      <c r="N2588" s="5" t="s">
        <v>8283</v>
      </c>
      <c r="O2588" s="1">
        <f t="shared" si="160"/>
        <v>1</v>
      </c>
      <c r="P2588" s="7">
        <f t="shared" si="161"/>
        <v>5</v>
      </c>
      <c r="Q2588" s="5" t="s">
        <v>8338</v>
      </c>
      <c r="R2588" s="5" t="s">
        <v>8339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 s="5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t="b">
        <v>0</v>
      </c>
      <c r="L2589" s="5">
        <v>6</v>
      </c>
      <c r="M2589" t="b">
        <v>0</v>
      </c>
      <c r="N2589" s="5" t="s">
        <v>8283</v>
      </c>
      <c r="O2589" s="1">
        <f t="shared" si="160"/>
        <v>3</v>
      </c>
      <c r="P2589" s="7">
        <f t="shared" si="161"/>
        <v>202.84</v>
      </c>
      <c r="Q2589" s="5" t="s">
        <v>8338</v>
      </c>
      <c r="R2589" s="5" t="s">
        <v>8339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 s="5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t="b">
        <v>0</v>
      </c>
      <c r="L2590" s="5">
        <v>8</v>
      </c>
      <c r="M2590" t="b">
        <v>0</v>
      </c>
      <c r="N2590" s="5" t="s">
        <v>8283</v>
      </c>
      <c r="O2590" s="1">
        <f t="shared" si="160"/>
        <v>4</v>
      </c>
      <c r="P2590" s="7">
        <f t="shared" si="161"/>
        <v>29.130000000000003</v>
      </c>
      <c r="Q2590" s="5" t="s">
        <v>8338</v>
      </c>
      <c r="R2590" s="5" t="s">
        <v>8339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 s="5">
        <v>2589</v>
      </c>
      <c r="B2591" s="3" t="s">
        <v>2588</v>
      </c>
      <c r="C2591" s="3" t="s">
        <v>6698</v>
      </c>
      <c r="D2591">
        <v>50000</v>
      </c>
      <c r="E2591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t="b">
        <v>0</v>
      </c>
      <c r="L2591" s="5">
        <v>1</v>
      </c>
      <c r="M2591" t="b">
        <v>0</v>
      </c>
      <c r="N2591" s="5" t="s">
        <v>8283</v>
      </c>
      <c r="O2591" s="1">
        <f t="shared" si="160"/>
        <v>1</v>
      </c>
      <c r="P2591" s="7">
        <f t="shared" si="161"/>
        <v>5</v>
      </c>
      <c r="Q2591" s="5" t="s">
        <v>8338</v>
      </c>
      <c r="R2591" s="5" t="s">
        <v>8339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 s="5">
        <v>2590</v>
      </c>
      <c r="B2592" s="3" t="s">
        <v>2589</v>
      </c>
      <c r="C2592" s="3" t="s">
        <v>6699</v>
      </c>
      <c r="D2592">
        <v>3000</v>
      </c>
      <c r="E2592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t="b">
        <v>0</v>
      </c>
      <c r="L2592" s="5">
        <v>0</v>
      </c>
      <c r="M2592" t="b">
        <v>0</v>
      </c>
      <c r="N2592" s="5" t="s">
        <v>8283</v>
      </c>
      <c r="O2592" s="1">
        <f t="shared" si="160"/>
        <v>0</v>
      </c>
      <c r="P2592" s="7" t="e">
        <f t="shared" si="161"/>
        <v>#DIV/0!</v>
      </c>
      <c r="Q2592" s="5" t="s">
        <v>8338</v>
      </c>
      <c r="R2592" s="5" t="s">
        <v>8339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 s="5">
        <v>2591</v>
      </c>
      <c r="B2593" s="3" t="s">
        <v>2590</v>
      </c>
      <c r="C2593" s="3" t="s">
        <v>6700</v>
      </c>
      <c r="D2593">
        <v>1500</v>
      </c>
      <c r="E2593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t="b">
        <v>0</v>
      </c>
      <c r="L2593" s="5">
        <v>2</v>
      </c>
      <c r="M2593" t="b">
        <v>0</v>
      </c>
      <c r="N2593" s="5" t="s">
        <v>8283</v>
      </c>
      <c r="O2593" s="1">
        <f t="shared" si="160"/>
        <v>2</v>
      </c>
      <c r="P2593" s="7">
        <f t="shared" si="161"/>
        <v>13</v>
      </c>
      <c r="Q2593" s="5" t="s">
        <v>8338</v>
      </c>
      <c r="R2593" s="5" t="s">
        <v>8339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 s="5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t="b">
        <v>0</v>
      </c>
      <c r="L2594" s="5">
        <v>1</v>
      </c>
      <c r="M2594" t="b">
        <v>0</v>
      </c>
      <c r="N2594" s="5" t="s">
        <v>8283</v>
      </c>
      <c r="O2594" s="1">
        <f t="shared" si="160"/>
        <v>1</v>
      </c>
      <c r="P2594" s="7">
        <f t="shared" si="161"/>
        <v>50</v>
      </c>
      <c r="Q2594" s="5" t="s">
        <v>8338</v>
      </c>
      <c r="R2594" s="5" t="s">
        <v>8339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 s="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t="b">
        <v>0</v>
      </c>
      <c r="L2595" s="5">
        <v>0</v>
      </c>
      <c r="M2595" t="b">
        <v>0</v>
      </c>
      <c r="N2595" s="5" t="s">
        <v>8283</v>
      </c>
      <c r="O2595" s="1">
        <f t="shared" si="160"/>
        <v>0</v>
      </c>
      <c r="P2595" s="7" t="e">
        <f t="shared" si="161"/>
        <v>#DIV/0!</v>
      </c>
      <c r="Q2595" s="5" t="s">
        <v>8338</v>
      </c>
      <c r="R2595" s="5" t="s">
        <v>8339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 s="5">
        <v>2594</v>
      </c>
      <c r="B2596" s="3" t="s">
        <v>2593</v>
      </c>
      <c r="C2596" s="3" t="s">
        <v>6703</v>
      </c>
      <c r="D2596">
        <v>80000</v>
      </c>
      <c r="E2596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t="b">
        <v>0</v>
      </c>
      <c r="L2596" s="5">
        <v>1</v>
      </c>
      <c r="M2596" t="b">
        <v>0</v>
      </c>
      <c r="N2596" s="5" t="s">
        <v>8283</v>
      </c>
      <c r="O2596" s="1">
        <f t="shared" si="160"/>
        <v>1</v>
      </c>
      <c r="P2596" s="7">
        <f t="shared" si="161"/>
        <v>1</v>
      </c>
      <c r="Q2596" s="5" t="s">
        <v>8338</v>
      </c>
      <c r="R2596" s="5" t="s">
        <v>8339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 s="5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t="b">
        <v>0</v>
      </c>
      <c r="L2597" s="5">
        <v>19</v>
      </c>
      <c r="M2597" t="b">
        <v>0</v>
      </c>
      <c r="N2597" s="5" t="s">
        <v>8283</v>
      </c>
      <c r="O2597" s="1">
        <f t="shared" si="160"/>
        <v>13</v>
      </c>
      <c r="P2597" s="7">
        <f t="shared" si="161"/>
        <v>96.06</v>
      </c>
      <c r="Q2597" s="5" t="s">
        <v>8338</v>
      </c>
      <c r="R2597" s="5" t="s">
        <v>8339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 s="5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t="b">
        <v>0</v>
      </c>
      <c r="L2598" s="5">
        <v>27</v>
      </c>
      <c r="M2598" t="b">
        <v>0</v>
      </c>
      <c r="N2598" s="5" t="s">
        <v>8283</v>
      </c>
      <c r="O2598" s="1">
        <f t="shared" si="160"/>
        <v>24</v>
      </c>
      <c r="P2598" s="7">
        <f t="shared" si="161"/>
        <v>305.77999999999997</v>
      </c>
      <c r="Q2598" s="5" t="s">
        <v>8338</v>
      </c>
      <c r="R2598" s="5" t="s">
        <v>8339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 s="5">
        <v>2597</v>
      </c>
      <c r="B2599" s="3" t="s">
        <v>2596</v>
      </c>
      <c r="C2599" s="3" t="s">
        <v>6706</v>
      </c>
      <c r="D2599">
        <v>1500</v>
      </c>
      <c r="E2599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t="b">
        <v>0</v>
      </c>
      <c r="L2599" s="5">
        <v>7</v>
      </c>
      <c r="M2599" t="b">
        <v>0</v>
      </c>
      <c r="N2599" s="5" t="s">
        <v>8283</v>
      </c>
      <c r="O2599" s="1">
        <f t="shared" si="160"/>
        <v>6</v>
      </c>
      <c r="P2599" s="7">
        <f t="shared" si="161"/>
        <v>12.15</v>
      </c>
      <c r="Q2599" s="5" t="s">
        <v>8338</v>
      </c>
      <c r="R2599" s="5" t="s">
        <v>8339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 s="5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t="b">
        <v>0</v>
      </c>
      <c r="L2600" s="5">
        <v>14</v>
      </c>
      <c r="M2600" t="b">
        <v>0</v>
      </c>
      <c r="N2600" s="5" t="s">
        <v>8283</v>
      </c>
      <c r="O2600" s="1">
        <f t="shared" si="160"/>
        <v>39</v>
      </c>
      <c r="P2600" s="7">
        <f t="shared" si="161"/>
        <v>83.58</v>
      </c>
      <c r="Q2600" s="5" t="s">
        <v>8338</v>
      </c>
      <c r="R2600" s="5" t="s">
        <v>8339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 s="5">
        <v>2599</v>
      </c>
      <c r="B2601" s="3" t="s">
        <v>2598</v>
      </c>
      <c r="C2601" s="3" t="s">
        <v>6708</v>
      </c>
      <c r="D2601">
        <v>9041</v>
      </c>
      <c r="E2601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t="b">
        <v>0</v>
      </c>
      <c r="L2601" s="5">
        <v>5</v>
      </c>
      <c r="M2601" t="b">
        <v>0</v>
      </c>
      <c r="N2601" s="5" t="s">
        <v>8283</v>
      </c>
      <c r="O2601" s="1">
        <f t="shared" si="160"/>
        <v>1</v>
      </c>
      <c r="P2601" s="7">
        <f t="shared" si="161"/>
        <v>18</v>
      </c>
      <c r="Q2601" s="5" t="s">
        <v>8338</v>
      </c>
      <c r="R2601" s="5" t="s">
        <v>8339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 s="5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t="b">
        <v>0</v>
      </c>
      <c r="L2602" s="5">
        <v>30</v>
      </c>
      <c r="M2602" t="b">
        <v>0</v>
      </c>
      <c r="N2602" s="5" t="s">
        <v>8283</v>
      </c>
      <c r="O2602" s="1">
        <f t="shared" si="160"/>
        <v>7</v>
      </c>
      <c r="P2602" s="7">
        <f t="shared" si="161"/>
        <v>115.54</v>
      </c>
      <c r="Q2602" s="5" t="s">
        <v>8338</v>
      </c>
      <c r="R2602" s="5" t="s">
        <v>8339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 s="5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t="b">
        <v>1</v>
      </c>
      <c r="L2603" s="5">
        <v>151</v>
      </c>
      <c r="M2603" t="b">
        <v>1</v>
      </c>
      <c r="N2603" s="5" t="s">
        <v>8300</v>
      </c>
      <c r="O2603" s="1">
        <f t="shared" si="160"/>
        <v>662</v>
      </c>
      <c r="P2603" s="7">
        <f t="shared" si="161"/>
        <v>21.91</v>
      </c>
      <c r="Q2603" s="5" t="s">
        <v>8321</v>
      </c>
      <c r="R2603" s="5" t="s">
        <v>8357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 s="5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t="b">
        <v>1</v>
      </c>
      <c r="L2604" s="5">
        <v>489</v>
      </c>
      <c r="M2604" t="b">
        <v>1</v>
      </c>
      <c r="N2604" s="5" t="s">
        <v>8300</v>
      </c>
      <c r="O2604" s="1">
        <f t="shared" si="160"/>
        <v>327</v>
      </c>
      <c r="P2604" s="7">
        <f t="shared" si="161"/>
        <v>80.03</v>
      </c>
      <c r="Q2604" s="5" t="s">
        <v>8321</v>
      </c>
      <c r="R2604" s="5" t="s">
        <v>8357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 s="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t="b">
        <v>1</v>
      </c>
      <c r="L2605" s="5">
        <v>50</v>
      </c>
      <c r="M2605" t="b">
        <v>1</v>
      </c>
      <c r="N2605" s="5" t="s">
        <v>8300</v>
      </c>
      <c r="O2605" s="1">
        <f t="shared" si="160"/>
        <v>102</v>
      </c>
      <c r="P2605" s="7">
        <f t="shared" si="161"/>
        <v>35.520000000000003</v>
      </c>
      <c r="Q2605" s="5" t="s">
        <v>8321</v>
      </c>
      <c r="R2605" s="5" t="s">
        <v>8357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 s="5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t="b">
        <v>1</v>
      </c>
      <c r="L2606" s="5">
        <v>321</v>
      </c>
      <c r="M2606" t="b">
        <v>1</v>
      </c>
      <c r="N2606" s="5" t="s">
        <v>8300</v>
      </c>
      <c r="O2606" s="1">
        <f t="shared" si="160"/>
        <v>105</v>
      </c>
      <c r="P2606" s="7">
        <f t="shared" si="161"/>
        <v>64.940000000000012</v>
      </c>
      <c r="Q2606" s="5" t="s">
        <v>8321</v>
      </c>
      <c r="R2606" s="5" t="s">
        <v>8357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 s="5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t="b">
        <v>1</v>
      </c>
      <c r="L2607" s="5">
        <v>1762</v>
      </c>
      <c r="M2607" t="b">
        <v>1</v>
      </c>
      <c r="N2607" s="5" t="s">
        <v>8300</v>
      </c>
      <c r="O2607" s="1">
        <f t="shared" si="160"/>
        <v>108</v>
      </c>
      <c r="P2607" s="7">
        <f t="shared" si="161"/>
        <v>60.97</v>
      </c>
      <c r="Q2607" s="5" t="s">
        <v>8321</v>
      </c>
      <c r="R2607" s="5" t="s">
        <v>8357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 s="5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t="b">
        <v>1</v>
      </c>
      <c r="L2608" s="5">
        <v>385</v>
      </c>
      <c r="M2608" t="b">
        <v>1</v>
      </c>
      <c r="N2608" s="5" t="s">
        <v>8300</v>
      </c>
      <c r="O2608" s="1">
        <f t="shared" si="160"/>
        <v>111</v>
      </c>
      <c r="P2608" s="7">
        <f t="shared" si="161"/>
        <v>31.450000000000003</v>
      </c>
      <c r="Q2608" s="5" t="s">
        <v>8321</v>
      </c>
      <c r="R2608" s="5" t="s">
        <v>8357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 s="5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t="b">
        <v>1</v>
      </c>
      <c r="L2609" s="5">
        <v>398</v>
      </c>
      <c r="M2609" t="b">
        <v>1</v>
      </c>
      <c r="N2609" s="5" t="s">
        <v>8300</v>
      </c>
      <c r="O2609" s="1">
        <f t="shared" si="160"/>
        <v>408</v>
      </c>
      <c r="P2609" s="7">
        <f t="shared" si="161"/>
        <v>81.95</v>
      </c>
      <c r="Q2609" s="5" t="s">
        <v>8321</v>
      </c>
      <c r="R2609" s="5" t="s">
        <v>8357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 s="5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t="b">
        <v>1</v>
      </c>
      <c r="L2610" s="5">
        <v>304</v>
      </c>
      <c r="M2610" t="b">
        <v>1</v>
      </c>
      <c r="N2610" s="5" t="s">
        <v>8300</v>
      </c>
      <c r="O2610" s="1">
        <f t="shared" si="160"/>
        <v>224</v>
      </c>
      <c r="P2610" s="7">
        <f t="shared" si="161"/>
        <v>58.93</v>
      </c>
      <c r="Q2610" s="5" t="s">
        <v>8321</v>
      </c>
      <c r="R2610" s="5" t="s">
        <v>8357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 s="5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t="b">
        <v>1</v>
      </c>
      <c r="L2611" s="5">
        <v>676</v>
      </c>
      <c r="M2611" t="b">
        <v>1</v>
      </c>
      <c r="N2611" s="5" t="s">
        <v>8300</v>
      </c>
      <c r="O2611" s="1">
        <f t="shared" si="160"/>
        <v>304</v>
      </c>
      <c r="P2611" s="7">
        <f t="shared" si="161"/>
        <v>157.29999999999998</v>
      </c>
      <c r="Q2611" s="5" t="s">
        <v>8321</v>
      </c>
      <c r="R2611" s="5" t="s">
        <v>8357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 s="5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t="b">
        <v>1</v>
      </c>
      <c r="L2612" s="5">
        <v>577</v>
      </c>
      <c r="M2612" t="b">
        <v>1</v>
      </c>
      <c r="N2612" s="5" t="s">
        <v>8300</v>
      </c>
      <c r="O2612" s="1">
        <f t="shared" si="160"/>
        <v>142</v>
      </c>
      <c r="P2612" s="7">
        <f t="shared" si="161"/>
        <v>55.76</v>
      </c>
      <c r="Q2612" s="5" t="s">
        <v>8321</v>
      </c>
      <c r="R2612" s="5" t="s">
        <v>8357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 s="5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t="b">
        <v>1</v>
      </c>
      <c r="L2613" s="5">
        <v>3663</v>
      </c>
      <c r="M2613" t="b">
        <v>1</v>
      </c>
      <c r="N2613" s="5" t="s">
        <v>8300</v>
      </c>
      <c r="O2613" s="1">
        <f t="shared" si="160"/>
        <v>2791</v>
      </c>
      <c r="P2613" s="7">
        <f t="shared" si="161"/>
        <v>83.81</v>
      </c>
      <c r="Q2613" s="5" t="s">
        <v>8321</v>
      </c>
      <c r="R2613" s="5" t="s">
        <v>8357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 s="5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t="b">
        <v>1</v>
      </c>
      <c r="L2614" s="5">
        <v>294</v>
      </c>
      <c r="M2614" t="b">
        <v>1</v>
      </c>
      <c r="N2614" s="5" t="s">
        <v>8300</v>
      </c>
      <c r="O2614" s="1">
        <f t="shared" si="160"/>
        <v>172</v>
      </c>
      <c r="P2614" s="7">
        <f t="shared" si="161"/>
        <v>58.43</v>
      </c>
      <c r="Q2614" s="5" t="s">
        <v>8321</v>
      </c>
      <c r="R2614" s="5" t="s">
        <v>8357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 s="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t="b">
        <v>1</v>
      </c>
      <c r="L2615" s="5">
        <v>28</v>
      </c>
      <c r="M2615" t="b">
        <v>1</v>
      </c>
      <c r="N2615" s="5" t="s">
        <v>8300</v>
      </c>
      <c r="O2615" s="1">
        <f t="shared" si="160"/>
        <v>102</v>
      </c>
      <c r="P2615" s="7">
        <f t="shared" si="161"/>
        <v>270.58</v>
      </c>
      <c r="Q2615" s="5" t="s">
        <v>8321</v>
      </c>
      <c r="R2615" s="5" t="s">
        <v>8357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 s="5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t="b">
        <v>1</v>
      </c>
      <c r="L2616" s="5">
        <v>100</v>
      </c>
      <c r="M2616" t="b">
        <v>1</v>
      </c>
      <c r="N2616" s="5" t="s">
        <v>8300</v>
      </c>
      <c r="O2616" s="1">
        <f t="shared" si="160"/>
        <v>102</v>
      </c>
      <c r="P2616" s="7">
        <f t="shared" si="161"/>
        <v>107.1</v>
      </c>
      <c r="Q2616" s="5" t="s">
        <v>8321</v>
      </c>
      <c r="R2616" s="5" t="s">
        <v>8357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 s="5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t="b">
        <v>0</v>
      </c>
      <c r="L2617" s="5">
        <v>72</v>
      </c>
      <c r="M2617" t="b">
        <v>1</v>
      </c>
      <c r="N2617" s="5" t="s">
        <v>8300</v>
      </c>
      <c r="O2617" s="1">
        <f t="shared" si="160"/>
        <v>170</v>
      </c>
      <c r="P2617" s="7">
        <f t="shared" si="161"/>
        <v>47.19</v>
      </c>
      <c r="Q2617" s="5" t="s">
        <v>8321</v>
      </c>
      <c r="R2617" s="5" t="s">
        <v>8357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 s="5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t="b">
        <v>1</v>
      </c>
      <c r="L2618" s="5">
        <v>238</v>
      </c>
      <c r="M2618" t="b">
        <v>1</v>
      </c>
      <c r="N2618" s="5" t="s">
        <v>8300</v>
      </c>
      <c r="O2618" s="1">
        <f t="shared" si="160"/>
        <v>115</v>
      </c>
      <c r="P2618" s="7">
        <f t="shared" si="161"/>
        <v>120.31</v>
      </c>
      <c r="Q2618" s="5" t="s">
        <v>8321</v>
      </c>
      <c r="R2618" s="5" t="s">
        <v>8357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 s="5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t="b">
        <v>1</v>
      </c>
      <c r="L2619" s="5">
        <v>159</v>
      </c>
      <c r="M2619" t="b">
        <v>1</v>
      </c>
      <c r="N2619" s="5" t="s">
        <v>8300</v>
      </c>
      <c r="O2619" s="1">
        <f t="shared" si="160"/>
        <v>878</v>
      </c>
      <c r="P2619" s="7">
        <f t="shared" si="161"/>
        <v>27.6</v>
      </c>
      <c r="Q2619" s="5" t="s">
        <v>8321</v>
      </c>
      <c r="R2619" s="5" t="s">
        <v>8357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 s="5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t="b">
        <v>1</v>
      </c>
      <c r="L2620" s="5">
        <v>77</v>
      </c>
      <c r="M2620" t="b">
        <v>1</v>
      </c>
      <c r="N2620" s="5" t="s">
        <v>8300</v>
      </c>
      <c r="O2620" s="1">
        <f t="shared" si="160"/>
        <v>106</v>
      </c>
      <c r="P2620" s="7">
        <f t="shared" si="161"/>
        <v>205.29999999999998</v>
      </c>
      <c r="Q2620" s="5" t="s">
        <v>8321</v>
      </c>
      <c r="R2620" s="5" t="s">
        <v>8357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 s="5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t="b">
        <v>1</v>
      </c>
      <c r="L2621" s="5">
        <v>53</v>
      </c>
      <c r="M2621" t="b">
        <v>1</v>
      </c>
      <c r="N2621" s="5" t="s">
        <v>8300</v>
      </c>
      <c r="O2621" s="1">
        <f t="shared" si="160"/>
        <v>189</v>
      </c>
      <c r="P2621" s="7">
        <f t="shared" si="161"/>
        <v>35.549999999999997</v>
      </c>
      <c r="Q2621" s="5" t="s">
        <v>8321</v>
      </c>
      <c r="R2621" s="5" t="s">
        <v>8357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 s="5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t="b">
        <v>1</v>
      </c>
      <c r="L2622" s="5">
        <v>1251</v>
      </c>
      <c r="M2622" t="b">
        <v>1</v>
      </c>
      <c r="N2622" s="5" t="s">
        <v>8300</v>
      </c>
      <c r="O2622" s="1">
        <f t="shared" si="160"/>
        <v>144</v>
      </c>
      <c r="P2622" s="7">
        <f t="shared" si="161"/>
        <v>74.64</v>
      </c>
      <c r="Q2622" s="5" t="s">
        <v>8321</v>
      </c>
      <c r="R2622" s="5" t="s">
        <v>8357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 s="5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t="b">
        <v>1</v>
      </c>
      <c r="L2623" s="5">
        <v>465</v>
      </c>
      <c r="M2623" t="b">
        <v>1</v>
      </c>
      <c r="N2623" s="5" t="s">
        <v>8300</v>
      </c>
      <c r="O2623" s="1">
        <f t="shared" si="160"/>
        <v>146</v>
      </c>
      <c r="P2623" s="7">
        <f t="shared" si="161"/>
        <v>47.059999999999995</v>
      </c>
      <c r="Q2623" s="5" t="s">
        <v>8321</v>
      </c>
      <c r="R2623" s="5" t="s">
        <v>8357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 s="5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t="b">
        <v>0</v>
      </c>
      <c r="L2624" s="5">
        <v>74</v>
      </c>
      <c r="M2624" t="b">
        <v>1</v>
      </c>
      <c r="N2624" s="5" t="s">
        <v>8300</v>
      </c>
      <c r="O2624" s="1">
        <f t="shared" si="160"/>
        <v>132</v>
      </c>
      <c r="P2624" s="7">
        <f t="shared" si="161"/>
        <v>26.6</v>
      </c>
      <c r="Q2624" s="5" t="s">
        <v>8321</v>
      </c>
      <c r="R2624" s="5" t="s">
        <v>8357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 s="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t="b">
        <v>0</v>
      </c>
      <c r="L2625" s="5">
        <v>62</v>
      </c>
      <c r="M2625" t="b">
        <v>1</v>
      </c>
      <c r="N2625" s="5" t="s">
        <v>8300</v>
      </c>
      <c r="O2625" s="1">
        <f t="shared" si="160"/>
        <v>114</v>
      </c>
      <c r="P2625" s="7">
        <f t="shared" si="161"/>
        <v>36.78</v>
      </c>
      <c r="Q2625" s="5" t="s">
        <v>8321</v>
      </c>
      <c r="R2625" s="5" t="s">
        <v>8357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 s="5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t="b">
        <v>0</v>
      </c>
      <c r="L2626" s="5">
        <v>3468</v>
      </c>
      <c r="M2626" t="b">
        <v>1</v>
      </c>
      <c r="N2626" s="5" t="s">
        <v>8300</v>
      </c>
      <c r="O2626" s="1">
        <f t="shared" si="160"/>
        <v>1380</v>
      </c>
      <c r="P2626" s="7">
        <f t="shared" si="161"/>
        <v>31.830000000000002</v>
      </c>
      <c r="Q2626" s="5" t="s">
        <v>8321</v>
      </c>
      <c r="R2626" s="5" t="s">
        <v>8357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 s="5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t="b">
        <v>0</v>
      </c>
      <c r="L2627" s="5">
        <v>52</v>
      </c>
      <c r="M2627" t="b">
        <v>1</v>
      </c>
      <c r="N2627" s="5" t="s">
        <v>8300</v>
      </c>
      <c r="O2627" s="1">
        <f t="shared" ref="O2627:O2690" si="164">ROUNDUP(E2627/D2627*100, 0)</f>
        <v>956</v>
      </c>
      <c r="P2627" s="7">
        <f t="shared" ref="P2627:P2690" si="165">ROUNDUP(E2627/L2627,2)</f>
        <v>27.580000000000002</v>
      </c>
      <c r="Q2627" s="5" t="s">
        <v>8321</v>
      </c>
      <c r="R2627" s="5" t="s">
        <v>8357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 s="5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t="b">
        <v>0</v>
      </c>
      <c r="L2628" s="5">
        <v>50</v>
      </c>
      <c r="M2628" t="b">
        <v>1</v>
      </c>
      <c r="N2628" s="5" t="s">
        <v>8300</v>
      </c>
      <c r="O2628" s="1">
        <f t="shared" si="164"/>
        <v>112</v>
      </c>
      <c r="P2628" s="7">
        <f t="shared" si="165"/>
        <v>56</v>
      </c>
      <c r="Q2628" s="5" t="s">
        <v>8321</v>
      </c>
      <c r="R2628" s="5" t="s">
        <v>8357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 s="5">
        <v>2627</v>
      </c>
      <c r="B2629" s="3" t="s">
        <v>2626</v>
      </c>
      <c r="C2629" s="3" t="s">
        <v>6736</v>
      </c>
      <c r="D2629">
        <v>150</v>
      </c>
      <c r="E2629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t="b">
        <v>0</v>
      </c>
      <c r="L2629" s="5">
        <v>45</v>
      </c>
      <c r="M2629" t="b">
        <v>1</v>
      </c>
      <c r="N2629" s="5" t="s">
        <v>8300</v>
      </c>
      <c r="O2629" s="1">
        <f t="shared" si="164"/>
        <v>647</v>
      </c>
      <c r="P2629" s="7">
        <f t="shared" si="165"/>
        <v>21.560000000000002</v>
      </c>
      <c r="Q2629" s="5" t="s">
        <v>8321</v>
      </c>
      <c r="R2629" s="5" t="s">
        <v>8357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 s="5">
        <v>2628</v>
      </c>
      <c r="B2630" s="3" t="s">
        <v>2627</v>
      </c>
      <c r="C2630" s="3" t="s">
        <v>6737</v>
      </c>
      <c r="D2630">
        <v>839</v>
      </c>
      <c r="E2630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t="b">
        <v>0</v>
      </c>
      <c r="L2630" s="5">
        <v>21</v>
      </c>
      <c r="M2630" t="b">
        <v>1</v>
      </c>
      <c r="N2630" s="5" t="s">
        <v>8300</v>
      </c>
      <c r="O2630" s="1">
        <f t="shared" si="164"/>
        <v>111</v>
      </c>
      <c r="P2630" s="7">
        <f t="shared" si="165"/>
        <v>44.1</v>
      </c>
      <c r="Q2630" s="5" t="s">
        <v>8321</v>
      </c>
      <c r="R2630" s="5" t="s">
        <v>8357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 s="5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t="b">
        <v>0</v>
      </c>
      <c r="L2631" s="5">
        <v>100</v>
      </c>
      <c r="M2631" t="b">
        <v>1</v>
      </c>
      <c r="N2631" s="5" t="s">
        <v>8300</v>
      </c>
      <c r="O2631" s="1">
        <f t="shared" si="164"/>
        <v>128</v>
      </c>
      <c r="P2631" s="7">
        <f t="shared" si="165"/>
        <v>63.87</v>
      </c>
      <c r="Q2631" s="5" t="s">
        <v>8321</v>
      </c>
      <c r="R2631" s="5" t="s">
        <v>8357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 s="5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t="b">
        <v>0</v>
      </c>
      <c r="L2632" s="5">
        <v>81</v>
      </c>
      <c r="M2632" t="b">
        <v>1</v>
      </c>
      <c r="N2632" s="5" t="s">
        <v>8300</v>
      </c>
      <c r="O2632" s="1">
        <f t="shared" si="164"/>
        <v>158</v>
      </c>
      <c r="P2632" s="7">
        <f t="shared" si="165"/>
        <v>38.989999999999995</v>
      </c>
      <c r="Q2632" s="5" t="s">
        <v>8321</v>
      </c>
      <c r="R2632" s="5" t="s">
        <v>8357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 s="5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t="b">
        <v>0</v>
      </c>
      <c r="L2633" s="5">
        <v>286</v>
      </c>
      <c r="M2633" t="b">
        <v>1</v>
      </c>
      <c r="N2633" s="5" t="s">
        <v>8300</v>
      </c>
      <c r="O2633" s="1">
        <f t="shared" si="164"/>
        <v>115</v>
      </c>
      <c r="P2633" s="7">
        <f t="shared" si="165"/>
        <v>80.190000000000012</v>
      </c>
      <c r="Q2633" s="5" t="s">
        <v>8321</v>
      </c>
      <c r="R2633" s="5" t="s">
        <v>8357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 s="5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t="b">
        <v>0</v>
      </c>
      <c r="L2634" s="5">
        <v>42</v>
      </c>
      <c r="M2634" t="b">
        <v>1</v>
      </c>
      <c r="N2634" s="5" t="s">
        <v>8300</v>
      </c>
      <c r="O2634" s="1">
        <f t="shared" si="164"/>
        <v>138</v>
      </c>
      <c r="P2634" s="7">
        <f t="shared" si="165"/>
        <v>34.909999999999997</v>
      </c>
      <c r="Q2634" s="5" t="s">
        <v>8321</v>
      </c>
      <c r="R2634" s="5" t="s">
        <v>8357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 s="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t="b">
        <v>0</v>
      </c>
      <c r="L2635" s="5">
        <v>199</v>
      </c>
      <c r="M2635" t="b">
        <v>1</v>
      </c>
      <c r="N2635" s="5" t="s">
        <v>8300</v>
      </c>
      <c r="O2635" s="1">
        <f t="shared" si="164"/>
        <v>355</v>
      </c>
      <c r="P2635" s="7">
        <f t="shared" si="165"/>
        <v>89.11</v>
      </c>
      <c r="Q2635" s="5" t="s">
        <v>8321</v>
      </c>
      <c r="R2635" s="5" t="s">
        <v>8357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 s="5">
        <v>2634</v>
      </c>
      <c r="B2636" s="3" t="s">
        <v>2633</v>
      </c>
      <c r="C2636" s="3" t="s">
        <v>6743</v>
      </c>
      <c r="D2636">
        <v>930</v>
      </c>
      <c r="E2636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t="b">
        <v>0</v>
      </c>
      <c r="L2636" s="5">
        <v>25</v>
      </c>
      <c r="M2636" t="b">
        <v>1</v>
      </c>
      <c r="N2636" s="5" t="s">
        <v>8300</v>
      </c>
      <c r="O2636" s="1">
        <f t="shared" si="164"/>
        <v>107</v>
      </c>
      <c r="P2636" s="7">
        <f t="shared" si="165"/>
        <v>39.44</v>
      </c>
      <c r="Q2636" s="5" t="s">
        <v>8321</v>
      </c>
      <c r="R2636" s="5" t="s">
        <v>8357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 s="5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t="b">
        <v>0</v>
      </c>
      <c r="L2637" s="5">
        <v>84</v>
      </c>
      <c r="M2637" t="b">
        <v>1</v>
      </c>
      <c r="N2637" s="5" t="s">
        <v>8300</v>
      </c>
      <c r="O2637" s="1">
        <f t="shared" si="164"/>
        <v>100</v>
      </c>
      <c r="P2637" s="7">
        <f t="shared" si="165"/>
        <v>136.91</v>
      </c>
      <c r="Q2637" s="5" t="s">
        <v>8321</v>
      </c>
      <c r="R2637" s="5" t="s">
        <v>8357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 s="5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t="b">
        <v>0</v>
      </c>
      <c r="L2638" s="5">
        <v>50</v>
      </c>
      <c r="M2638" t="b">
        <v>1</v>
      </c>
      <c r="N2638" s="5" t="s">
        <v>8300</v>
      </c>
      <c r="O2638" s="1">
        <f t="shared" si="164"/>
        <v>188</v>
      </c>
      <c r="P2638" s="7">
        <f t="shared" si="165"/>
        <v>37.46</v>
      </c>
      <c r="Q2638" s="5" t="s">
        <v>8321</v>
      </c>
      <c r="R2638" s="5" t="s">
        <v>8357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 s="5">
        <v>2637</v>
      </c>
      <c r="B2639" s="3" t="s">
        <v>2636</v>
      </c>
      <c r="C2639" s="3" t="s">
        <v>6746</v>
      </c>
      <c r="D2639">
        <v>500</v>
      </c>
      <c r="E2639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t="b">
        <v>0</v>
      </c>
      <c r="L2639" s="5">
        <v>26</v>
      </c>
      <c r="M2639" t="b">
        <v>1</v>
      </c>
      <c r="N2639" s="5" t="s">
        <v>8300</v>
      </c>
      <c r="O2639" s="1">
        <f t="shared" si="164"/>
        <v>167</v>
      </c>
      <c r="P2639" s="7">
        <f t="shared" si="165"/>
        <v>31.970000000000002</v>
      </c>
      <c r="Q2639" s="5" t="s">
        <v>8321</v>
      </c>
      <c r="R2639" s="5" t="s">
        <v>8357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 s="5">
        <v>2638</v>
      </c>
      <c r="B2640" s="3" t="s">
        <v>2637</v>
      </c>
      <c r="C2640" s="3" t="s">
        <v>6747</v>
      </c>
      <c r="D2640">
        <v>347</v>
      </c>
      <c r="E2640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t="b">
        <v>0</v>
      </c>
      <c r="L2640" s="5">
        <v>14</v>
      </c>
      <c r="M2640" t="b">
        <v>1</v>
      </c>
      <c r="N2640" s="5" t="s">
        <v>8300</v>
      </c>
      <c r="O2640" s="1">
        <f t="shared" si="164"/>
        <v>102</v>
      </c>
      <c r="P2640" s="7">
        <f t="shared" si="165"/>
        <v>25.220000000000002</v>
      </c>
      <c r="Q2640" s="5" t="s">
        <v>8321</v>
      </c>
      <c r="R2640" s="5" t="s">
        <v>8357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 s="5">
        <v>2639</v>
      </c>
      <c r="B2641" s="3" t="s">
        <v>2638</v>
      </c>
      <c r="C2641" s="3" t="s">
        <v>6748</v>
      </c>
      <c r="D2641">
        <v>300</v>
      </c>
      <c r="E2641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t="b">
        <v>0</v>
      </c>
      <c r="L2641" s="5">
        <v>49</v>
      </c>
      <c r="M2641" t="b">
        <v>1</v>
      </c>
      <c r="N2641" s="5" t="s">
        <v>8300</v>
      </c>
      <c r="O2641" s="1">
        <f t="shared" si="164"/>
        <v>164</v>
      </c>
      <c r="P2641" s="7">
        <f t="shared" si="165"/>
        <v>10.049999999999999</v>
      </c>
      <c r="Q2641" s="5" t="s">
        <v>8321</v>
      </c>
      <c r="R2641" s="5" t="s">
        <v>8357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 s="5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t="b">
        <v>0</v>
      </c>
      <c r="L2642" s="5">
        <v>69</v>
      </c>
      <c r="M2642" t="b">
        <v>1</v>
      </c>
      <c r="N2642" s="5" t="s">
        <v>8300</v>
      </c>
      <c r="O2642" s="1">
        <f t="shared" si="164"/>
        <v>106</v>
      </c>
      <c r="P2642" s="7">
        <f t="shared" si="165"/>
        <v>45.949999999999996</v>
      </c>
      <c r="Q2642" s="5" t="s">
        <v>8321</v>
      </c>
      <c r="R2642" s="5" t="s">
        <v>8357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 s="5">
        <v>2641</v>
      </c>
      <c r="B2643" s="3" t="s">
        <v>2640</v>
      </c>
      <c r="C2643" s="3" t="s">
        <v>6750</v>
      </c>
      <c r="D2643">
        <v>1500</v>
      </c>
      <c r="E2643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t="b">
        <v>0</v>
      </c>
      <c r="L2643" s="5">
        <v>1</v>
      </c>
      <c r="M2643" t="b">
        <v>0</v>
      </c>
      <c r="N2643" s="5" t="s">
        <v>8300</v>
      </c>
      <c r="O2643" s="1">
        <f t="shared" si="164"/>
        <v>1</v>
      </c>
      <c r="P2643" s="7">
        <f t="shared" si="165"/>
        <v>15</v>
      </c>
      <c r="Q2643" s="5" t="s">
        <v>8321</v>
      </c>
      <c r="R2643" s="5" t="s">
        <v>8357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 s="5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t="b">
        <v>0</v>
      </c>
      <c r="L2644" s="5">
        <v>0</v>
      </c>
      <c r="M2644" t="b">
        <v>0</v>
      </c>
      <c r="N2644" s="5" t="s">
        <v>8300</v>
      </c>
      <c r="O2644" s="1">
        <f t="shared" si="164"/>
        <v>0</v>
      </c>
      <c r="P2644" s="7" t="e">
        <f t="shared" si="165"/>
        <v>#DIV/0!</v>
      </c>
      <c r="Q2644" s="5" t="s">
        <v>8321</v>
      </c>
      <c r="R2644" s="5" t="s">
        <v>8357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 s="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t="b">
        <v>1</v>
      </c>
      <c r="L2645" s="5">
        <v>1501</v>
      </c>
      <c r="M2645" t="b">
        <v>0</v>
      </c>
      <c r="N2645" s="5" t="s">
        <v>8300</v>
      </c>
      <c r="O2645" s="1">
        <f t="shared" si="164"/>
        <v>34</v>
      </c>
      <c r="P2645" s="7">
        <f t="shared" si="165"/>
        <v>223.59</v>
      </c>
      <c r="Q2645" s="5" t="s">
        <v>8321</v>
      </c>
      <c r="R2645" s="5" t="s">
        <v>8357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 s="5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t="b">
        <v>1</v>
      </c>
      <c r="L2646" s="5">
        <v>52</v>
      </c>
      <c r="M2646" t="b">
        <v>0</v>
      </c>
      <c r="N2646" s="5" t="s">
        <v>8300</v>
      </c>
      <c r="O2646" s="1">
        <f t="shared" si="164"/>
        <v>3</v>
      </c>
      <c r="P2646" s="7">
        <f t="shared" si="165"/>
        <v>39.489999999999995</v>
      </c>
      <c r="Q2646" s="5" t="s">
        <v>8321</v>
      </c>
      <c r="R2646" s="5" t="s">
        <v>8357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 s="5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t="b">
        <v>1</v>
      </c>
      <c r="L2647" s="5">
        <v>23</v>
      </c>
      <c r="M2647" t="b">
        <v>0</v>
      </c>
      <c r="N2647" s="5" t="s">
        <v>8300</v>
      </c>
      <c r="O2647" s="1">
        <f t="shared" si="164"/>
        <v>11</v>
      </c>
      <c r="P2647" s="7">
        <f t="shared" si="165"/>
        <v>91.31</v>
      </c>
      <c r="Q2647" s="5" t="s">
        <v>8321</v>
      </c>
      <c r="R2647" s="5" t="s">
        <v>8357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 s="5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t="b">
        <v>1</v>
      </c>
      <c r="L2648" s="5">
        <v>535</v>
      </c>
      <c r="M2648" t="b">
        <v>0</v>
      </c>
      <c r="N2648" s="5" t="s">
        <v>8300</v>
      </c>
      <c r="O2648" s="1">
        <f t="shared" si="164"/>
        <v>9</v>
      </c>
      <c r="P2648" s="7">
        <f t="shared" si="165"/>
        <v>78.67</v>
      </c>
      <c r="Q2648" s="5" t="s">
        <v>8321</v>
      </c>
      <c r="R2648" s="5" t="s">
        <v>8357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 s="5">
        <v>2647</v>
      </c>
      <c r="B2649" s="3" t="s">
        <v>2646</v>
      </c>
      <c r="C2649" s="3" t="s">
        <v>6756</v>
      </c>
      <c r="D2649">
        <v>2500</v>
      </c>
      <c r="E2649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t="b">
        <v>0</v>
      </c>
      <c r="L2649" s="5">
        <v>3</v>
      </c>
      <c r="M2649" t="b">
        <v>0</v>
      </c>
      <c r="N2649" s="5" t="s">
        <v>8300</v>
      </c>
      <c r="O2649" s="1">
        <f t="shared" si="164"/>
        <v>2</v>
      </c>
      <c r="P2649" s="7">
        <f t="shared" si="165"/>
        <v>12</v>
      </c>
      <c r="Q2649" s="5" t="s">
        <v>8321</v>
      </c>
      <c r="R2649" s="5" t="s">
        <v>8357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 s="5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t="b">
        <v>0</v>
      </c>
      <c r="L2650" s="5">
        <v>6</v>
      </c>
      <c r="M2650" t="b">
        <v>0</v>
      </c>
      <c r="N2650" s="5" t="s">
        <v>8300</v>
      </c>
      <c r="O2650" s="1">
        <f t="shared" si="164"/>
        <v>1</v>
      </c>
      <c r="P2650" s="7">
        <f t="shared" si="165"/>
        <v>17.670000000000002</v>
      </c>
      <c r="Q2650" s="5" t="s">
        <v>8321</v>
      </c>
      <c r="R2650" s="5" t="s">
        <v>8357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 s="5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t="b">
        <v>0</v>
      </c>
      <c r="L2651" s="5">
        <v>3</v>
      </c>
      <c r="M2651" t="b">
        <v>0</v>
      </c>
      <c r="N2651" s="5" t="s">
        <v>8300</v>
      </c>
      <c r="O2651" s="1">
        <f t="shared" si="164"/>
        <v>1</v>
      </c>
      <c r="P2651" s="7">
        <f t="shared" si="165"/>
        <v>41.339999999999996</v>
      </c>
      <c r="Q2651" s="5" t="s">
        <v>8321</v>
      </c>
      <c r="R2651" s="5" t="s">
        <v>8357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 s="5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t="b">
        <v>0</v>
      </c>
      <c r="L2652" s="5">
        <v>5</v>
      </c>
      <c r="M2652" t="b">
        <v>0</v>
      </c>
      <c r="N2652" s="5" t="s">
        <v>8300</v>
      </c>
      <c r="O2652" s="1">
        <f t="shared" si="164"/>
        <v>1</v>
      </c>
      <c r="P2652" s="7">
        <f t="shared" si="165"/>
        <v>71.599999999999994</v>
      </c>
      <c r="Q2652" s="5" t="s">
        <v>8321</v>
      </c>
      <c r="R2652" s="5" t="s">
        <v>8357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 s="5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t="b">
        <v>0</v>
      </c>
      <c r="L2653" s="5">
        <v>17</v>
      </c>
      <c r="M2653" t="b">
        <v>0</v>
      </c>
      <c r="N2653" s="5" t="s">
        <v>8300</v>
      </c>
      <c r="O2653" s="1">
        <f t="shared" si="164"/>
        <v>2</v>
      </c>
      <c r="P2653" s="7">
        <f t="shared" si="165"/>
        <v>307.83</v>
      </c>
      <c r="Q2653" s="5" t="s">
        <v>8321</v>
      </c>
      <c r="R2653" s="5" t="s">
        <v>8357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 s="5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t="b">
        <v>0</v>
      </c>
      <c r="L2654" s="5">
        <v>11</v>
      </c>
      <c r="M2654" t="b">
        <v>0</v>
      </c>
      <c r="N2654" s="5" t="s">
        <v>8300</v>
      </c>
      <c r="O2654" s="1">
        <f t="shared" si="164"/>
        <v>1</v>
      </c>
      <c r="P2654" s="7">
        <f t="shared" si="165"/>
        <v>80.460000000000008</v>
      </c>
      <c r="Q2654" s="5" t="s">
        <v>8321</v>
      </c>
      <c r="R2654" s="5" t="s">
        <v>8357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 s="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t="b">
        <v>0</v>
      </c>
      <c r="L2655" s="5">
        <v>70</v>
      </c>
      <c r="M2655" t="b">
        <v>0</v>
      </c>
      <c r="N2655" s="5" t="s">
        <v>8300</v>
      </c>
      <c r="O2655" s="1">
        <f t="shared" si="164"/>
        <v>12</v>
      </c>
      <c r="P2655" s="7">
        <f t="shared" si="165"/>
        <v>83.95</v>
      </c>
      <c r="Q2655" s="5" t="s">
        <v>8321</v>
      </c>
      <c r="R2655" s="5" t="s">
        <v>8357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 s="5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t="b">
        <v>0</v>
      </c>
      <c r="L2656" s="5">
        <v>6</v>
      </c>
      <c r="M2656" t="b">
        <v>0</v>
      </c>
      <c r="N2656" s="5" t="s">
        <v>8300</v>
      </c>
      <c r="O2656" s="1">
        <f t="shared" si="164"/>
        <v>1</v>
      </c>
      <c r="P2656" s="7">
        <f t="shared" si="165"/>
        <v>8.5</v>
      </c>
      <c r="Q2656" s="5" t="s">
        <v>8321</v>
      </c>
      <c r="R2656" s="5" t="s">
        <v>8357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 s="5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t="b">
        <v>0</v>
      </c>
      <c r="L2657" s="5">
        <v>43</v>
      </c>
      <c r="M2657" t="b">
        <v>0</v>
      </c>
      <c r="N2657" s="5" t="s">
        <v>8300</v>
      </c>
      <c r="O2657" s="1">
        <f t="shared" si="164"/>
        <v>22</v>
      </c>
      <c r="P2657" s="7">
        <f t="shared" si="165"/>
        <v>73.38000000000001</v>
      </c>
      <c r="Q2657" s="5" t="s">
        <v>8321</v>
      </c>
      <c r="R2657" s="5" t="s">
        <v>8357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 s="5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t="b">
        <v>0</v>
      </c>
      <c r="L2658" s="5">
        <v>152</v>
      </c>
      <c r="M2658" t="b">
        <v>0</v>
      </c>
      <c r="N2658" s="5" t="s">
        <v>8300</v>
      </c>
      <c r="O2658" s="1">
        <f t="shared" si="164"/>
        <v>12</v>
      </c>
      <c r="P2658" s="7">
        <f t="shared" si="165"/>
        <v>112.87</v>
      </c>
      <c r="Q2658" s="5" t="s">
        <v>8321</v>
      </c>
      <c r="R2658" s="5" t="s">
        <v>8357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 s="5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t="b">
        <v>0</v>
      </c>
      <c r="L2659" s="5">
        <v>59</v>
      </c>
      <c r="M2659" t="b">
        <v>0</v>
      </c>
      <c r="N2659" s="5" t="s">
        <v>8300</v>
      </c>
      <c r="O2659" s="1">
        <f t="shared" si="164"/>
        <v>19</v>
      </c>
      <c r="P2659" s="7">
        <f t="shared" si="165"/>
        <v>95.28</v>
      </c>
      <c r="Q2659" s="5" t="s">
        <v>8321</v>
      </c>
      <c r="R2659" s="5" t="s">
        <v>8357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 s="5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t="b">
        <v>0</v>
      </c>
      <c r="L2660" s="5">
        <v>4</v>
      </c>
      <c r="M2660" t="b">
        <v>0</v>
      </c>
      <c r="N2660" s="5" t="s">
        <v>8300</v>
      </c>
      <c r="O2660" s="1">
        <f t="shared" si="164"/>
        <v>1</v>
      </c>
      <c r="P2660" s="7">
        <f t="shared" si="165"/>
        <v>22.75</v>
      </c>
      <c r="Q2660" s="5" t="s">
        <v>8321</v>
      </c>
      <c r="R2660" s="5" t="s">
        <v>8357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 s="5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t="b">
        <v>0</v>
      </c>
      <c r="L2661" s="5">
        <v>10</v>
      </c>
      <c r="M2661" t="b">
        <v>0</v>
      </c>
      <c r="N2661" s="5" t="s">
        <v>8300</v>
      </c>
      <c r="O2661" s="1">
        <f t="shared" si="164"/>
        <v>3</v>
      </c>
      <c r="P2661" s="7">
        <f t="shared" si="165"/>
        <v>133.30000000000001</v>
      </c>
      <c r="Q2661" s="5" t="s">
        <v>8321</v>
      </c>
      <c r="R2661" s="5" t="s">
        <v>8357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 s="5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t="b">
        <v>0</v>
      </c>
      <c r="L2662" s="5">
        <v>5</v>
      </c>
      <c r="M2662" t="b">
        <v>0</v>
      </c>
      <c r="N2662" s="5" t="s">
        <v>8300</v>
      </c>
      <c r="O2662" s="1">
        <f t="shared" si="164"/>
        <v>1</v>
      </c>
      <c r="P2662" s="7">
        <f t="shared" si="165"/>
        <v>3.8</v>
      </c>
      <c r="Q2662" s="5" t="s">
        <v>8321</v>
      </c>
      <c r="R2662" s="5" t="s">
        <v>8357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 s="5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t="b">
        <v>0</v>
      </c>
      <c r="L2663" s="5">
        <v>60</v>
      </c>
      <c r="M2663" t="b">
        <v>1</v>
      </c>
      <c r="N2663" s="5" t="s">
        <v>8301</v>
      </c>
      <c r="O2663" s="1">
        <f t="shared" si="164"/>
        <v>103</v>
      </c>
      <c r="P2663" s="7">
        <f t="shared" si="165"/>
        <v>85.75</v>
      </c>
      <c r="Q2663" s="5" t="s">
        <v>8321</v>
      </c>
      <c r="R2663" s="5" t="s">
        <v>8358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 s="5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t="b">
        <v>0</v>
      </c>
      <c r="L2664" s="5">
        <v>80</v>
      </c>
      <c r="M2664" t="b">
        <v>1</v>
      </c>
      <c r="N2664" s="5" t="s">
        <v>8301</v>
      </c>
      <c r="O2664" s="1">
        <f t="shared" si="164"/>
        <v>107</v>
      </c>
      <c r="P2664" s="7">
        <f t="shared" si="165"/>
        <v>267</v>
      </c>
      <c r="Q2664" s="5" t="s">
        <v>8321</v>
      </c>
      <c r="R2664" s="5" t="s">
        <v>8358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 s="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t="b">
        <v>0</v>
      </c>
      <c r="L2665" s="5">
        <v>56</v>
      </c>
      <c r="M2665" t="b">
        <v>1</v>
      </c>
      <c r="N2665" s="5" t="s">
        <v>8301</v>
      </c>
      <c r="O2665" s="1">
        <f t="shared" si="164"/>
        <v>105</v>
      </c>
      <c r="P2665" s="7">
        <f t="shared" si="165"/>
        <v>373.56</v>
      </c>
      <c r="Q2665" s="5" t="s">
        <v>8321</v>
      </c>
      <c r="R2665" s="5" t="s">
        <v>8358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 s="5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t="b">
        <v>0</v>
      </c>
      <c r="L2666" s="5">
        <v>104</v>
      </c>
      <c r="M2666" t="b">
        <v>1</v>
      </c>
      <c r="N2666" s="5" t="s">
        <v>8301</v>
      </c>
      <c r="O2666" s="1">
        <f t="shared" si="164"/>
        <v>104</v>
      </c>
      <c r="P2666" s="7">
        <f t="shared" si="165"/>
        <v>174.04</v>
      </c>
      <c r="Q2666" s="5" t="s">
        <v>8321</v>
      </c>
      <c r="R2666" s="5" t="s">
        <v>8358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 s="5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t="b">
        <v>0</v>
      </c>
      <c r="L2667" s="5">
        <v>46</v>
      </c>
      <c r="M2667" t="b">
        <v>1</v>
      </c>
      <c r="N2667" s="5" t="s">
        <v>8301</v>
      </c>
      <c r="O2667" s="1">
        <f t="shared" si="164"/>
        <v>124</v>
      </c>
      <c r="P2667" s="7">
        <f t="shared" si="165"/>
        <v>93.7</v>
      </c>
      <c r="Q2667" s="5" t="s">
        <v>8321</v>
      </c>
      <c r="R2667" s="5" t="s">
        <v>8358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 s="5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t="b">
        <v>0</v>
      </c>
      <c r="L2668" s="5">
        <v>206</v>
      </c>
      <c r="M2668" t="b">
        <v>1</v>
      </c>
      <c r="N2668" s="5" t="s">
        <v>8301</v>
      </c>
      <c r="O2668" s="1">
        <f t="shared" si="164"/>
        <v>160</v>
      </c>
      <c r="P2668" s="7">
        <f t="shared" si="165"/>
        <v>77.33</v>
      </c>
      <c r="Q2668" s="5" t="s">
        <v>8321</v>
      </c>
      <c r="R2668" s="5" t="s">
        <v>8358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 s="5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t="b">
        <v>0</v>
      </c>
      <c r="L2669" s="5">
        <v>18</v>
      </c>
      <c r="M2669" t="b">
        <v>1</v>
      </c>
      <c r="N2669" s="5" t="s">
        <v>8301</v>
      </c>
      <c r="O2669" s="1">
        <f t="shared" si="164"/>
        <v>111</v>
      </c>
      <c r="P2669" s="7">
        <f t="shared" si="165"/>
        <v>92.23</v>
      </c>
      <c r="Q2669" s="5" t="s">
        <v>8321</v>
      </c>
      <c r="R2669" s="5" t="s">
        <v>8358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 s="5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t="b">
        <v>0</v>
      </c>
      <c r="L2670" s="5">
        <v>28</v>
      </c>
      <c r="M2670" t="b">
        <v>1</v>
      </c>
      <c r="N2670" s="5" t="s">
        <v>8301</v>
      </c>
      <c r="O2670" s="1">
        <f t="shared" si="164"/>
        <v>171</v>
      </c>
      <c r="P2670" s="7">
        <f t="shared" si="165"/>
        <v>60.97</v>
      </c>
      <c r="Q2670" s="5" t="s">
        <v>8321</v>
      </c>
      <c r="R2670" s="5" t="s">
        <v>8358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 s="5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t="b">
        <v>0</v>
      </c>
      <c r="L2671" s="5">
        <v>11</v>
      </c>
      <c r="M2671" t="b">
        <v>1</v>
      </c>
      <c r="N2671" s="5" t="s">
        <v>8301</v>
      </c>
      <c r="O2671" s="1">
        <f t="shared" si="164"/>
        <v>126</v>
      </c>
      <c r="P2671" s="7">
        <f t="shared" si="165"/>
        <v>91</v>
      </c>
      <c r="Q2671" s="5" t="s">
        <v>8321</v>
      </c>
      <c r="R2671" s="5" t="s">
        <v>8358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 s="5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t="b">
        <v>1</v>
      </c>
      <c r="L2672" s="5">
        <v>60</v>
      </c>
      <c r="M2672" t="b">
        <v>0</v>
      </c>
      <c r="N2672" s="5" t="s">
        <v>8301</v>
      </c>
      <c r="O2672" s="1">
        <f t="shared" si="164"/>
        <v>7</v>
      </c>
      <c r="P2672" s="7">
        <f t="shared" si="165"/>
        <v>41.589999999999996</v>
      </c>
      <c r="Q2672" s="5" t="s">
        <v>8321</v>
      </c>
      <c r="R2672" s="5" t="s">
        <v>8358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 s="5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t="b">
        <v>1</v>
      </c>
      <c r="L2673" s="5">
        <v>84</v>
      </c>
      <c r="M2673" t="b">
        <v>0</v>
      </c>
      <c r="N2673" s="5" t="s">
        <v>8301</v>
      </c>
      <c r="O2673" s="1">
        <f t="shared" si="164"/>
        <v>12</v>
      </c>
      <c r="P2673" s="7">
        <f t="shared" si="165"/>
        <v>33.769999999999996</v>
      </c>
      <c r="Q2673" s="5" t="s">
        <v>8321</v>
      </c>
      <c r="R2673" s="5" t="s">
        <v>8358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 s="5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t="b">
        <v>1</v>
      </c>
      <c r="L2674" s="5">
        <v>47</v>
      </c>
      <c r="M2674" t="b">
        <v>0</v>
      </c>
      <c r="N2674" s="5" t="s">
        <v>8301</v>
      </c>
      <c r="O2674" s="1">
        <f t="shared" si="164"/>
        <v>34</v>
      </c>
      <c r="P2674" s="7">
        <f t="shared" si="165"/>
        <v>70.62</v>
      </c>
      <c r="Q2674" s="5" t="s">
        <v>8321</v>
      </c>
      <c r="R2674" s="5" t="s">
        <v>8358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 s="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t="b">
        <v>1</v>
      </c>
      <c r="L2675" s="5">
        <v>66</v>
      </c>
      <c r="M2675" t="b">
        <v>0</v>
      </c>
      <c r="N2675" s="5" t="s">
        <v>8301</v>
      </c>
      <c r="O2675" s="1">
        <f t="shared" si="164"/>
        <v>28</v>
      </c>
      <c r="P2675" s="7">
        <f t="shared" si="165"/>
        <v>167.16</v>
      </c>
      <c r="Q2675" s="5" t="s">
        <v>8321</v>
      </c>
      <c r="R2675" s="5" t="s">
        <v>8358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 s="5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t="b">
        <v>1</v>
      </c>
      <c r="L2676" s="5">
        <v>171</v>
      </c>
      <c r="M2676" t="b">
        <v>0</v>
      </c>
      <c r="N2676" s="5" t="s">
        <v>8301</v>
      </c>
      <c r="O2676" s="1">
        <f t="shared" si="164"/>
        <v>63</v>
      </c>
      <c r="P2676" s="7">
        <f t="shared" si="165"/>
        <v>128.62</v>
      </c>
      <c r="Q2676" s="5" t="s">
        <v>8321</v>
      </c>
      <c r="R2676" s="5" t="s">
        <v>8358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 s="5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t="b">
        <v>1</v>
      </c>
      <c r="L2677" s="5">
        <v>29</v>
      </c>
      <c r="M2677" t="b">
        <v>0</v>
      </c>
      <c r="N2677" s="5" t="s">
        <v>8301</v>
      </c>
      <c r="O2677" s="1">
        <f t="shared" si="164"/>
        <v>8</v>
      </c>
      <c r="P2677" s="7">
        <f t="shared" si="165"/>
        <v>65.42</v>
      </c>
      <c r="Q2677" s="5" t="s">
        <v>8321</v>
      </c>
      <c r="R2677" s="5" t="s">
        <v>8358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 s="5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t="b">
        <v>0</v>
      </c>
      <c r="L2678" s="5">
        <v>9</v>
      </c>
      <c r="M2678" t="b">
        <v>0</v>
      </c>
      <c r="N2678" s="5" t="s">
        <v>8301</v>
      </c>
      <c r="O2678" s="1">
        <f t="shared" si="164"/>
        <v>51</v>
      </c>
      <c r="P2678" s="7">
        <f t="shared" si="165"/>
        <v>117.56</v>
      </c>
      <c r="Q2678" s="5" t="s">
        <v>8321</v>
      </c>
      <c r="R2678" s="5" t="s">
        <v>8358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 s="5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t="b">
        <v>0</v>
      </c>
      <c r="L2679" s="5">
        <v>27</v>
      </c>
      <c r="M2679" t="b">
        <v>0</v>
      </c>
      <c r="N2679" s="5" t="s">
        <v>8301</v>
      </c>
      <c r="O2679" s="1">
        <f t="shared" si="164"/>
        <v>18</v>
      </c>
      <c r="P2679" s="7">
        <f t="shared" si="165"/>
        <v>126.49000000000001</v>
      </c>
      <c r="Q2679" s="5" t="s">
        <v>8321</v>
      </c>
      <c r="R2679" s="5" t="s">
        <v>8358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 s="5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t="b">
        <v>0</v>
      </c>
      <c r="L2680" s="5">
        <v>2</v>
      </c>
      <c r="M2680" t="b">
        <v>0</v>
      </c>
      <c r="N2680" s="5" t="s">
        <v>8301</v>
      </c>
      <c r="O2680" s="1">
        <f t="shared" si="164"/>
        <v>1</v>
      </c>
      <c r="P2680" s="7">
        <f t="shared" si="165"/>
        <v>550</v>
      </c>
      <c r="Q2680" s="5" t="s">
        <v>8321</v>
      </c>
      <c r="R2680" s="5" t="s">
        <v>8358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 s="5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t="b">
        <v>0</v>
      </c>
      <c r="L2681" s="5">
        <v>3</v>
      </c>
      <c r="M2681" t="b">
        <v>0</v>
      </c>
      <c r="N2681" s="5" t="s">
        <v>8301</v>
      </c>
      <c r="O2681" s="1">
        <f t="shared" si="164"/>
        <v>1</v>
      </c>
      <c r="P2681" s="7">
        <f t="shared" si="165"/>
        <v>44</v>
      </c>
      <c r="Q2681" s="5" t="s">
        <v>8321</v>
      </c>
      <c r="R2681" s="5" t="s">
        <v>8358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 s="5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t="b">
        <v>0</v>
      </c>
      <c r="L2682" s="5">
        <v>4</v>
      </c>
      <c r="M2682" t="b">
        <v>0</v>
      </c>
      <c r="N2682" s="5" t="s">
        <v>8301</v>
      </c>
      <c r="O2682" s="1">
        <f t="shared" si="164"/>
        <v>1</v>
      </c>
      <c r="P2682" s="7">
        <f t="shared" si="165"/>
        <v>69</v>
      </c>
      <c r="Q2682" s="5" t="s">
        <v>8321</v>
      </c>
      <c r="R2682" s="5" t="s">
        <v>8358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 s="5">
        <v>2681</v>
      </c>
      <c r="B2683" s="3" t="s">
        <v>2680</v>
      </c>
      <c r="C2683" s="3" t="s">
        <v>6790</v>
      </c>
      <c r="D2683">
        <v>8000</v>
      </c>
      <c r="E2683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t="b">
        <v>0</v>
      </c>
      <c r="L2683" s="5">
        <v>2</v>
      </c>
      <c r="M2683" t="b">
        <v>0</v>
      </c>
      <c r="N2683" s="5" t="s">
        <v>8283</v>
      </c>
      <c r="O2683" s="1">
        <f t="shared" si="164"/>
        <v>1</v>
      </c>
      <c r="P2683" s="7">
        <f t="shared" si="165"/>
        <v>27.5</v>
      </c>
      <c r="Q2683" s="5" t="s">
        <v>8338</v>
      </c>
      <c r="R2683" s="5" t="s">
        <v>8339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 s="5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t="b">
        <v>0</v>
      </c>
      <c r="L2684" s="5">
        <v>20</v>
      </c>
      <c r="M2684" t="b">
        <v>0</v>
      </c>
      <c r="N2684" s="5" t="s">
        <v>8283</v>
      </c>
      <c r="O2684" s="1">
        <f t="shared" si="164"/>
        <v>29</v>
      </c>
      <c r="P2684" s="7">
        <f t="shared" si="165"/>
        <v>84.9</v>
      </c>
      <c r="Q2684" s="5" t="s">
        <v>8338</v>
      </c>
      <c r="R2684" s="5" t="s">
        <v>8339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 s="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t="b">
        <v>0</v>
      </c>
      <c r="L2685" s="5">
        <v>3</v>
      </c>
      <c r="M2685" t="b">
        <v>0</v>
      </c>
      <c r="N2685" s="5" t="s">
        <v>8283</v>
      </c>
      <c r="O2685" s="1">
        <f t="shared" si="164"/>
        <v>1</v>
      </c>
      <c r="P2685" s="7">
        <f t="shared" si="165"/>
        <v>12</v>
      </c>
      <c r="Q2685" s="5" t="s">
        <v>8338</v>
      </c>
      <c r="R2685" s="5" t="s">
        <v>8339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 s="5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t="b">
        <v>0</v>
      </c>
      <c r="L2686" s="5">
        <v>4</v>
      </c>
      <c r="M2686" t="b">
        <v>0</v>
      </c>
      <c r="N2686" s="5" t="s">
        <v>8283</v>
      </c>
      <c r="O2686" s="1">
        <f t="shared" si="164"/>
        <v>2</v>
      </c>
      <c r="P2686" s="7">
        <f t="shared" si="165"/>
        <v>200</v>
      </c>
      <c r="Q2686" s="5" t="s">
        <v>8338</v>
      </c>
      <c r="R2686" s="5" t="s">
        <v>8339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 s="5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t="b">
        <v>0</v>
      </c>
      <c r="L2687" s="5">
        <v>1</v>
      </c>
      <c r="M2687" t="b">
        <v>0</v>
      </c>
      <c r="N2687" s="5" t="s">
        <v>8283</v>
      </c>
      <c r="O2687" s="1">
        <f t="shared" si="164"/>
        <v>1</v>
      </c>
      <c r="P2687" s="7">
        <f t="shared" si="165"/>
        <v>10</v>
      </c>
      <c r="Q2687" s="5" t="s">
        <v>8338</v>
      </c>
      <c r="R2687" s="5" t="s">
        <v>8339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 s="5">
        <v>2686</v>
      </c>
      <c r="B2688" s="3" t="s">
        <v>2685</v>
      </c>
      <c r="C2688" s="3" t="s">
        <v>6795</v>
      </c>
      <c r="D2688">
        <v>30000</v>
      </c>
      <c r="E268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t="b">
        <v>0</v>
      </c>
      <c r="L2688" s="5">
        <v>0</v>
      </c>
      <c r="M2688" t="b">
        <v>0</v>
      </c>
      <c r="N2688" s="5" t="s">
        <v>8283</v>
      </c>
      <c r="O2688" s="1">
        <f t="shared" si="164"/>
        <v>0</v>
      </c>
      <c r="P2688" s="7" t="e">
        <f t="shared" si="165"/>
        <v>#DIV/0!</v>
      </c>
      <c r="Q2688" s="5" t="s">
        <v>8338</v>
      </c>
      <c r="R2688" s="5" t="s">
        <v>8339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 s="5">
        <v>2687</v>
      </c>
      <c r="B2689" s="3" t="s">
        <v>2686</v>
      </c>
      <c r="C2689" s="3" t="s">
        <v>6796</v>
      </c>
      <c r="D2689">
        <v>15000</v>
      </c>
      <c r="E2689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t="b">
        <v>0</v>
      </c>
      <c r="L2689" s="5">
        <v>0</v>
      </c>
      <c r="M2689" t="b">
        <v>0</v>
      </c>
      <c r="N2689" s="5" t="s">
        <v>8283</v>
      </c>
      <c r="O2689" s="1">
        <f t="shared" si="164"/>
        <v>0</v>
      </c>
      <c r="P2689" s="7" t="e">
        <f t="shared" si="165"/>
        <v>#DIV/0!</v>
      </c>
      <c r="Q2689" s="5" t="s">
        <v>8338</v>
      </c>
      <c r="R2689" s="5" t="s">
        <v>8339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 s="5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t="b">
        <v>0</v>
      </c>
      <c r="L2690" s="5">
        <v>14</v>
      </c>
      <c r="M2690" t="b">
        <v>0</v>
      </c>
      <c r="N2690" s="5" t="s">
        <v>8283</v>
      </c>
      <c r="O2690" s="1">
        <f t="shared" si="164"/>
        <v>1</v>
      </c>
      <c r="P2690" s="7">
        <f t="shared" si="165"/>
        <v>5.29</v>
      </c>
      <c r="Q2690" s="5" t="s">
        <v>8338</v>
      </c>
      <c r="R2690" s="5" t="s">
        <v>8339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 s="5">
        <v>2689</v>
      </c>
      <c r="B2691" s="3" t="s">
        <v>2688</v>
      </c>
      <c r="C2691" s="3" t="s">
        <v>6798</v>
      </c>
      <c r="D2691">
        <v>35000</v>
      </c>
      <c r="E2691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t="b">
        <v>0</v>
      </c>
      <c r="L2691" s="5">
        <v>1</v>
      </c>
      <c r="M2691" t="b">
        <v>0</v>
      </c>
      <c r="N2691" s="5" t="s">
        <v>8283</v>
      </c>
      <c r="O2691" s="1">
        <f t="shared" ref="O2691:O2754" si="168">ROUNDUP(E2691/D2691*100, 0)</f>
        <v>1</v>
      </c>
      <c r="P2691" s="7">
        <f t="shared" ref="P2691:P2754" si="169">ROUNDUP(E2691/L2691,2)</f>
        <v>1</v>
      </c>
      <c r="Q2691" s="5" t="s">
        <v>8338</v>
      </c>
      <c r="R2691" s="5" t="s">
        <v>8339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 s="5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t="b">
        <v>0</v>
      </c>
      <c r="L2692" s="5">
        <v>118</v>
      </c>
      <c r="M2692" t="b">
        <v>0</v>
      </c>
      <c r="N2692" s="5" t="s">
        <v>8283</v>
      </c>
      <c r="O2692" s="1">
        <f t="shared" si="168"/>
        <v>11</v>
      </c>
      <c r="P2692" s="7">
        <f t="shared" si="169"/>
        <v>72.77000000000001</v>
      </c>
      <c r="Q2692" s="5" t="s">
        <v>8338</v>
      </c>
      <c r="R2692" s="5" t="s">
        <v>8339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 s="5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t="b">
        <v>0</v>
      </c>
      <c r="L2693" s="5">
        <v>2</v>
      </c>
      <c r="M2693" t="b">
        <v>0</v>
      </c>
      <c r="N2693" s="5" t="s">
        <v>8283</v>
      </c>
      <c r="O2693" s="1">
        <f t="shared" si="168"/>
        <v>1</v>
      </c>
      <c r="P2693" s="7">
        <f t="shared" si="169"/>
        <v>17.5</v>
      </c>
      <c r="Q2693" s="5" t="s">
        <v>8338</v>
      </c>
      <c r="R2693" s="5" t="s">
        <v>8339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 s="5">
        <v>2692</v>
      </c>
      <c r="B2694" s="3" t="s">
        <v>2691</v>
      </c>
      <c r="C2694" s="3" t="s">
        <v>6801</v>
      </c>
      <c r="D2694">
        <v>3500</v>
      </c>
      <c r="E2694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t="b">
        <v>0</v>
      </c>
      <c r="L2694" s="5">
        <v>1</v>
      </c>
      <c r="M2694" t="b">
        <v>0</v>
      </c>
      <c r="N2694" s="5" t="s">
        <v>8283</v>
      </c>
      <c r="O2694" s="1">
        <f t="shared" si="168"/>
        <v>1</v>
      </c>
      <c r="P2694" s="7">
        <f t="shared" si="169"/>
        <v>25</v>
      </c>
      <c r="Q2694" s="5" t="s">
        <v>8338</v>
      </c>
      <c r="R2694" s="5" t="s">
        <v>8339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 s="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t="b">
        <v>0</v>
      </c>
      <c r="L2695" s="5">
        <v>3</v>
      </c>
      <c r="M2695" t="b">
        <v>0</v>
      </c>
      <c r="N2695" s="5" t="s">
        <v>8283</v>
      </c>
      <c r="O2695" s="1">
        <f t="shared" si="168"/>
        <v>1</v>
      </c>
      <c r="P2695" s="7">
        <f t="shared" si="169"/>
        <v>13.34</v>
      </c>
      <c r="Q2695" s="5" t="s">
        <v>8338</v>
      </c>
      <c r="R2695" s="5" t="s">
        <v>8339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 s="5">
        <v>2694</v>
      </c>
      <c r="B2696" s="3" t="s">
        <v>2693</v>
      </c>
      <c r="C2696" s="3" t="s">
        <v>6803</v>
      </c>
      <c r="D2696">
        <v>30000</v>
      </c>
      <c r="E2696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t="b">
        <v>0</v>
      </c>
      <c r="L2696" s="5">
        <v>1</v>
      </c>
      <c r="M2696" t="b">
        <v>0</v>
      </c>
      <c r="N2696" s="5" t="s">
        <v>8283</v>
      </c>
      <c r="O2696" s="1">
        <f t="shared" si="168"/>
        <v>1</v>
      </c>
      <c r="P2696" s="7">
        <f t="shared" si="169"/>
        <v>1</v>
      </c>
      <c r="Q2696" s="5" t="s">
        <v>8338</v>
      </c>
      <c r="R2696" s="5" t="s">
        <v>8339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 s="5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t="b">
        <v>0</v>
      </c>
      <c r="L2697" s="5">
        <v>3</v>
      </c>
      <c r="M2697" t="b">
        <v>0</v>
      </c>
      <c r="N2697" s="5" t="s">
        <v>8283</v>
      </c>
      <c r="O2697" s="1">
        <f t="shared" si="168"/>
        <v>1</v>
      </c>
      <c r="P2697" s="7">
        <f t="shared" si="169"/>
        <v>23.67</v>
      </c>
      <c r="Q2697" s="5" t="s">
        <v>8338</v>
      </c>
      <c r="R2697" s="5" t="s">
        <v>8339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 s="5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t="b">
        <v>0</v>
      </c>
      <c r="L2698" s="5">
        <v>38</v>
      </c>
      <c r="M2698" t="b">
        <v>0</v>
      </c>
      <c r="N2698" s="5" t="s">
        <v>8283</v>
      </c>
      <c r="O2698" s="1">
        <f t="shared" si="168"/>
        <v>6</v>
      </c>
      <c r="P2698" s="7">
        <f t="shared" si="169"/>
        <v>89.22</v>
      </c>
      <c r="Q2698" s="5" t="s">
        <v>8338</v>
      </c>
      <c r="R2698" s="5" t="s">
        <v>8339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 s="5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t="b">
        <v>0</v>
      </c>
      <c r="L2699" s="5">
        <v>52</v>
      </c>
      <c r="M2699" t="b">
        <v>0</v>
      </c>
      <c r="N2699" s="5" t="s">
        <v>8283</v>
      </c>
      <c r="O2699" s="1">
        <f t="shared" si="168"/>
        <v>27</v>
      </c>
      <c r="P2699" s="7">
        <f t="shared" si="169"/>
        <v>116.56</v>
      </c>
      <c r="Q2699" s="5" t="s">
        <v>8338</v>
      </c>
      <c r="R2699" s="5" t="s">
        <v>8339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 s="5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t="b">
        <v>0</v>
      </c>
      <c r="L2700" s="5">
        <v>2</v>
      </c>
      <c r="M2700" t="b">
        <v>0</v>
      </c>
      <c r="N2700" s="5" t="s">
        <v>8283</v>
      </c>
      <c r="O2700" s="1">
        <f t="shared" si="168"/>
        <v>1</v>
      </c>
      <c r="P2700" s="7">
        <f t="shared" si="169"/>
        <v>13.01</v>
      </c>
      <c r="Q2700" s="5" t="s">
        <v>8338</v>
      </c>
      <c r="R2700" s="5" t="s">
        <v>8339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 s="5">
        <v>2699</v>
      </c>
      <c r="B2701" s="3" t="s">
        <v>2698</v>
      </c>
      <c r="C2701" s="3" t="s">
        <v>6808</v>
      </c>
      <c r="D2701">
        <v>2</v>
      </c>
      <c r="E2701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t="b">
        <v>0</v>
      </c>
      <c r="L2701" s="5">
        <v>0</v>
      </c>
      <c r="M2701" t="b">
        <v>0</v>
      </c>
      <c r="N2701" s="5" t="s">
        <v>8283</v>
      </c>
      <c r="O2701" s="1">
        <f t="shared" si="168"/>
        <v>0</v>
      </c>
      <c r="P2701" s="7" t="e">
        <f t="shared" si="169"/>
        <v>#DIV/0!</v>
      </c>
      <c r="Q2701" s="5" t="s">
        <v>8338</v>
      </c>
      <c r="R2701" s="5" t="s">
        <v>8339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 s="5">
        <v>2700</v>
      </c>
      <c r="B2702" s="3" t="s">
        <v>2699</v>
      </c>
      <c r="C2702" s="3" t="s">
        <v>6809</v>
      </c>
      <c r="D2702">
        <v>9999</v>
      </c>
      <c r="E2702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t="b">
        <v>0</v>
      </c>
      <c r="L2702" s="5">
        <v>4</v>
      </c>
      <c r="M2702" t="b">
        <v>0</v>
      </c>
      <c r="N2702" s="5" t="s">
        <v>8283</v>
      </c>
      <c r="O2702" s="1">
        <f t="shared" si="168"/>
        <v>1</v>
      </c>
      <c r="P2702" s="7">
        <f t="shared" si="169"/>
        <v>17.5</v>
      </c>
      <c r="Q2702" s="5" t="s">
        <v>8338</v>
      </c>
      <c r="R2702" s="5" t="s">
        <v>8339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 s="5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t="b">
        <v>0</v>
      </c>
      <c r="L2703" s="5">
        <v>46</v>
      </c>
      <c r="M2703" t="b">
        <v>0</v>
      </c>
      <c r="N2703" s="5" t="s">
        <v>8302</v>
      </c>
      <c r="O2703" s="1">
        <f t="shared" si="168"/>
        <v>47</v>
      </c>
      <c r="P2703" s="7">
        <f t="shared" si="169"/>
        <v>34.14</v>
      </c>
      <c r="Q2703" s="5" t="s">
        <v>8319</v>
      </c>
      <c r="R2703" s="5" t="s">
        <v>8359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 s="5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t="b">
        <v>1</v>
      </c>
      <c r="L2704" s="5">
        <v>26</v>
      </c>
      <c r="M2704" t="b">
        <v>0</v>
      </c>
      <c r="N2704" s="5" t="s">
        <v>8302</v>
      </c>
      <c r="O2704" s="1">
        <f t="shared" si="168"/>
        <v>35</v>
      </c>
      <c r="P2704" s="7">
        <f t="shared" si="169"/>
        <v>132.35</v>
      </c>
      <c r="Q2704" s="5" t="s">
        <v>8319</v>
      </c>
      <c r="R2704" s="5" t="s">
        <v>8359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 s="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t="b">
        <v>0</v>
      </c>
      <c r="L2705" s="5">
        <v>45</v>
      </c>
      <c r="M2705" t="b">
        <v>0</v>
      </c>
      <c r="N2705" s="5" t="s">
        <v>8302</v>
      </c>
      <c r="O2705" s="1">
        <f t="shared" si="168"/>
        <v>104</v>
      </c>
      <c r="P2705" s="7">
        <f t="shared" si="169"/>
        <v>922.23</v>
      </c>
      <c r="Q2705" s="5" t="s">
        <v>8319</v>
      </c>
      <c r="R2705" s="5" t="s">
        <v>8359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 s="5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t="b">
        <v>0</v>
      </c>
      <c r="L2706" s="5">
        <v>7</v>
      </c>
      <c r="M2706" t="b">
        <v>0</v>
      </c>
      <c r="N2706" s="5" t="s">
        <v>8302</v>
      </c>
      <c r="O2706" s="1">
        <f t="shared" si="168"/>
        <v>7</v>
      </c>
      <c r="P2706" s="7">
        <f t="shared" si="169"/>
        <v>163.57999999999998</v>
      </c>
      <c r="Q2706" s="5" t="s">
        <v>8319</v>
      </c>
      <c r="R2706" s="5" t="s">
        <v>8359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 s="5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t="b">
        <v>0</v>
      </c>
      <c r="L2707" s="5">
        <v>8</v>
      </c>
      <c r="M2707" t="b">
        <v>0</v>
      </c>
      <c r="N2707" s="5" t="s">
        <v>8302</v>
      </c>
      <c r="O2707" s="1">
        <f t="shared" si="168"/>
        <v>11</v>
      </c>
      <c r="P2707" s="7">
        <f t="shared" si="169"/>
        <v>217.38</v>
      </c>
      <c r="Q2707" s="5" t="s">
        <v>8319</v>
      </c>
      <c r="R2707" s="5" t="s">
        <v>8359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 s="5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t="b">
        <v>1</v>
      </c>
      <c r="L2708" s="5">
        <v>263</v>
      </c>
      <c r="M2708" t="b">
        <v>1</v>
      </c>
      <c r="N2708" s="5" t="s">
        <v>8302</v>
      </c>
      <c r="O2708" s="1">
        <f t="shared" si="168"/>
        <v>113</v>
      </c>
      <c r="P2708" s="7">
        <f t="shared" si="169"/>
        <v>149.44999999999999</v>
      </c>
      <c r="Q2708" s="5" t="s">
        <v>8319</v>
      </c>
      <c r="R2708" s="5" t="s">
        <v>8359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 s="5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t="b">
        <v>1</v>
      </c>
      <c r="L2709" s="5">
        <v>394</v>
      </c>
      <c r="M2709" t="b">
        <v>1</v>
      </c>
      <c r="N2709" s="5" t="s">
        <v>8302</v>
      </c>
      <c r="O2709" s="1">
        <f t="shared" si="168"/>
        <v>351</v>
      </c>
      <c r="P2709" s="7">
        <f t="shared" si="169"/>
        <v>71.240000000000009</v>
      </c>
      <c r="Q2709" s="5" t="s">
        <v>8319</v>
      </c>
      <c r="R2709" s="5" t="s">
        <v>8359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 s="5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t="b">
        <v>1</v>
      </c>
      <c r="L2710" s="5">
        <v>1049</v>
      </c>
      <c r="M2710" t="b">
        <v>1</v>
      </c>
      <c r="N2710" s="5" t="s">
        <v>8302</v>
      </c>
      <c r="O2710" s="1">
        <f t="shared" si="168"/>
        <v>234</v>
      </c>
      <c r="P2710" s="7">
        <f t="shared" si="169"/>
        <v>44.47</v>
      </c>
      <c r="Q2710" s="5" t="s">
        <v>8319</v>
      </c>
      <c r="R2710" s="5" t="s">
        <v>8359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 s="5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t="b">
        <v>1</v>
      </c>
      <c r="L2711" s="5">
        <v>308</v>
      </c>
      <c r="M2711" t="b">
        <v>1</v>
      </c>
      <c r="N2711" s="5" t="s">
        <v>8302</v>
      </c>
      <c r="O2711" s="1">
        <f t="shared" si="168"/>
        <v>102</v>
      </c>
      <c r="P2711" s="7">
        <f t="shared" si="169"/>
        <v>164.95</v>
      </c>
      <c r="Q2711" s="5" t="s">
        <v>8319</v>
      </c>
      <c r="R2711" s="5" t="s">
        <v>8359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 s="5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t="b">
        <v>1</v>
      </c>
      <c r="L2712" s="5">
        <v>1088</v>
      </c>
      <c r="M2712" t="b">
        <v>1</v>
      </c>
      <c r="N2712" s="5" t="s">
        <v>8302</v>
      </c>
      <c r="O2712" s="1">
        <f t="shared" si="168"/>
        <v>154</v>
      </c>
      <c r="P2712" s="7">
        <f t="shared" si="169"/>
        <v>84.88000000000001</v>
      </c>
      <c r="Q2712" s="5" t="s">
        <v>8319</v>
      </c>
      <c r="R2712" s="5" t="s">
        <v>8359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 s="5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t="b">
        <v>1</v>
      </c>
      <c r="L2713" s="5">
        <v>73</v>
      </c>
      <c r="M2713" t="b">
        <v>1</v>
      </c>
      <c r="N2713" s="5" t="s">
        <v>8302</v>
      </c>
      <c r="O2713" s="1">
        <f t="shared" si="168"/>
        <v>101</v>
      </c>
      <c r="P2713" s="7">
        <f t="shared" si="169"/>
        <v>53.949999999999996</v>
      </c>
      <c r="Q2713" s="5" t="s">
        <v>8319</v>
      </c>
      <c r="R2713" s="5" t="s">
        <v>8359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 s="5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t="b">
        <v>1</v>
      </c>
      <c r="L2714" s="5">
        <v>143</v>
      </c>
      <c r="M2714" t="b">
        <v>1</v>
      </c>
      <c r="N2714" s="5" t="s">
        <v>8302</v>
      </c>
      <c r="O2714" s="1">
        <f t="shared" si="168"/>
        <v>132</v>
      </c>
      <c r="P2714" s="7">
        <f t="shared" si="169"/>
        <v>50.54</v>
      </c>
      <c r="Q2714" s="5" t="s">
        <v>8319</v>
      </c>
      <c r="R2714" s="5" t="s">
        <v>8359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 s="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t="b">
        <v>1</v>
      </c>
      <c r="L2715" s="5">
        <v>1420</v>
      </c>
      <c r="M2715" t="b">
        <v>1</v>
      </c>
      <c r="N2715" s="5" t="s">
        <v>8302</v>
      </c>
      <c r="O2715" s="1">
        <f t="shared" si="168"/>
        <v>103</v>
      </c>
      <c r="P2715" s="7">
        <f t="shared" si="169"/>
        <v>108.01</v>
      </c>
      <c r="Q2715" s="5" t="s">
        <v>8319</v>
      </c>
      <c r="R2715" s="5" t="s">
        <v>8359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 s="5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t="b">
        <v>1</v>
      </c>
      <c r="L2716" s="5">
        <v>305</v>
      </c>
      <c r="M2716" t="b">
        <v>1</v>
      </c>
      <c r="N2716" s="5" t="s">
        <v>8302</v>
      </c>
      <c r="O2716" s="1">
        <f t="shared" si="168"/>
        <v>117</v>
      </c>
      <c r="P2716" s="7">
        <f t="shared" si="169"/>
        <v>95.38000000000001</v>
      </c>
      <c r="Q2716" s="5" t="s">
        <v>8319</v>
      </c>
      <c r="R2716" s="5" t="s">
        <v>8359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 s="5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t="b">
        <v>1</v>
      </c>
      <c r="L2717" s="5">
        <v>551</v>
      </c>
      <c r="M2717" t="b">
        <v>1</v>
      </c>
      <c r="N2717" s="5" t="s">
        <v>8302</v>
      </c>
      <c r="O2717" s="1">
        <f t="shared" si="168"/>
        <v>265</v>
      </c>
      <c r="P2717" s="7">
        <f t="shared" si="169"/>
        <v>57.64</v>
      </c>
      <c r="Q2717" s="5" t="s">
        <v>8319</v>
      </c>
      <c r="R2717" s="5" t="s">
        <v>8359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 s="5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t="b">
        <v>1</v>
      </c>
      <c r="L2718" s="5">
        <v>187</v>
      </c>
      <c r="M2718" t="b">
        <v>1</v>
      </c>
      <c r="N2718" s="5" t="s">
        <v>8302</v>
      </c>
      <c r="O2718" s="1">
        <f t="shared" si="168"/>
        <v>120</v>
      </c>
      <c r="P2718" s="7">
        <f t="shared" si="169"/>
        <v>64.17</v>
      </c>
      <c r="Q2718" s="5" t="s">
        <v>8319</v>
      </c>
      <c r="R2718" s="5" t="s">
        <v>8359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 s="5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t="b">
        <v>1</v>
      </c>
      <c r="L2719" s="5">
        <v>325</v>
      </c>
      <c r="M2719" t="b">
        <v>1</v>
      </c>
      <c r="N2719" s="5" t="s">
        <v>8302</v>
      </c>
      <c r="O2719" s="1">
        <f t="shared" si="168"/>
        <v>121</v>
      </c>
      <c r="P2719" s="7">
        <f t="shared" si="169"/>
        <v>92.39</v>
      </c>
      <c r="Q2719" s="5" t="s">
        <v>8319</v>
      </c>
      <c r="R2719" s="5" t="s">
        <v>8359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 s="5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t="b">
        <v>1</v>
      </c>
      <c r="L2720" s="5">
        <v>148</v>
      </c>
      <c r="M2720" t="b">
        <v>1</v>
      </c>
      <c r="N2720" s="5" t="s">
        <v>8302</v>
      </c>
      <c r="O2720" s="1">
        <f t="shared" si="168"/>
        <v>104</v>
      </c>
      <c r="P2720" s="7">
        <f t="shared" si="169"/>
        <v>125.98</v>
      </c>
      <c r="Q2720" s="5" t="s">
        <v>8319</v>
      </c>
      <c r="R2720" s="5" t="s">
        <v>8359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 s="5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t="b">
        <v>0</v>
      </c>
      <c r="L2721" s="5">
        <v>69</v>
      </c>
      <c r="M2721" t="b">
        <v>1</v>
      </c>
      <c r="N2721" s="5" t="s">
        <v>8302</v>
      </c>
      <c r="O2721" s="1">
        <f t="shared" si="168"/>
        <v>109</v>
      </c>
      <c r="P2721" s="7">
        <f t="shared" si="169"/>
        <v>94.64</v>
      </c>
      <c r="Q2721" s="5" t="s">
        <v>8319</v>
      </c>
      <c r="R2721" s="5" t="s">
        <v>8359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 s="5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t="b">
        <v>0</v>
      </c>
      <c r="L2722" s="5">
        <v>173</v>
      </c>
      <c r="M2722" t="b">
        <v>1</v>
      </c>
      <c r="N2722" s="5" t="s">
        <v>8302</v>
      </c>
      <c r="O2722" s="1">
        <f t="shared" si="168"/>
        <v>119</v>
      </c>
      <c r="P2722" s="7">
        <f t="shared" si="169"/>
        <v>170.7</v>
      </c>
      <c r="Q2722" s="5" t="s">
        <v>8319</v>
      </c>
      <c r="R2722" s="5" t="s">
        <v>8359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 s="5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t="b">
        <v>0</v>
      </c>
      <c r="L2723" s="5">
        <v>269</v>
      </c>
      <c r="M2723" t="b">
        <v>1</v>
      </c>
      <c r="N2723" s="5" t="s">
        <v>8294</v>
      </c>
      <c r="O2723" s="1">
        <f t="shared" si="168"/>
        <v>1462</v>
      </c>
      <c r="P2723" s="7">
        <f t="shared" si="169"/>
        <v>40.769999999999996</v>
      </c>
      <c r="Q2723" s="5" t="s">
        <v>8321</v>
      </c>
      <c r="R2723" s="5" t="s">
        <v>8351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 s="5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t="b">
        <v>0</v>
      </c>
      <c r="L2724" s="5">
        <v>185</v>
      </c>
      <c r="M2724" t="b">
        <v>1</v>
      </c>
      <c r="N2724" s="5" t="s">
        <v>8294</v>
      </c>
      <c r="O2724" s="1">
        <f t="shared" si="168"/>
        <v>253</v>
      </c>
      <c r="P2724" s="7">
        <f t="shared" si="169"/>
        <v>68.260000000000005</v>
      </c>
      <c r="Q2724" s="5" t="s">
        <v>8321</v>
      </c>
      <c r="R2724" s="5" t="s">
        <v>8351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 s="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t="b">
        <v>0</v>
      </c>
      <c r="L2725" s="5">
        <v>176</v>
      </c>
      <c r="M2725" t="b">
        <v>1</v>
      </c>
      <c r="N2725" s="5" t="s">
        <v>8294</v>
      </c>
      <c r="O2725" s="1">
        <f t="shared" si="168"/>
        <v>141</v>
      </c>
      <c r="P2725" s="7">
        <f t="shared" si="169"/>
        <v>95.490000000000009</v>
      </c>
      <c r="Q2725" s="5" t="s">
        <v>8321</v>
      </c>
      <c r="R2725" s="5" t="s">
        <v>8351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 s="5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t="b">
        <v>0</v>
      </c>
      <c r="L2726" s="5">
        <v>1019</v>
      </c>
      <c r="M2726" t="b">
        <v>1</v>
      </c>
      <c r="N2726" s="5" t="s">
        <v>8294</v>
      </c>
      <c r="O2726" s="1">
        <f t="shared" si="168"/>
        <v>297</v>
      </c>
      <c r="P2726" s="7">
        <f t="shared" si="169"/>
        <v>7.2</v>
      </c>
      <c r="Q2726" s="5" t="s">
        <v>8321</v>
      </c>
      <c r="R2726" s="5" t="s">
        <v>8351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 s="5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t="b">
        <v>0</v>
      </c>
      <c r="L2727" s="5">
        <v>113</v>
      </c>
      <c r="M2727" t="b">
        <v>1</v>
      </c>
      <c r="N2727" s="5" t="s">
        <v>8294</v>
      </c>
      <c r="O2727" s="1">
        <f t="shared" si="168"/>
        <v>145</v>
      </c>
      <c r="P2727" s="7">
        <f t="shared" si="169"/>
        <v>511.65999999999997</v>
      </c>
      <c r="Q2727" s="5" t="s">
        <v>8321</v>
      </c>
      <c r="R2727" s="5" t="s">
        <v>8351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 s="5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t="b">
        <v>0</v>
      </c>
      <c r="L2728" s="5">
        <v>404</v>
      </c>
      <c r="M2728" t="b">
        <v>1</v>
      </c>
      <c r="N2728" s="5" t="s">
        <v>8294</v>
      </c>
      <c r="O2728" s="1">
        <f t="shared" si="168"/>
        <v>106</v>
      </c>
      <c r="P2728" s="7">
        <f t="shared" si="169"/>
        <v>261.75</v>
      </c>
      <c r="Q2728" s="5" t="s">
        <v>8321</v>
      </c>
      <c r="R2728" s="5" t="s">
        <v>8351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 s="5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t="b">
        <v>0</v>
      </c>
      <c r="L2729" s="5">
        <v>707</v>
      </c>
      <c r="M2729" t="b">
        <v>1</v>
      </c>
      <c r="N2729" s="5" t="s">
        <v>8294</v>
      </c>
      <c r="O2729" s="1">
        <f t="shared" si="168"/>
        <v>494</v>
      </c>
      <c r="P2729" s="7">
        <f t="shared" si="169"/>
        <v>69.77000000000001</v>
      </c>
      <c r="Q2729" s="5" t="s">
        <v>8321</v>
      </c>
      <c r="R2729" s="5" t="s">
        <v>8351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 s="5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t="b">
        <v>0</v>
      </c>
      <c r="L2730" s="5">
        <v>392</v>
      </c>
      <c r="M2730" t="b">
        <v>1</v>
      </c>
      <c r="N2730" s="5" t="s">
        <v>8294</v>
      </c>
      <c r="O2730" s="1">
        <f t="shared" si="168"/>
        <v>202</v>
      </c>
      <c r="P2730" s="7">
        <f t="shared" si="169"/>
        <v>77.23</v>
      </c>
      <c r="Q2730" s="5" t="s">
        <v>8321</v>
      </c>
      <c r="R2730" s="5" t="s">
        <v>8351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 s="5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t="b">
        <v>0</v>
      </c>
      <c r="L2731" s="5">
        <v>23</v>
      </c>
      <c r="M2731" t="b">
        <v>1</v>
      </c>
      <c r="N2731" s="5" t="s">
        <v>8294</v>
      </c>
      <c r="O2731" s="1">
        <f t="shared" si="168"/>
        <v>105</v>
      </c>
      <c r="P2731" s="7">
        <f t="shared" si="169"/>
        <v>340.57</v>
      </c>
      <c r="Q2731" s="5" t="s">
        <v>8321</v>
      </c>
      <c r="R2731" s="5" t="s">
        <v>8351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 s="5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t="b">
        <v>0</v>
      </c>
      <c r="L2732" s="5">
        <v>682</v>
      </c>
      <c r="M2732" t="b">
        <v>1</v>
      </c>
      <c r="N2732" s="5" t="s">
        <v>8294</v>
      </c>
      <c r="O2732" s="1">
        <f t="shared" si="168"/>
        <v>171</v>
      </c>
      <c r="P2732" s="7">
        <f t="shared" si="169"/>
        <v>67.42</v>
      </c>
      <c r="Q2732" s="5" t="s">
        <v>8321</v>
      </c>
      <c r="R2732" s="5" t="s">
        <v>8351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 s="5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t="b">
        <v>0</v>
      </c>
      <c r="L2733" s="5">
        <v>37</v>
      </c>
      <c r="M2733" t="b">
        <v>1</v>
      </c>
      <c r="N2733" s="5" t="s">
        <v>8294</v>
      </c>
      <c r="O2733" s="1">
        <f t="shared" si="168"/>
        <v>105</v>
      </c>
      <c r="P2733" s="7">
        <f t="shared" si="169"/>
        <v>845.71</v>
      </c>
      <c r="Q2733" s="5" t="s">
        <v>8321</v>
      </c>
      <c r="R2733" s="5" t="s">
        <v>8351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 s="5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t="b">
        <v>0</v>
      </c>
      <c r="L2734" s="5">
        <v>146</v>
      </c>
      <c r="M2734" t="b">
        <v>1</v>
      </c>
      <c r="N2734" s="5" t="s">
        <v>8294</v>
      </c>
      <c r="O2734" s="1">
        <f t="shared" si="168"/>
        <v>119</v>
      </c>
      <c r="P2734" s="7">
        <f t="shared" si="169"/>
        <v>97.2</v>
      </c>
      <c r="Q2734" s="5" t="s">
        <v>8321</v>
      </c>
      <c r="R2734" s="5" t="s">
        <v>8351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 s="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t="b">
        <v>0</v>
      </c>
      <c r="L2735" s="5">
        <v>119</v>
      </c>
      <c r="M2735" t="b">
        <v>1</v>
      </c>
      <c r="N2735" s="5" t="s">
        <v>8294</v>
      </c>
      <c r="O2735" s="1">
        <f t="shared" si="168"/>
        <v>108</v>
      </c>
      <c r="P2735" s="7">
        <f t="shared" si="169"/>
        <v>451.84999999999997</v>
      </c>
      <c r="Q2735" s="5" t="s">
        <v>8321</v>
      </c>
      <c r="R2735" s="5" t="s">
        <v>8351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 s="5">
        <v>2734</v>
      </c>
      <c r="B2736" s="3" t="s">
        <v>2733</v>
      </c>
      <c r="C2736" s="3" t="s">
        <v>6843</v>
      </c>
      <c r="D2736">
        <v>1</v>
      </c>
      <c r="E2736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t="b">
        <v>0</v>
      </c>
      <c r="L2736" s="5">
        <v>163</v>
      </c>
      <c r="M2736" t="b">
        <v>1</v>
      </c>
      <c r="N2736" s="5" t="s">
        <v>8294</v>
      </c>
      <c r="O2736" s="1">
        <f t="shared" si="168"/>
        <v>2260300</v>
      </c>
      <c r="P2736" s="7">
        <f t="shared" si="169"/>
        <v>138.66999999999999</v>
      </c>
      <c r="Q2736" s="5" t="s">
        <v>8321</v>
      </c>
      <c r="R2736" s="5" t="s">
        <v>8351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 s="5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t="b">
        <v>0</v>
      </c>
      <c r="L2737" s="5">
        <v>339</v>
      </c>
      <c r="M2737" t="b">
        <v>1</v>
      </c>
      <c r="N2737" s="5" t="s">
        <v>8294</v>
      </c>
      <c r="O2737" s="1">
        <f t="shared" si="168"/>
        <v>979</v>
      </c>
      <c r="P2737" s="7">
        <f t="shared" si="169"/>
        <v>21.650000000000002</v>
      </c>
      <c r="Q2737" s="5" t="s">
        <v>8321</v>
      </c>
      <c r="R2737" s="5" t="s">
        <v>8351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 s="5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t="b">
        <v>0</v>
      </c>
      <c r="L2738" s="5">
        <v>58</v>
      </c>
      <c r="M2738" t="b">
        <v>1</v>
      </c>
      <c r="N2738" s="5" t="s">
        <v>8294</v>
      </c>
      <c r="O2738" s="1">
        <f t="shared" si="168"/>
        <v>123</v>
      </c>
      <c r="P2738" s="7">
        <f t="shared" si="169"/>
        <v>169.51999999999998</v>
      </c>
      <c r="Q2738" s="5" t="s">
        <v>8321</v>
      </c>
      <c r="R2738" s="5" t="s">
        <v>8351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 s="5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t="b">
        <v>0</v>
      </c>
      <c r="L2739" s="5">
        <v>456</v>
      </c>
      <c r="M2739" t="b">
        <v>1</v>
      </c>
      <c r="N2739" s="5" t="s">
        <v>8294</v>
      </c>
      <c r="O2739" s="1">
        <f t="shared" si="168"/>
        <v>247</v>
      </c>
      <c r="P2739" s="7">
        <f t="shared" si="169"/>
        <v>161.88999999999999</v>
      </c>
      <c r="Q2739" s="5" t="s">
        <v>8321</v>
      </c>
      <c r="R2739" s="5" t="s">
        <v>8351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 s="5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t="b">
        <v>0</v>
      </c>
      <c r="L2740" s="5">
        <v>15</v>
      </c>
      <c r="M2740" t="b">
        <v>1</v>
      </c>
      <c r="N2740" s="5" t="s">
        <v>8294</v>
      </c>
      <c r="O2740" s="1">
        <f t="shared" si="168"/>
        <v>148</v>
      </c>
      <c r="P2740" s="7">
        <f t="shared" si="169"/>
        <v>493.14</v>
      </c>
      <c r="Q2740" s="5" t="s">
        <v>8321</v>
      </c>
      <c r="R2740" s="5" t="s">
        <v>8351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 s="5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t="b">
        <v>0</v>
      </c>
      <c r="L2741" s="5">
        <v>191</v>
      </c>
      <c r="M2741" t="b">
        <v>1</v>
      </c>
      <c r="N2741" s="5" t="s">
        <v>8294</v>
      </c>
      <c r="O2741" s="1">
        <f t="shared" si="168"/>
        <v>385</v>
      </c>
      <c r="P2741" s="7">
        <f t="shared" si="169"/>
        <v>22.130000000000003</v>
      </c>
      <c r="Q2741" s="5" t="s">
        <v>8321</v>
      </c>
      <c r="R2741" s="5" t="s">
        <v>8351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 s="5">
        <v>2740</v>
      </c>
      <c r="B2742" s="3" t="s">
        <v>2739</v>
      </c>
      <c r="C2742" s="3" t="s">
        <v>6849</v>
      </c>
      <c r="D2742">
        <v>300</v>
      </c>
      <c r="E2742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t="b">
        <v>0</v>
      </c>
      <c r="L2742" s="5">
        <v>17</v>
      </c>
      <c r="M2742" t="b">
        <v>1</v>
      </c>
      <c r="N2742" s="5" t="s">
        <v>8294</v>
      </c>
      <c r="O2742" s="1">
        <f t="shared" si="168"/>
        <v>104</v>
      </c>
      <c r="P2742" s="7">
        <f t="shared" si="169"/>
        <v>18.240000000000002</v>
      </c>
      <c r="Q2742" s="5" t="s">
        <v>8321</v>
      </c>
      <c r="R2742" s="5" t="s">
        <v>8351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 s="5">
        <v>2741</v>
      </c>
      <c r="B2743" s="3" t="s">
        <v>2740</v>
      </c>
      <c r="C2743" s="3" t="s">
        <v>6850</v>
      </c>
      <c r="D2743">
        <v>8000</v>
      </c>
      <c r="E2743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t="b">
        <v>0</v>
      </c>
      <c r="L2743" s="5">
        <v>4</v>
      </c>
      <c r="M2743" t="b">
        <v>0</v>
      </c>
      <c r="N2743" s="5" t="s">
        <v>8303</v>
      </c>
      <c r="O2743" s="1">
        <f t="shared" si="168"/>
        <v>1</v>
      </c>
      <c r="P2743" s="7">
        <f t="shared" si="169"/>
        <v>8.75</v>
      </c>
      <c r="Q2743" s="5" t="s">
        <v>8324</v>
      </c>
      <c r="R2743" s="5" t="s">
        <v>8360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 s="5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t="b">
        <v>0</v>
      </c>
      <c r="L2744" s="5">
        <v>18</v>
      </c>
      <c r="M2744" t="b">
        <v>0</v>
      </c>
      <c r="N2744" s="5" t="s">
        <v>8303</v>
      </c>
      <c r="O2744" s="1">
        <f t="shared" si="168"/>
        <v>30</v>
      </c>
      <c r="P2744" s="7">
        <f t="shared" si="169"/>
        <v>40.619999999999997</v>
      </c>
      <c r="Q2744" s="5" t="s">
        <v>8324</v>
      </c>
      <c r="R2744" s="5" t="s">
        <v>8360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 s="5">
        <v>2743</v>
      </c>
      <c r="B2745" s="3" t="s">
        <v>2742</v>
      </c>
      <c r="C2745" s="3" t="s">
        <v>6852</v>
      </c>
      <c r="D2745">
        <v>5999</v>
      </c>
      <c r="E2745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t="b">
        <v>0</v>
      </c>
      <c r="L2745" s="5">
        <v>0</v>
      </c>
      <c r="M2745" t="b">
        <v>0</v>
      </c>
      <c r="N2745" s="5" t="s">
        <v>8303</v>
      </c>
      <c r="O2745" s="1">
        <f t="shared" si="168"/>
        <v>0</v>
      </c>
      <c r="P2745" s="7" t="e">
        <f t="shared" si="169"/>
        <v>#DIV/0!</v>
      </c>
      <c r="Q2745" s="5" t="s">
        <v>8324</v>
      </c>
      <c r="R2745" s="5" t="s">
        <v>8360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 s="5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t="b">
        <v>0</v>
      </c>
      <c r="L2746" s="5">
        <v>22</v>
      </c>
      <c r="M2746" t="b">
        <v>0</v>
      </c>
      <c r="N2746" s="5" t="s">
        <v>8303</v>
      </c>
      <c r="O2746" s="1">
        <f t="shared" si="168"/>
        <v>6</v>
      </c>
      <c r="P2746" s="7">
        <f t="shared" si="169"/>
        <v>37.96</v>
      </c>
      <c r="Q2746" s="5" t="s">
        <v>8324</v>
      </c>
      <c r="R2746" s="5" t="s">
        <v>8360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 s="5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t="b">
        <v>0</v>
      </c>
      <c r="L2747" s="5">
        <v>49</v>
      </c>
      <c r="M2747" t="b">
        <v>0</v>
      </c>
      <c r="N2747" s="5" t="s">
        <v>8303</v>
      </c>
      <c r="O2747" s="1">
        <f t="shared" si="168"/>
        <v>22</v>
      </c>
      <c r="P2747" s="7">
        <f t="shared" si="169"/>
        <v>35.739999999999995</v>
      </c>
      <c r="Q2747" s="5" t="s">
        <v>8324</v>
      </c>
      <c r="R2747" s="5" t="s">
        <v>8360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 s="5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t="b">
        <v>0</v>
      </c>
      <c r="L2748" s="5">
        <v>19</v>
      </c>
      <c r="M2748" t="b">
        <v>0</v>
      </c>
      <c r="N2748" s="5" t="s">
        <v>8303</v>
      </c>
      <c r="O2748" s="1">
        <f t="shared" si="168"/>
        <v>27</v>
      </c>
      <c r="P2748" s="7">
        <f t="shared" si="169"/>
        <v>42.16</v>
      </c>
      <c r="Q2748" s="5" t="s">
        <v>8324</v>
      </c>
      <c r="R2748" s="5" t="s">
        <v>8360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 s="5">
        <v>2747</v>
      </c>
      <c r="B2749" s="3" t="s">
        <v>2746</v>
      </c>
      <c r="C2749" s="3" t="s">
        <v>6856</v>
      </c>
      <c r="D2749">
        <v>500</v>
      </c>
      <c r="E2749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t="b">
        <v>0</v>
      </c>
      <c r="L2749" s="5">
        <v>4</v>
      </c>
      <c r="M2749" t="b">
        <v>0</v>
      </c>
      <c r="N2749" s="5" t="s">
        <v>8303</v>
      </c>
      <c r="O2749" s="1">
        <f t="shared" si="168"/>
        <v>28</v>
      </c>
      <c r="P2749" s="7">
        <f t="shared" si="169"/>
        <v>35</v>
      </c>
      <c r="Q2749" s="5" t="s">
        <v>8324</v>
      </c>
      <c r="R2749" s="5" t="s">
        <v>8360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 s="5">
        <v>2748</v>
      </c>
      <c r="B2750" s="3" t="s">
        <v>2747</v>
      </c>
      <c r="C2750" s="3" t="s">
        <v>6857</v>
      </c>
      <c r="D2750">
        <v>5000</v>
      </c>
      <c r="E2750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t="b">
        <v>0</v>
      </c>
      <c r="L2750" s="5">
        <v>4</v>
      </c>
      <c r="M2750" t="b">
        <v>0</v>
      </c>
      <c r="N2750" s="5" t="s">
        <v>8303</v>
      </c>
      <c r="O2750" s="1">
        <f t="shared" si="168"/>
        <v>2</v>
      </c>
      <c r="P2750" s="7">
        <f t="shared" si="169"/>
        <v>13.25</v>
      </c>
      <c r="Q2750" s="5" t="s">
        <v>8324</v>
      </c>
      <c r="R2750" s="5" t="s">
        <v>8360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 s="5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t="b">
        <v>0</v>
      </c>
      <c r="L2751" s="5">
        <v>2</v>
      </c>
      <c r="M2751" t="b">
        <v>0</v>
      </c>
      <c r="N2751" s="5" t="s">
        <v>8303</v>
      </c>
      <c r="O2751" s="1">
        <f t="shared" si="168"/>
        <v>2</v>
      </c>
      <c r="P2751" s="7">
        <f t="shared" si="169"/>
        <v>55</v>
      </c>
      <c r="Q2751" s="5" t="s">
        <v>8324</v>
      </c>
      <c r="R2751" s="5" t="s">
        <v>8360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 s="5">
        <v>2750</v>
      </c>
      <c r="B2752" s="3" t="s">
        <v>2749</v>
      </c>
      <c r="C2752" s="3" t="s">
        <v>6859</v>
      </c>
      <c r="D2752">
        <v>1999</v>
      </c>
      <c r="E2752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t="b">
        <v>0</v>
      </c>
      <c r="L2752" s="5">
        <v>0</v>
      </c>
      <c r="M2752" t="b">
        <v>0</v>
      </c>
      <c r="N2752" s="5" t="s">
        <v>8303</v>
      </c>
      <c r="O2752" s="1">
        <f t="shared" si="168"/>
        <v>0</v>
      </c>
      <c r="P2752" s="7" t="e">
        <f t="shared" si="169"/>
        <v>#DIV/0!</v>
      </c>
      <c r="Q2752" s="5" t="s">
        <v>8324</v>
      </c>
      <c r="R2752" s="5" t="s">
        <v>8360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 s="5">
        <v>2751</v>
      </c>
      <c r="B2753" s="3" t="s">
        <v>2750</v>
      </c>
      <c r="C2753" s="3" t="s">
        <v>6860</v>
      </c>
      <c r="D2753">
        <v>3274</v>
      </c>
      <c r="E2753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t="b">
        <v>0</v>
      </c>
      <c r="L2753" s="5">
        <v>0</v>
      </c>
      <c r="M2753" t="b">
        <v>0</v>
      </c>
      <c r="N2753" s="5" t="s">
        <v>8303</v>
      </c>
      <c r="O2753" s="1">
        <f t="shared" si="168"/>
        <v>0</v>
      </c>
      <c r="P2753" s="7" t="e">
        <f t="shared" si="169"/>
        <v>#DIV/0!</v>
      </c>
      <c r="Q2753" s="5" t="s">
        <v>8324</v>
      </c>
      <c r="R2753" s="5" t="s">
        <v>8360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 s="5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t="b">
        <v>0</v>
      </c>
      <c r="L2754" s="5">
        <v>14</v>
      </c>
      <c r="M2754" t="b">
        <v>0</v>
      </c>
      <c r="N2754" s="5" t="s">
        <v>8303</v>
      </c>
      <c r="O2754" s="1">
        <f t="shared" si="168"/>
        <v>12</v>
      </c>
      <c r="P2754" s="7">
        <f t="shared" si="169"/>
        <v>39.29</v>
      </c>
      <c r="Q2754" s="5" t="s">
        <v>8324</v>
      </c>
      <c r="R2754" s="5" t="s">
        <v>8360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 s="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t="b">
        <v>0</v>
      </c>
      <c r="L2755" s="5">
        <v>8</v>
      </c>
      <c r="M2755" t="b">
        <v>0</v>
      </c>
      <c r="N2755" s="5" t="s">
        <v>8303</v>
      </c>
      <c r="O2755" s="1">
        <f t="shared" ref="O2755:O2818" si="172">ROUNDUP(E2755/D2755*100, 0)</f>
        <v>19</v>
      </c>
      <c r="P2755" s="7">
        <f t="shared" ref="P2755:P2818" si="173">ROUNDUP(E2755/L2755,2)</f>
        <v>47.5</v>
      </c>
      <c r="Q2755" s="5" t="s">
        <v>8324</v>
      </c>
      <c r="R2755" s="5" t="s">
        <v>8360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 s="5">
        <v>2754</v>
      </c>
      <c r="B2756" s="3" t="s">
        <v>2753</v>
      </c>
      <c r="C2756" s="3" t="s">
        <v>6863</v>
      </c>
      <c r="D2756">
        <v>10000</v>
      </c>
      <c r="E2756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t="b">
        <v>0</v>
      </c>
      <c r="L2756" s="5">
        <v>0</v>
      </c>
      <c r="M2756" t="b">
        <v>0</v>
      </c>
      <c r="N2756" s="5" t="s">
        <v>8303</v>
      </c>
      <c r="O2756" s="1">
        <f t="shared" si="172"/>
        <v>0</v>
      </c>
      <c r="P2756" s="7" t="e">
        <f t="shared" si="173"/>
        <v>#DIV/0!</v>
      </c>
      <c r="Q2756" s="5" t="s">
        <v>8324</v>
      </c>
      <c r="R2756" s="5" t="s">
        <v>8360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 s="5">
        <v>2755</v>
      </c>
      <c r="B2757" s="3" t="s">
        <v>2754</v>
      </c>
      <c r="C2757" s="3" t="s">
        <v>6864</v>
      </c>
      <c r="D2757">
        <v>500</v>
      </c>
      <c r="E2757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t="b">
        <v>0</v>
      </c>
      <c r="L2757" s="5">
        <v>15</v>
      </c>
      <c r="M2757" t="b">
        <v>0</v>
      </c>
      <c r="N2757" s="5" t="s">
        <v>8303</v>
      </c>
      <c r="O2757" s="1">
        <f t="shared" si="172"/>
        <v>52</v>
      </c>
      <c r="P2757" s="7">
        <f t="shared" si="173"/>
        <v>17.34</v>
      </c>
      <c r="Q2757" s="5" t="s">
        <v>8324</v>
      </c>
      <c r="R2757" s="5" t="s">
        <v>8360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 s="5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t="b">
        <v>0</v>
      </c>
      <c r="L2758" s="5">
        <v>33</v>
      </c>
      <c r="M2758" t="b">
        <v>0</v>
      </c>
      <c r="N2758" s="5" t="s">
        <v>8303</v>
      </c>
      <c r="O2758" s="1">
        <f t="shared" si="172"/>
        <v>11</v>
      </c>
      <c r="P2758" s="7">
        <f t="shared" si="173"/>
        <v>31.76</v>
      </c>
      <c r="Q2758" s="5" t="s">
        <v>8324</v>
      </c>
      <c r="R2758" s="5" t="s">
        <v>8360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 s="5">
        <v>2757</v>
      </c>
      <c r="B2759" s="3" t="s">
        <v>2756</v>
      </c>
      <c r="C2759" s="3" t="s">
        <v>6866</v>
      </c>
      <c r="D2759">
        <v>1500</v>
      </c>
      <c r="E2759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t="b">
        <v>0</v>
      </c>
      <c r="L2759" s="5">
        <v>2</v>
      </c>
      <c r="M2759" t="b">
        <v>0</v>
      </c>
      <c r="N2759" s="5" t="s">
        <v>8303</v>
      </c>
      <c r="O2759" s="1">
        <f t="shared" si="172"/>
        <v>1</v>
      </c>
      <c r="P2759" s="7">
        <f t="shared" si="173"/>
        <v>5</v>
      </c>
      <c r="Q2759" s="5" t="s">
        <v>8324</v>
      </c>
      <c r="R2759" s="5" t="s">
        <v>8360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 s="5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t="b">
        <v>0</v>
      </c>
      <c r="L2760" s="5">
        <v>6</v>
      </c>
      <c r="M2760" t="b">
        <v>0</v>
      </c>
      <c r="N2760" s="5" t="s">
        <v>8303</v>
      </c>
      <c r="O2760" s="1">
        <f t="shared" si="172"/>
        <v>12</v>
      </c>
      <c r="P2760" s="7">
        <f t="shared" si="173"/>
        <v>39</v>
      </c>
      <c r="Q2760" s="5" t="s">
        <v>8324</v>
      </c>
      <c r="R2760" s="5" t="s">
        <v>8360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 s="5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t="b">
        <v>0</v>
      </c>
      <c r="L2761" s="5">
        <v>2</v>
      </c>
      <c r="M2761" t="b">
        <v>0</v>
      </c>
      <c r="N2761" s="5" t="s">
        <v>8303</v>
      </c>
      <c r="O2761" s="1">
        <f t="shared" si="172"/>
        <v>11</v>
      </c>
      <c r="P2761" s="7">
        <f t="shared" si="173"/>
        <v>52.5</v>
      </c>
      <c r="Q2761" s="5" t="s">
        <v>8324</v>
      </c>
      <c r="R2761" s="5" t="s">
        <v>8360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 s="5">
        <v>2760</v>
      </c>
      <c r="B2762" s="3" t="s">
        <v>2759</v>
      </c>
      <c r="C2762" s="3" t="s">
        <v>6869</v>
      </c>
      <c r="D2762">
        <v>5000</v>
      </c>
      <c r="E2762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t="b">
        <v>0</v>
      </c>
      <c r="L2762" s="5">
        <v>0</v>
      </c>
      <c r="M2762" t="b">
        <v>0</v>
      </c>
      <c r="N2762" s="5" t="s">
        <v>8303</v>
      </c>
      <c r="O2762" s="1">
        <f t="shared" si="172"/>
        <v>0</v>
      </c>
      <c r="P2762" s="7" t="e">
        <f t="shared" si="173"/>
        <v>#DIV/0!</v>
      </c>
      <c r="Q2762" s="5" t="s">
        <v>8324</v>
      </c>
      <c r="R2762" s="5" t="s">
        <v>8360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 s="5">
        <v>2761</v>
      </c>
      <c r="B2763" s="3" t="s">
        <v>2760</v>
      </c>
      <c r="C2763" s="3" t="s">
        <v>6870</v>
      </c>
      <c r="D2763">
        <v>5000</v>
      </c>
      <c r="E2763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t="b">
        <v>0</v>
      </c>
      <c r="L2763" s="5">
        <v>4</v>
      </c>
      <c r="M2763" t="b">
        <v>0</v>
      </c>
      <c r="N2763" s="5" t="s">
        <v>8303</v>
      </c>
      <c r="O2763" s="1">
        <f t="shared" si="172"/>
        <v>1</v>
      </c>
      <c r="P2763" s="7">
        <f t="shared" si="173"/>
        <v>9</v>
      </c>
      <c r="Q2763" s="5" t="s">
        <v>8324</v>
      </c>
      <c r="R2763" s="5" t="s">
        <v>8360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 s="5">
        <v>2762</v>
      </c>
      <c r="B2764" s="3" t="s">
        <v>2761</v>
      </c>
      <c r="C2764" s="3" t="s">
        <v>6871</v>
      </c>
      <c r="D2764">
        <v>3250</v>
      </c>
      <c r="E2764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t="b">
        <v>0</v>
      </c>
      <c r="L2764" s="5">
        <v>1</v>
      </c>
      <c r="M2764" t="b">
        <v>0</v>
      </c>
      <c r="N2764" s="5" t="s">
        <v>8303</v>
      </c>
      <c r="O2764" s="1">
        <f t="shared" si="172"/>
        <v>1</v>
      </c>
      <c r="P2764" s="7">
        <f t="shared" si="173"/>
        <v>25</v>
      </c>
      <c r="Q2764" s="5" t="s">
        <v>8324</v>
      </c>
      <c r="R2764" s="5" t="s">
        <v>8360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 s="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t="b">
        <v>0</v>
      </c>
      <c r="L2765" s="5">
        <v>3</v>
      </c>
      <c r="M2765" t="b">
        <v>0</v>
      </c>
      <c r="N2765" s="5" t="s">
        <v>8303</v>
      </c>
      <c r="O2765" s="1">
        <f t="shared" si="172"/>
        <v>1</v>
      </c>
      <c r="P2765" s="7">
        <f t="shared" si="173"/>
        <v>30</v>
      </c>
      <c r="Q2765" s="5" t="s">
        <v>8324</v>
      </c>
      <c r="R2765" s="5" t="s">
        <v>8360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 s="5">
        <v>2764</v>
      </c>
      <c r="B2766" s="3" t="s">
        <v>2763</v>
      </c>
      <c r="C2766" s="3" t="s">
        <v>6873</v>
      </c>
      <c r="D2766">
        <v>4000</v>
      </c>
      <c r="E2766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t="b">
        <v>0</v>
      </c>
      <c r="L2766" s="5">
        <v>4</v>
      </c>
      <c r="M2766" t="b">
        <v>0</v>
      </c>
      <c r="N2766" s="5" t="s">
        <v>8303</v>
      </c>
      <c r="O2766" s="1">
        <f t="shared" si="172"/>
        <v>2</v>
      </c>
      <c r="P2766" s="7">
        <f t="shared" si="173"/>
        <v>11.25</v>
      </c>
      <c r="Q2766" s="5" t="s">
        <v>8324</v>
      </c>
      <c r="R2766" s="5" t="s">
        <v>8360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 s="5">
        <v>2765</v>
      </c>
      <c r="B2767" s="3" t="s">
        <v>2764</v>
      </c>
      <c r="C2767" s="3" t="s">
        <v>6874</v>
      </c>
      <c r="D2767">
        <v>4000</v>
      </c>
      <c r="E2767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t="b">
        <v>0</v>
      </c>
      <c r="L2767" s="5">
        <v>0</v>
      </c>
      <c r="M2767" t="b">
        <v>0</v>
      </c>
      <c r="N2767" s="5" t="s">
        <v>8303</v>
      </c>
      <c r="O2767" s="1">
        <f t="shared" si="172"/>
        <v>0</v>
      </c>
      <c r="P2767" s="7" t="e">
        <f t="shared" si="173"/>
        <v>#DIV/0!</v>
      </c>
      <c r="Q2767" s="5" t="s">
        <v>8324</v>
      </c>
      <c r="R2767" s="5" t="s">
        <v>8360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 s="5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t="b">
        <v>0</v>
      </c>
      <c r="L2768" s="5">
        <v>4</v>
      </c>
      <c r="M2768" t="b">
        <v>0</v>
      </c>
      <c r="N2768" s="5" t="s">
        <v>8303</v>
      </c>
      <c r="O2768" s="1">
        <f t="shared" si="172"/>
        <v>2</v>
      </c>
      <c r="P2768" s="7">
        <f t="shared" si="173"/>
        <v>25</v>
      </c>
      <c r="Q2768" s="5" t="s">
        <v>8324</v>
      </c>
      <c r="R2768" s="5" t="s">
        <v>8360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 s="5">
        <v>2767</v>
      </c>
      <c r="B2769" s="3" t="s">
        <v>2766</v>
      </c>
      <c r="C2769" s="3" t="s">
        <v>6876</v>
      </c>
      <c r="D2769">
        <v>4000</v>
      </c>
      <c r="E2769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t="b">
        <v>0</v>
      </c>
      <c r="L2769" s="5">
        <v>3</v>
      </c>
      <c r="M2769" t="b">
        <v>0</v>
      </c>
      <c r="N2769" s="5" t="s">
        <v>8303</v>
      </c>
      <c r="O2769" s="1">
        <f t="shared" si="172"/>
        <v>1</v>
      </c>
      <c r="P2769" s="7">
        <f t="shared" si="173"/>
        <v>11.34</v>
      </c>
      <c r="Q2769" s="5" t="s">
        <v>8324</v>
      </c>
      <c r="R2769" s="5" t="s">
        <v>8360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 s="5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t="b">
        <v>0</v>
      </c>
      <c r="L2770" s="5">
        <v>34</v>
      </c>
      <c r="M2770" t="b">
        <v>0</v>
      </c>
      <c r="N2770" s="5" t="s">
        <v>8303</v>
      </c>
      <c r="O2770" s="1">
        <f t="shared" si="172"/>
        <v>15</v>
      </c>
      <c r="P2770" s="7">
        <f t="shared" si="173"/>
        <v>29.48</v>
      </c>
      <c r="Q2770" s="5" t="s">
        <v>8324</v>
      </c>
      <c r="R2770" s="5" t="s">
        <v>8360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 s="5">
        <v>2769</v>
      </c>
      <c r="B2771" s="3" t="s">
        <v>2768</v>
      </c>
      <c r="C2771" s="3" t="s">
        <v>6878</v>
      </c>
      <c r="D2771">
        <v>800</v>
      </c>
      <c r="E2771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t="b">
        <v>0</v>
      </c>
      <c r="L2771" s="5">
        <v>2</v>
      </c>
      <c r="M2771" t="b">
        <v>0</v>
      </c>
      <c r="N2771" s="5" t="s">
        <v>8303</v>
      </c>
      <c r="O2771" s="1">
        <f t="shared" si="172"/>
        <v>1</v>
      </c>
      <c r="P2771" s="7">
        <f t="shared" si="173"/>
        <v>1</v>
      </c>
      <c r="Q2771" s="5" t="s">
        <v>8324</v>
      </c>
      <c r="R2771" s="5" t="s">
        <v>8360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 s="5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t="b">
        <v>0</v>
      </c>
      <c r="L2772" s="5">
        <v>33</v>
      </c>
      <c r="M2772" t="b">
        <v>0</v>
      </c>
      <c r="N2772" s="5" t="s">
        <v>8303</v>
      </c>
      <c r="O2772" s="1">
        <f t="shared" si="172"/>
        <v>11</v>
      </c>
      <c r="P2772" s="7">
        <f t="shared" si="173"/>
        <v>63.1</v>
      </c>
      <c r="Q2772" s="5" t="s">
        <v>8324</v>
      </c>
      <c r="R2772" s="5" t="s">
        <v>8360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 s="5">
        <v>2771</v>
      </c>
      <c r="B2773" s="3" t="s">
        <v>2770</v>
      </c>
      <c r="C2773" s="3" t="s">
        <v>6880</v>
      </c>
      <c r="D2773">
        <v>19980</v>
      </c>
      <c r="E2773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t="b">
        <v>0</v>
      </c>
      <c r="L2773" s="5">
        <v>0</v>
      </c>
      <c r="M2773" t="b">
        <v>0</v>
      </c>
      <c r="N2773" s="5" t="s">
        <v>8303</v>
      </c>
      <c r="O2773" s="1">
        <f t="shared" si="172"/>
        <v>0</v>
      </c>
      <c r="P2773" s="7" t="e">
        <f t="shared" si="173"/>
        <v>#DIV/0!</v>
      </c>
      <c r="Q2773" s="5" t="s">
        <v>8324</v>
      </c>
      <c r="R2773" s="5" t="s">
        <v>8360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 s="5">
        <v>2772</v>
      </c>
      <c r="B2774" s="3" t="s">
        <v>2771</v>
      </c>
      <c r="C2774" s="3" t="s">
        <v>6881</v>
      </c>
      <c r="D2774">
        <v>8000</v>
      </c>
      <c r="E2774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t="b">
        <v>0</v>
      </c>
      <c r="L2774" s="5">
        <v>0</v>
      </c>
      <c r="M2774" t="b">
        <v>0</v>
      </c>
      <c r="N2774" s="5" t="s">
        <v>8303</v>
      </c>
      <c r="O2774" s="1">
        <f t="shared" si="172"/>
        <v>0</v>
      </c>
      <c r="P2774" s="7" t="e">
        <f t="shared" si="173"/>
        <v>#DIV/0!</v>
      </c>
      <c r="Q2774" s="5" t="s">
        <v>8324</v>
      </c>
      <c r="R2774" s="5" t="s">
        <v>8360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 s="5">
        <v>2773</v>
      </c>
      <c r="B2775" s="3" t="s">
        <v>2772</v>
      </c>
      <c r="C2775" s="3" t="s">
        <v>6882</v>
      </c>
      <c r="D2775">
        <v>530</v>
      </c>
      <c r="E2775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t="b">
        <v>0</v>
      </c>
      <c r="L2775" s="5">
        <v>1</v>
      </c>
      <c r="M2775" t="b">
        <v>0</v>
      </c>
      <c r="N2775" s="5" t="s">
        <v>8303</v>
      </c>
      <c r="O2775" s="1">
        <f t="shared" si="172"/>
        <v>1</v>
      </c>
      <c r="P2775" s="7">
        <f t="shared" si="173"/>
        <v>1</v>
      </c>
      <c r="Q2775" s="5" t="s">
        <v>8324</v>
      </c>
      <c r="R2775" s="5" t="s">
        <v>8360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 s="5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t="b">
        <v>0</v>
      </c>
      <c r="L2776" s="5">
        <v>13</v>
      </c>
      <c r="M2776" t="b">
        <v>0</v>
      </c>
      <c r="N2776" s="5" t="s">
        <v>8303</v>
      </c>
      <c r="O2776" s="1">
        <f t="shared" si="172"/>
        <v>15</v>
      </c>
      <c r="P2776" s="7">
        <f t="shared" si="173"/>
        <v>43.85</v>
      </c>
      <c r="Q2776" s="5" t="s">
        <v>8324</v>
      </c>
      <c r="R2776" s="5" t="s">
        <v>8360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 s="5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t="b">
        <v>0</v>
      </c>
      <c r="L2777" s="5">
        <v>2</v>
      </c>
      <c r="M2777" t="b">
        <v>0</v>
      </c>
      <c r="N2777" s="5" t="s">
        <v>8303</v>
      </c>
      <c r="O2777" s="1">
        <f t="shared" si="172"/>
        <v>3</v>
      </c>
      <c r="P2777" s="7">
        <f t="shared" si="173"/>
        <v>75</v>
      </c>
      <c r="Q2777" s="5" t="s">
        <v>8324</v>
      </c>
      <c r="R2777" s="5" t="s">
        <v>8360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 s="5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t="b">
        <v>0</v>
      </c>
      <c r="L2778" s="5">
        <v>36</v>
      </c>
      <c r="M2778" t="b">
        <v>0</v>
      </c>
      <c r="N2778" s="5" t="s">
        <v>8303</v>
      </c>
      <c r="O2778" s="1">
        <f t="shared" si="172"/>
        <v>8</v>
      </c>
      <c r="P2778" s="7">
        <f t="shared" si="173"/>
        <v>45.98</v>
      </c>
      <c r="Q2778" s="5" t="s">
        <v>8324</v>
      </c>
      <c r="R2778" s="5" t="s">
        <v>8360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 s="5">
        <v>2777</v>
      </c>
      <c r="B2779" s="3" t="s">
        <v>2776</v>
      </c>
      <c r="C2779" s="3" t="s">
        <v>6886</v>
      </c>
      <c r="D2779">
        <v>3000</v>
      </c>
      <c r="E2779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t="b">
        <v>0</v>
      </c>
      <c r="L2779" s="5">
        <v>1</v>
      </c>
      <c r="M2779" t="b">
        <v>0</v>
      </c>
      <c r="N2779" s="5" t="s">
        <v>8303</v>
      </c>
      <c r="O2779" s="1">
        <f t="shared" si="172"/>
        <v>1</v>
      </c>
      <c r="P2779" s="7">
        <f t="shared" si="173"/>
        <v>10</v>
      </c>
      <c r="Q2779" s="5" t="s">
        <v>8324</v>
      </c>
      <c r="R2779" s="5" t="s">
        <v>8360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 s="5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t="b">
        <v>0</v>
      </c>
      <c r="L2780" s="5">
        <v>15</v>
      </c>
      <c r="M2780" t="b">
        <v>0</v>
      </c>
      <c r="N2780" s="5" t="s">
        <v>8303</v>
      </c>
      <c r="O2780" s="1">
        <f t="shared" si="172"/>
        <v>26</v>
      </c>
      <c r="P2780" s="7">
        <f t="shared" si="173"/>
        <v>93.67</v>
      </c>
      <c r="Q2780" s="5" t="s">
        <v>8324</v>
      </c>
      <c r="R2780" s="5" t="s">
        <v>8360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 s="5">
        <v>2779</v>
      </c>
      <c r="B2781" s="3" t="s">
        <v>2778</v>
      </c>
      <c r="C2781" s="3" t="s">
        <v>6888</v>
      </c>
      <c r="D2781">
        <v>2500</v>
      </c>
      <c r="E2781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t="b">
        <v>0</v>
      </c>
      <c r="L2781" s="5">
        <v>1</v>
      </c>
      <c r="M2781" t="b">
        <v>0</v>
      </c>
      <c r="N2781" s="5" t="s">
        <v>8303</v>
      </c>
      <c r="O2781" s="1">
        <f t="shared" si="172"/>
        <v>3</v>
      </c>
      <c r="P2781" s="7">
        <f t="shared" si="173"/>
        <v>53</v>
      </c>
      <c r="Q2781" s="5" t="s">
        <v>8324</v>
      </c>
      <c r="R2781" s="5" t="s">
        <v>8360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 s="5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t="b">
        <v>0</v>
      </c>
      <c r="L2782" s="5">
        <v>0</v>
      </c>
      <c r="M2782" t="b">
        <v>0</v>
      </c>
      <c r="N2782" s="5" t="s">
        <v>8303</v>
      </c>
      <c r="O2782" s="1">
        <f t="shared" si="172"/>
        <v>0</v>
      </c>
      <c r="P2782" s="7" t="e">
        <f t="shared" si="173"/>
        <v>#DIV/0!</v>
      </c>
      <c r="Q2782" s="5" t="s">
        <v>8324</v>
      </c>
      <c r="R2782" s="5" t="s">
        <v>8360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 s="5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t="b">
        <v>0</v>
      </c>
      <c r="L2783" s="5">
        <v>28</v>
      </c>
      <c r="M2783" t="b">
        <v>1</v>
      </c>
      <c r="N2783" s="5" t="s">
        <v>8270</v>
      </c>
      <c r="O2783" s="1">
        <f t="shared" si="172"/>
        <v>106</v>
      </c>
      <c r="P2783" s="7">
        <f t="shared" si="173"/>
        <v>47</v>
      </c>
      <c r="Q2783" s="5" t="s">
        <v>8319</v>
      </c>
      <c r="R2783" s="5" t="s">
        <v>8320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 s="5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t="b">
        <v>0</v>
      </c>
      <c r="L2784" s="5">
        <v>18</v>
      </c>
      <c r="M2784" t="b">
        <v>1</v>
      </c>
      <c r="N2784" s="5" t="s">
        <v>8270</v>
      </c>
      <c r="O2784" s="1">
        <f t="shared" si="172"/>
        <v>120</v>
      </c>
      <c r="P2784" s="7">
        <f t="shared" si="173"/>
        <v>66.67</v>
      </c>
      <c r="Q2784" s="5" t="s">
        <v>8319</v>
      </c>
      <c r="R2784" s="5" t="s">
        <v>8320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 s="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t="b">
        <v>0</v>
      </c>
      <c r="L2785" s="5">
        <v>61</v>
      </c>
      <c r="M2785" t="b">
        <v>1</v>
      </c>
      <c r="N2785" s="5" t="s">
        <v>8270</v>
      </c>
      <c r="O2785" s="1">
        <f t="shared" si="172"/>
        <v>115</v>
      </c>
      <c r="P2785" s="7">
        <f t="shared" si="173"/>
        <v>18.78</v>
      </c>
      <c r="Q2785" s="5" t="s">
        <v>8319</v>
      </c>
      <c r="R2785" s="5" t="s">
        <v>8320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 s="5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t="b">
        <v>0</v>
      </c>
      <c r="L2786" s="5">
        <v>108</v>
      </c>
      <c r="M2786" t="b">
        <v>1</v>
      </c>
      <c r="N2786" s="5" t="s">
        <v>8270</v>
      </c>
      <c r="O2786" s="1">
        <f t="shared" si="172"/>
        <v>119</v>
      </c>
      <c r="P2786" s="7">
        <f t="shared" si="173"/>
        <v>66.12</v>
      </c>
      <c r="Q2786" s="5" t="s">
        <v>8319</v>
      </c>
      <c r="R2786" s="5" t="s">
        <v>8320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 s="5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t="b">
        <v>0</v>
      </c>
      <c r="L2787" s="5">
        <v>142</v>
      </c>
      <c r="M2787" t="b">
        <v>1</v>
      </c>
      <c r="N2787" s="5" t="s">
        <v>8270</v>
      </c>
      <c r="O2787" s="1">
        <f t="shared" si="172"/>
        <v>105</v>
      </c>
      <c r="P2787" s="7">
        <f t="shared" si="173"/>
        <v>36.86</v>
      </c>
      <c r="Q2787" s="5" t="s">
        <v>8319</v>
      </c>
      <c r="R2787" s="5" t="s">
        <v>8320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 s="5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t="b">
        <v>0</v>
      </c>
      <c r="L2788" s="5">
        <v>74</v>
      </c>
      <c r="M2788" t="b">
        <v>1</v>
      </c>
      <c r="N2788" s="5" t="s">
        <v>8270</v>
      </c>
      <c r="O2788" s="1">
        <f t="shared" si="172"/>
        <v>118</v>
      </c>
      <c r="P2788" s="7">
        <f t="shared" si="173"/>
        <v>39.82</v>
      </c>
      <c r="Q2788" s="5" t="s">
        <v>8319</v>
      </c>
      <c r="R2788" s="5" t="s">
        <v>8320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 s="5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t="b">
        <v>0</v>
      </c>
      <c r="L2789" s="5">
        <v>38</v>
      </c>
      <c r="M2789" t="b">
        <v>1</v>
      </c>
      <c r="N2789" s="5" t="s">
        <v>8270</v>
      </c>
      <c r="O2789" s="1">
        <f t="shared" si="172"/>
        <v>120</v>
      </c>
      <c r="P2789" s="7">
        <f t="shared" si="173"/>
        <v>31.5</v>
      </c>
      <c r="Q2789" s="5" t="s">
        <v>8319</v>
      </c>
      <c r="R2789" s="5" t="s">
        <v>8320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 s="5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t="b">
        <v>0</v>
      </c>
      <c r="L2790" s="5">
        <v>20</v>
      </c>
      <c r="M2790" t="b">
        <v>1</v>
      </c>
      <c r="N2790" s="5" t="s">
        <v>8270</v>
      </c>
      <c r="O2790" s="1">
        <f t="shared" si="172"/>
        <v>103</v>
      </c>
      <c r="P2790" s="7">
        <f t="shared" si="173"/>
        <v>102.5</v>
      </c>
      <c r="Q2790" s="5" t="s">
        <v>8319</v>
      </c>
      <c r="R2790" s="5" t="s">
        <v>8320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 s="5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t="b">
        <v>0</v>
      </c>
      <c r="L2791" s="5">
        <v>24</v>
      </c>
      <c r="M2791" t="b">
        <v>1</v>
      </c>
      <c r="N2791" s="5" t="s">
        <v>8270</v>
      </c>
      <c r="O2791" s="1">
        <f t="shared" si="172"/>
        <v>102</v>
      </c>
      <c r="P2791" s="7">
        <f t="shared" si="173"/>
        <v>126.46000000000001</v>
      </c>
      <c r="Q2791" s="5" t="s">
        <v>8319</v>
      </c>
      <c r="R2791" s="5" t="s">
        <v>8320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 s="5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t="b">
        <v>0</v>
      </c>
      <c r="L2792" s="5">
        <v>66</v>
      </c>
      <c r="M2792" t="b">
        <v>1</v>
      </c>
      <c r="N2792" s="5" t="s">
        <v>8270</v>
      </c>
      <c r="O2792" s="1">
        <f t="shared" si="172"/>
        <v>106</v>
      </c>
      <c r="P2792" s="7">
        <f t="shared" si="173"/>
        <v>47.879999999999995</v>
      </c>
      <c r="Q2792" s="5" t="s">
        <v>8319</v>
      </c>
      <c r="R2792" s="5" t="s">
        <v>8320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 s="5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t="b">
        <v>0</v>
      </c>
      <c r="L2793" s="5">
        <v>28</v>
      </c>
      <c r="M2793" t="b">
        <v>1</v>
      </c>
      <c r="N2793" s="5" t="s">
        <v>8270</v>
      </c>
      <c r="O2793" s="1">
        <f t="shared" si="172"/>
        <v>103</v>
      </c>
      <c r="P2793" s="7">
        <f t="shared" si="173"/>
        <v>73.22</v>
      </c>
      <c r="Q2793" s="5" t="s">
        <v>8319</v>
      </c>
      <c r="R2793" s="5" t="s">
        <v>8320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 s="5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t="b">
        <v>0</v>
      </c>
      <c r="L2794" s="5">
        <v>24</v>
      </c>
      <c r="M2794" t="b">
        <v>1</v>
      </c>
      <c r="N2794" s="5" t="s">
        <v>8270</v>
      </c>
      <c r="O2794" s="1">
        <f t="shared" si="172"/>
        <v>108</v>
      </c>
      <c r="P2794" s="7">
        <f t="shared" si="173"/>
        <v>89.67</v>
      </c>
      <c r="Q2794" s="5" t="s">
        <v>8319</v>
      </c>
      <c r="R2794" s="5" t="s">
        <v>8320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 s="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t="b">
        <v>0</v>
      </c>
      <c r="L2795" s="5">
        <v>73</v>
      </c>
      <c r="M2795" t="b">
        <v>1</v>
      </c>
      <c r="N2795" s="5" t="s">
        <v>8270</v>
      </c>
      <c r="O2795" s="1">
        <f t="shared" si="172"/>
        <v>111</v>
      </c>
      <c r="P2795" s="7">
        <f t="shared" si="173"/>
        <v>151.47</v>
      </c>
      <c r="Q2795" s="5" t="s">
        <v>8319</v>
      </c>
      <c r="R2795" s="5" t="s">
        <v>8320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 s="5">
        <v>2794</v>
      </c>
      <c r="B2796" s="3" t="s">
        <v>2793</v>
      </c>
      <c r="C2796" s="3" t="s">
        <v>6903</v>
      </c>
      <c r="D2796">
        <v>50</v>
      </c>
      <c r="E2796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t="b">
        <v>0</v>
      </c>
      <c r="L2796" s="5">
        <v>3</v>
      </c>
      <c r="M2796" t="b">
        <v>1</v>
      </c>
      <c r="N2796" s="5" t="s">
        <v>8270</v>
      </c>
      <c r="O2796" s="1">
        <f t="shared" si="172"/>
        <v>150</v>
      </c>
      <c r="P2796" s="7">
        <f t="shared" si="173"/>
        <v>25</v>
      </c>
      <c r="Q2796" s="5" t="s">
        <v>8319</v>
      </c>
      <c r="R2796" s="5" t="s">
        <v>8320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 s="5">
        <v>2795</v>
      </c>
      <c r="B2797" s="3" t="s">
        <v>2794</v>
      </c>
      <c r="C2797" s="3" t="s">
        <v>6904</v>
      </c>
      <c r="D2797">
        <v>700</v>
      </c>
      <c r="E2797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t="b">
        <v>0</v>
      </c>
      <c r="L2797" s="5">
        <v>20</v>
      </c>
      <c r="M2797" t="b">
        <v>1</v>
      </c>
      <c r="N2797" s="5" t="s">
        <v>8270</v>
      </c>
      <c r="O2797" s="1">
        <f t="shared" si="172"/>
        <v>105</v>
      </c>
      <c r="P2797" s="7">
        <f t="shared" si="173"/>
        <v>36.5</v>
      </c>
      <c r="Q2797" s="5" t="s">
        <v>8319</v>
      </c>
      <c r="R2797" s="5" t="s">
        <v>8320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 s="5">
        <v>2796</v>
      </c>
      <c r="B2798" s="3" t="s">
        <v>2795</v>
      </c>
      <c r="C2798" s="3" t="s">
        <v>6905</v>
      </c>
      <c r="D2798">
        <v>800</v>
      </c>
      <c r="E279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t="b">
        <v>0</v>
      </c>
      <c r="L2798" s="5">
        <v>21</v>
      </c>
      <c r="M2798" t="b">
        <v>1</v>
      </c>
      <c r="N2798" s="5" t="s">
        <v>8270</v>
      </c>
      <c r="O2798" s="1">
        <f t="shared" si="172"/>
        <v>116</v>
      </c>
      <c r="P2798" s="7">
        <f t="shared" si="173"/>
        <v>44</v>
      </c>
      <c r="Q2798" s="5" t="s">
        <v>8319</v>
      </c>
      <c r="R2798" s="5" t="s">
        <v>8320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 s="5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t="b">
        <v>0</v>
      </c>
      <c r="L2799" s="5">
        <v>94</v>
      </c>
      <c r="M2799" t="b">
        <v>1</v>
      </c>
      <c r="N2799" s="5" t="s">
        <v>8270</v>
      </c>
      <c r="O2799" s="1">
        <f t="shared" si="172"/>
        <v>103</v>
      </c>
      <c r="P2799" s="7">
        <f t="shared" si="173"/>
        <v>87.36</v>
      </c>
      <c r="Q2799" s="5" t="s">
        <v>8319</v>
      </c>
      <c r="R2799" s="5" t="s">
        <v>8320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 s="5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t="b">
        <v>0</v>
      </c>
      <c r="L2800" s="5">
        <v>139</v>
      </c>
      <c r="M2800" t="b">
        <v>1</v>
      </c>
      <c r="N2800" s="5" t="s">
        <v>8270</v>
      </c>
      <c r="O2800" s="1">
        <f t="shared" si="172"/>
        <v>102</v>
      </c>
      <c r="P2800" s="7">
        <f t="shared" si="173"/>
        <v>36.479999999999997</v>
      </c>
      <c r="Q2800" s="5" t="s">
        <v>8319</v>
      </c>
      <c r="R2800" s="5" t="s">
        <v>8320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 s="5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t="b">
        <v>0</v>
      </c>
      <c r="L2801" s="5">
        <v>130</v>
      </c>
      <c r="M2801" t="b">
        <v>1</v>
      </c>
      <c r="N2801" s="5" t="s">
        <v>8270</v>
      </c>
      <c r="O2801" s="1">
        <f t="shared" si="172"/>
        <v>117</v>
      </c>
      <c r="P2801" s="7">
        <f t="shared" si="173"/>
        <v>44.86</v>
      </c>
      <c r="Q2801" s="5" t="s">
        <v>8319</v>
      </c>
      <c r="R2801" s="5" t="s">
        <v>8320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 s="5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t="b">
        <v>0</v>
      </c>
      <c r="L2802" s="5">
        <v>31</v>
      </c>
      <c r="M2802" t="b">
        <v>1</v>
      </c>
      <c r="N2802" s="5" t="s">
        <v>8270</v>
      </c>
      <c r="O2802" s="1">
        <f t="shared" si="172"/>
        <v>133</v>
      </c>
      <c r="P2802" s="7">
        <f t="shared" si="173"/>
        <v>42.91</v>
      </c>
      <c r="Q2802" s="5" t="s">
        <v>8319</v>
      </c>
      <c r="R2802" s="5" t="s">
        <v>8320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 s="5">
        <v>2801</v>
      </c>
      <c r="B2803" s="3" t="s">
        <v>2800</v>
      </c>
      <c r="C2803" s="3" t="s">
        <v>6910</v>
      </c>
      <c r="D2803">
        <v>500</v>
      </c>
      <c r="E2803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t="b">
        <v>0</v>
      </c>
      <c r="L2803" s="5">
        <v>13</v>
      </c>
      <c r="M2803" t="b">
        <v>1</v>
      </c>
      <c r="N2803" s="5" t="s">
        <v>8270</v>
      </c>
      <c r="O2803" s="1">
        <f t="shared" si="172"/>
        <v>134</v>
      </c>
      <c r="P2803" s="7">
        <f t="shared" si="173"/>
        <v>51.239999999999995</v>
      </c>
      <c r="Q2803" s="5" t="s">
        <v>8319</v>
      </c>
      <c r="R2803" s="5" t="s">
        <v>8320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 s="5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t="b">
        <v>0</v>
      </c>
      <c r="L2804" s="5">
        <v>90</v>
      </c>
      <c r="M2804" t="b">
        <v>1</v>
      </c>
      <c r="N2804" s="5" t="s">
        <v>8270</v>
      </c>
      <c r="O2804" s="1">
        <f t="shared" si="172"/>
        <v>102</v>
      </c>
      <c r="P2804" s="7">
        <f t="shared" si="173"/>
        <v>33.949999999999996</v>
      </c>
      <c r="Q2804" s="5" t="s">
        <v>8319</v>
      </c>
      <c r="R2804" s="5" t="s">
        <v>8320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 s="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t="b">
        <v>0</v>
      </c>
      <c r="L2805" s="5">
        <v>141</v>
      </c>
      <c r="M2805" t="b">
        <v>1</v>
      </c>
      <c r="N2805" s="5" t="s">
        <v>8270</v>
      </c>
      <c r="O2805" s="1">
        <f t="shared" si="172"/>
        <v>128</v>
      </c>
      <c r="P2805" s="7">
        <f t="shared" si="173"/>
        <v>90.75</v>
      </c>
      <c r="Q2805" s="5" t="s">
        <v>8319</v>
      </c>
      <c r="R2805" s="5" t="s">
        <v>8320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 s="5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t="b">
        <v>0</v>
      </c>
      <c r="L2806" s="5">
        <v>23</v>
      </c>
      <c r="M2806" t="b">
        <v>1</v>
      </c>
      <c r="N2806" s="5" t="s">
        <v>8270</v>
      </c>
      <c r="O2806" s="1">
        <f t="shared" si="172"/>
        <v>115</v>
      </c>
      <c r="P2806" s="7">
        <f t="shared" si="173"/>
        <v>50</v>
      </c>
      <c r="Q2806" s="5" t="s">
        <v>8319</v>
      </c>
      <c r="R2806" s="5" t="s">
        <v>8320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 s="5">
        <v>2805</v>
      </c>
      <c r="B2807" s="3" t="s">
        <v>2804</v>
      </c>
      <c r="C2807" s="3" t="s">
        <v>6914</v>
      </c>
      <c r="D2807">
        <v>400</v>
      </c>
      <c r="E2807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t="b">
        <v>0</v>
      </c>
      <c r="L2807" s="5">
        <v>18</v>
      </c>
      <c r="M2807" t="b">
        <v>1</v>
      </c>
      <c r="N2807" s="5" t="s">
        <v>8270</v>
      </c>
      <c r="O2807" s="1">
        <f t="shared" si="172"/>
        <v>110</v>
      </c>
      <c r="P2807" s="7">
        <f t="shared" si="173"/>
        <v>24.450000000000003</v>
      </c>
      <c r="Q2807" s="5" t="s">
        <v>8319</v>
      </c>
      <c r="R2807" s="5" t="s">
        <v>8320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 s="5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t="b">
        <v>0</v>
      </c>
      <c r="L2808" s="5">
        <v>76</v>
      </c>
      <c r="M2808" t="b">
        <v>1</v>
      </c>
      <c r="N2808" s="5" t="s">
        <v>8270</v>
      </c>
      <c r="O2808" s="1">
        <f t="shared" si="172"/>
        <v>113</v>
      </c>
      <c r="P2808" s="7">
        <f t="shared" si="173"/>
        <v>44.25</v>
      </c>
      <c r="Q2808" s="5" t="s">
        <v>8319</v>
      </c>
      <c r="R2808" s="5" t="s">
        <v>8320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 s="5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t="b">
        <v>0</v>
      </c>
      <c r="L2809" s="5">
        <v>93</v>
      </c>
      <c r="M2809" t="b">
        <v>1</v>
      </c>
      <c r="N2809" s="5" t="s">
        <v>8270</v>
      </c>
      <c r="O2809" s="1">
        <f t="shared" si="172"/>
        <v>126</v>
      </c>
      <c r="P2809" s="7">
        <f t="shared" si="173"/>
        <v>67.75</v>
      </c>
      <c r="Q2809" s="5" t="s">
        <v>8319</v>
      </c>
      <c r="R2809" s="5" t="s">
        <v>8320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 s="5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t="b">
        <v>0</v>
      </c>
      <c r="L2810" s="5">
        <v>69</v>
      </c>
      <c r="M2810" t="b">
        <v>1</v>
      </c>
      <c r="N2810" s="5" t="s">
        <v>8270</v>
      </c>
      <c r="O2810" s="1">
        <f t="shared" si="172"/>
        <v>101</v>
      </c>
      <c r="P2810" s="7">
        <f t="shared" si="173"/>
        <v>65.38000000000001</v>
      </c>
      <c r="Q2810" s="5" t="s">
        <v>8319</v>
      </c>
      <c r="R2810" s="5" t="s">
        <v>8320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 s="5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t="b">
        <v>0</v>
      </c>
      <c r="L2811" s="5">
        <v>21</v>
      </c>
      <c r="M2811" t="b">
        <v>1</v>
      </c>
      <c r="N2811" s="5" t="s">
        <v>8270</v>
      </c>
      <c r="O2811" s="1">
        <f t="shared" si="172"/>
        <v>103</v>
      </c>
      <c r="P2811" s="7">
        <f t="shared" si="173"/>
        <v>121.91000000000001</v>
      </c>
      <c r="Q2811" s="5" t="s">
        <v>8319</v>
      </c>
      <c r="R2811" s="5" t="s">
        <v>8320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 s="5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t="b">
        <v>0</v>
      </c>
      <c r="L2812" s="5">
        <v>57</v>
      </c>
      <c r="M2812" t="b">
        <v>1</v>
      </c>
      <c r="N2812" s="5" t="s">
        <v>8270</v>
      </c>
      <c r="O2812" s="1">
        <f t="shared" si="172"/>
        <v>109</v>
      </c>
      <c r="P2812" s="7">
        <f t="shared" si="173"/>
        <v>47.46</v>
      </c>
      <c r="Q2812" s="5" t="s">
        <v>8319</v>
      </c>
      <c r="R2812" s="5" t="s">
        <v>8320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 s="5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t="b">
        <v>0</v>
      </c>
      <c r="L2813" s="5">
        <v>108</v>
      </c>
      <c r="M2813" t="b">
        <v>1</v>
      </c>
      <c r="N2813" s="5" t="s">
        <v>8270</v>
      </c>
      <c r="O2813" s="1">
        <f t="shared" si="172"/>
        <v>101</v>
      </c>
      <c r="P2813" s="7">
        <f t="shared" si="173"/>
        <v>92.850000000000009</v>
      </c>
      <c r="Q2813" s="5" t="s">
        <v>8319</v>
      </c>
      <c r="R2813" s="5" t="s">
        <v>8320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 s="5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t="b">
        <v>0</v>
      </c>
      <c r="L2814" s="5">
        <v>83</v>
      </c>
      <c r="M2814" t="b">
        <v>1</v>
      </c>
      <c r="N2814" s="5" t="s">
        <v>8270</v>
      </c>
      <c r="O2814" s="1">
        <f t="shared" si="172"/>
        <v>114</v>
      </c>
      <c r="P2814" s="7">
        <f t="shared" si="173"/>
        <v>68.260000000000005</v>
      </c>
      <c r="Q2814" s="5" t="s">
        <v>8319</v>
      </c>
      <c r="R2814" s="5" t="s">
        <v>8320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 s="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t="b">
        <v>0</v>
      </c>
      <c r="L2815" s="5">
        <v>96</v>
      </c>
      <c r="M2815" t="b">
        <v>1</v>
      </c>
      <c r="N2815" s="5" t="s">
        <v>8270</v>
      </c>
      <c r="O2815" s="1">
        <f t="shared" si="172"/>
        <v>128</v>
      </c>
      <c r="P2815" s="7">
        <f t="shared" si="173"/>
        <v>37.21</v>
      </c>
      <c r="Q2815" s="5" t="s">
        <v>8319</v>
      </c>
      <c r="R2815" s="5" t="s">
        <v>8320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 s="5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t="b">
        <v>0</v>
      </c>
      <c r="L2816" s="5">
        <v>64</v>
      </c>
      <c r="M2816" t="b">
        <v>1</v>
      </c>
      <c r="N2816" s="5" t="s">
        <v>8270</v>
      </c>
      <c r="O2816" s="1">
        <f t="shared" si="172"/>
        <v>108</v>
      </c>
      <c r="P2816" s="7">
        <f t="shared" si="173"/>
        <v>25.25</v>
      </c>
      <c r="Q2816" s="5" t="s">
        <v>8319</v>
      </c>
      <c r="R2816" s="5" t="s">
        <v>8320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 s="5">
        <v>2815</v>
      </c>
      <c r="B2817" s="3" t="s">
        <v>2814</v>
      </c>
      <c r="C2817" s="3" t="s">
        <v>6924</v>
      </c>
      <c r="D2817">
        <v>250</v>
      </c>
      <c r="E2817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t="b">
        <v>0</v>
      </c>
      <c r="L2817" s="5">
        <v>14</v>
      </c>
      <c r="M2817" t="b">
        <v>1</v>
      </c>
      <c r="N2817" s="5" t="s">
        <v>8270</v>
      </c>
      <c r="O2817" s="1">
        <f t="shared" si="172"/>
        <v>242</v>
      </c>
      <c r="P2817" s="7">
        <f t="shared" si="173"/>
        <v>43.22</v>
      </c>
      <c r="Q2817" s="5" t="s">
        <v>8319</v>
      </c>
      <c r="R2817" s="5" t="s">
        <v>8320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 s="5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t="b">
        <v>0</v>
      </c>
      <c r="L2818" s="5">
        <v>169</v>
      </c>
      <c r="M2818" t="b">
        <v>1</v>
      </c>
      <c r="N2818" s="5" t="s">
        <v>8270</v>
      </c>
      <c r="O2818" s="1">
        <f t="shared" si="172"/>
        <v>142</v>
      </c>
      <c r="P2818" s="7">
        <f t="shared" si="173"/>
        <v>25.14</v>
      </c>
      <c r="Q2818" s="5" t="s">
        <v>8319</v>
      </c>
      <c r="R2818" s="5" t="s">
        <v>8320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 s="5">
        <v>2817</v>
      </c>
      <c r="B2819" s="3" t="s">
        <v>2816</v>
      </c>
      <c r="C2819" s="3" t="s">
        <v>6926</v>
      </c>
      <c r="D2819">
        <v>600</v>
      </c>
      <c r="E2819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t="b">
        <v>0</v>
      </c>
      <c r="L2819" s="5">
        <v>33</v>
      </c>
      <c r="M2819" t="b">
        <v>1</v>
      </c>
      <c r="N2819" s="5" t="s">
        <v>8270</v>
      </c>
      <c r="O2819" s="1">
        <f t="shared" ref="O2819:O2882" si="176">ROUNDUP(E2819/D2819*100, 0)</f>
        <v>130</v>
      </c>
      <c r="P2819" s="7">
        <f t="shared" ref="P2819:P2882" si="177">ROUNDUP(E2819/L2819,2)</f>
        <v>23.64</v>
      </c>
      <c r="Q2819" s="5" t="s">
        <v>8319</v>
      </c>
      <c r="R2819" s="5" t="s">
        <v>8320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 s="5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t="b">
        <v>0</v>
      </c>
      <c r="L2820" s="5">
        <v>102</v>
      </c>
      <c r="M2820" t="b">
        <v>1</v>
      </c>
      <c r="N2820" s="5" t="s">
        <v>8270</v>
      </c>
      <c r="O2820" s="1">
        <f t="shared" si="176"/>
        <v>107</v>
      </c>
      <c r="P2820" s="7">
        <f t="shared" si="177"/>
        <v>103.96000000000001</v>
      </c>
      <c r="Q2820" s="5" t="s">
        <v>8319</v>
      </c>
      <c r="R2820" s="5" t="s">
        <v>8320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 s="5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t="b">
        <v>0</v>
      </c>
      <c r="L2821" s="5">
        <v>104</v>
      </c>
      <c r="M2821" t="b">
        <v>1</v>
      </c>
      <c r="N2821" s="5" t="s">
        <v>8270</v>
      </c>
      <c r="O2821" s="1">
        <f t="shared" si="176"/>
        <v>105</v>
      </c>
      <c r="P2821" s="7">
        <f t="shared" si="177"/>
        <v>50.39</v>
      </c>
      <c r="Q2821" s="5" t="s">
        <v>8319</v>
      </c>
      <c r="R2821" s="5" t="s">
        <v>8320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 s="5">
        <v>2820</v>
      </c>
      <c r="B2822" s="3" t="s">
        <v>2819</v>
      </c>
      <c r="C2822" s="3" t="s">
        <v>6929</v>
      </c>
      <c r="D2822">
        <v>200</v>
      </c>
      <c r="E2822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t="b">
        <v>0</v>
      </c>
      <c r="L2822" s="5">
        <v>20</v>
      </c>
      <c r="M2822" t="b">
        <v>1</v>
      </c>
      <c r="N2822" s="5" t="s">
        <v>8270</v>
      </c>
      <c r="O2822" s="1">
        <f t="shared" si="176"/>
        <v>136</v>
      </c>
      <c r="P2822" s="7">
        <f t="shared" si="177"/>
        <v>13.6</v>
      </c>
      <c r="Q2822" s="5" t="s">
        <v>8319</v>
      </c>
      <c r="R2822" s="5" t="s">
        <v>8320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 s="5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t="b">
        <v>0</v>
      </c>
      <c r="L2823" s="5">
        <v>35</v>
      </c>
      <c r="M2823" t="b">
        <v>1</v>
      </c>
      <c r="N2823" s="5" t="s">
        <v>8270</v>
      </c>
      <c r="O2823" s="1">
        <f t="shared" si="176"/>
        <v>100</v>
      </c>
      <c r="P2823" s="7">
        <f t="shared" si="177"/>
        <v>28.580000000000002</v>
      </c>
      <c r="Q2823" s="5" t="s">
        <v>8319</v>
      </c>
      <c r="R2823" s="5" t="s">
        <v>8320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 s="5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t="b">
        <v>0</v>
      </c>
      <c r="L2824" s="5">
        <v>94</v>
      </c>
      <c r="M2824" t="b">
        <v>1</v>
      </c>
      <c r="N2824" s="5" t="s">
        <v>8270</v>
      </c>
      <c r="O2824" s="1">
        <f t="shared" si="176"/>
        <v>100</v>
      </c>
      <c r="P2824" s="7">
        <f t="shared" si="177"/>
        <v>63.83</v>
      </c>
      <c r="Q2824" s="5" t="s">
        <v>8319</v>
      </c>
      <c r="R2824" s="5" t="s">
        <v>8320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 s="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t="b">
        <v>0</v>
      </c>
      <c r="L2825" s="5">
        <v>14</v>
      </c>
      <c r="M2825" t="b">
        <v>1</v>
      </c>
      <c r="N2825" s="5" t="s">
        <v>8270</v>
      </c>
      <c r="O2825" s="1">
        <f t="shared" si="176"/>
        <v>124</v>
      </c>
      <c r="P2825" s="7">
        <f t="shared" si="177"/>
        <v>8.86</v>
      </c>
      <c r="Q2825" s="5" t="s">
        <v>8319</v>
      </c>
      <c r="R2825" s="5" t="s">
        <v>8320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 s="5">
        <v>2824</v>
      </c>
      <c r="B2826" s="3" t="s">
        <v>2823</v>
      </c>
      <c r="C2826" s="3" t="s">
        <v>6933</v>
      </c>
      <c r="D2826">
        <v>650</v>
      </c>
      <c r="E2826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t="b">
        <v>0</v>
      </c>
      <c r="L2826" s="5">
        <v>15</v>
      </c>
      <c r="M2826" t="b">
        <v>1</v>
      </c>
      <c r="N2826" s="5" t="s">
        <v>8270</v>
      </c>
      <c r="O2826" s="1">
        <f t="shared" si="176"/>
        <v>117</v>
      </c>
      <c r="P2826" s="7">
        <f t="shared" si="177"/>
        <v>50.669999999999995</v>
      </c>
      <c r="Q2826" s="5" t="s">
        <v>8319</v>
      </c>
      <c r="R2826" s="5" t="s">
        <v>8320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 s="5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t="b">
        <v>0</v>
      </c>
      <c r="L2827" s="5">
        <v>51</v>
      </c>
      <c r="M2827" t="b">
        <v>1</v>
      </c>
      <c r="N2827" s="5" t="s">
        <v>8270</v>
      </c>
      <c r="O2827" s="1">
        <f t="shared" si="176"/>
        <v>104</v>
      </c>
      <c r="P2827" s="7">
        <f t="shared" si="177"/>
        <v>60.79</v>
      </c>
      <c r="Q2827" s="5" t="s">
        <v>8319</v>
      </c>
      <c r="R2827" s="5" t="s">
        <v>8320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 s="5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t="b">
        <v>0</v>
      </c>
      <c r="L2828" s="5">
        <v>19</v>
      </c>
      <c r="M2828" t="b">
        <v>1</v>
      </c>
      <c r="N2828" s="5" t="s">
        <v>8270</v>
      </c>
      <c r="O2828" s="1">
        <f t="shared" si="176"/>
        <v>108</v>
      </c>
      <c r="P2828" s="7">
        <f t="shared" si="177"/>
        <v>113.43</v>
      </c>
      <c r="Q2828" s="5" t="s">
        <v>8319</v>
      </c>
      <c r="R2828" s="5" t="s">
        <v>8320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 s="5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t="b">
        <v>0</v>
      </c>
      <c r="L2829" s="5">
        <v>23</v>
      </c>
      <c r="M2829" t="b">
        <v>1</v>
      </c>
      <c r="N2829" s="5" t="s">
        <v>8270</v>
      </c>
      <c r="O2829" s="1">
        <f t="shared" si="176"/>
        <v>121</v>
      </c>
      <c r="P2829" s="7">
        <f t="shared" si="177"/>
        <v>104.57000000000001</v>
      </c>
      <c r="Q2829" s="5" t="s">
        <v>8319</v>
      </c>
      <c r="R2829" s="5" t="s">
        <v>8320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 s="5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t="b">
        <v>0</v>
      </c>
      <c r="L2830" s="5">
        <v>97</v>
      </c>
      <c r="M2830" t="b">
        <v>1</v>
      </c>
      <c r="N2830" s="5" t="s">
        <v>8270</v>
      </c>
      <c r="O2830" s="1">
        <f t="shared" si="176"/>
        <v>101</v>
      </c>
      <c r="P2830" s="7">
        <f t="shared" si="177"/>
        <v>98.31</v>
      </c>
      <c r="Q2830" s="5" t="s">
        <v>8319</v>
      </c>
      <c r="R2830" s="5" t="s">
        <v>8320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 s="5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t="b">
        <v>0</v>
      </c>
      <c r="L2831" s="5">
        <v>76</v>
      </c>
      <c r="M2831" t="b">
        <v>1</v>
      </c>
      <c r="N2831" s="5" t="s">
        <v>8270</v>
      </c>
      <c r="O2831" s="1">
        <f t="shared" si="176"/>
        <v>107</v>
      </c>
      <c r="P2831" s="7">
        <f t="shared" si="177"/>
        <v>35.04</v>
      </c>
      <c r="Q2831" s="5" t="s">
        <v>8319</v>
      </c>
      <c r="R2831" s="5" t="s">
        <v>8320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 s="5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t="b">
        <v>0</v>
      </c>
      <c r="L2832" s="5">
        <v>11</v>
      </c>
      <c r="M2832" t="b">
        <v>1</v>
      </c>
      <c r="N2832" s="5" t="s">
        <v>8270</v>
      </c>
      <c r="O2832" s="1">
        <f t="shared" si="176"/>
        <v>100</v>
      </c>
      <c r="P2832" s="7">
        <f t="shared" si="177"/>
        <v>272.73</v>
      </c>
      <c r="Q2832" s="5" t="s">
        <v>8319</v>
      </c>
      <c r="R2832" s="5" t="s">
        <v>8320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 s="5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t="b">
        <v>0</v>
      </c>
      <c r="L2833" s="5">
        <v>52</v>
      </c>
      <c r="M2833" t="b">
        <v>1</v>
      </c>
      <c r="N2833" s="5" t="s">
        <v>8270</v>
      </c>
      <c r="O2833" s="1">
        <f t="shared" si="176"/>
        <v>111</v>
      </c>
      <c r="P2833" s="7">
        <f t="shared" si="177"/>
        <v>63.85</v>
      </c>
      <c r="Q2833" s="5" t="s">
        <v>8319</v>
      </c>
      <c r="R2833" s="5" t="s">
        <v>8320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 s="5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t="b">
        <v>0</v>
      </c>
      <c r="L2834" s="5">
        <v>95</v>
      </c>
      <c r="M2834" t="b">
        <v>1</v>
      </c>
      <c r="N2834" s="5" t="s">
        <v>8270</v>
      </c>
      <c r="O2834" s="1">
        <f t="shared" si="176"/>
        <v>115</v>
      </c>
      <c r="P2834" s="7">
        <f t="shared" si="177"/>
        <v>30.19</v>
      </c>
      <c r="Q2834" s="5" t="s">
        <v>8319</v>
      </c>
      <c r="R2834" s="5" t="s">
        <v>8320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 s="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t="b">
        <v>0</v>
      </c>
      <c r="L2835" s="5">
        <v>35</v>
      </c>
      <c r="M2835" t="b">
        <v>1</v>
      </c>
      <c r="N2835" s="5" t="s">
        <v>8270</v>
      </c>
      <c r="O2835" s="1">
        <f t="shared" si="176"/>
        <v>109</v>
      </c>
      <c r="P2835" s="7">
        <f t="shared" si="177"/>
        <v>83.52000000000001</v>
      </c>
      <c r="Q2835" s="5" t="s">
        <v>8319</v>
      </c>
      <c r="R2835" s="5" t="s">
        <v>8320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 s="5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t="b">
        <v>0</v>
      </c>
      <c r="L2836" s="5">
        <v>21</v>
      </c>
      <c r="M2836" t="b">
        <v>1</v>
      </c>
      <c r="N2836" s="5" t="s">
        <v>8270</v>
      </c>
      <c r="O2836" s="1">
        <f t="shared" si="176"/>
        <v>170</v>
      </c>
      <c r="P2836" s="7">
        <f t="shared" si="177"/>
        <v>64.77000000000001</v>
      </c>
      <c r="Q2836" s="5" t="s">
        <v>8319</v>
      </c>
      <c r="R2836" s="5" t="s">
        <v>8320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 s="5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t="b">
        <v>0</v>
      </c>
      <c r="L2837" s="5">
        <v>93</v>
      </c>
      <c r="M2837" t="b">
        <v>1</v>
      </c>
      <c r="N2837" s="5" t="s">
        <v>8270</v>
      </c>
      <c r="O2837" s="1">
        <f t="shared" si="176"/>
        <v>188</v>
      </c>
      <c r="P2837" s="7">
        <f t="shared" si="177"/>
        <v>20.12</v>
      </c>
      <c r="Q2837" s="5" t="s">
        <v>8319</v>
      </c>
      <c r="R2837" s="5" t="s">
        <v>8320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 s="5">
        <v>2836</v>
      </c>
      <c r="B2838" s="3" t="s">
        <v>2835</v>
      </c>
      <c r="C2838" s="3" t="s">
        <v>6945</v>
      </c>
      <c r="D2838">
        <v>450</v>
      </c>
      <c r="E283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t="b">
        <v>0</v>
      </c>
      <c r="L2838" s="5">
        <v>11</v>
      </c>
      <c r="M2838" t="b">
        <v>1</v>
      </c>
      <c r="N2838" s="5" t="s">
        <v>8270</v>
      </c>
      <c r="O2838" s="1">
        <f t="shared" si="176"/>
        <v>108</v>
      </c>
      <c r="P2838" s="7">
        <f t="shared" si="177"/>
        <v>44.1</v>
      </c>
      <c r="Q2838" s="5" t="s">
        <v>8319</v>
      </c>
      <c r="R2838" s="5" t="s">
        <v>8320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 s="5">
        <v>2837</v>
      </c>
      <c r="B2839" s="3" t="s">
        <v>2836</v>
      </c>
      <c r="C2839" s="3" t="s">
        <v>6946</v>
      </c>
      <c r="D2839">
        <v>850</v>
      </c>
      <c r="E2839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t="b">
        <v>0</v>
      </c>
      <c r="L2839" s="5">
        <v>21</v>
      </c>
      <c r="M2839" t="b">
        <v>1</v>
      </c>
      <c r="N2839" s="5" t="s">
        <v>8270</v>
      </c>
      <c r="O2839" s="1">
        <f t="shared" si="176"/>
        <v>100</v>
      </c>
      <c r="P2839" s="7">
        <f t="shared" si="177"/>
        <v>40.479999999999997</v>
      </c>
      <c r="Q2839" s="5" t="s">
        <v>8319</v>
      </c>
      <c r="R2839" s="5" t="s">
        <v>8320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 s="5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t="b">
        <v>0</v>
      </c>
      <c r="L2840" s="5">
        <v>54</v>
      </c>
      <c r="M2840" t="b">
        <v>1</v>
      </c>
      <c r="N2840" s="5" t="s">
        <v>8270</v>
      </c>
      <c r="O2840" s="1">
        <f t="shared" si="176"/>
        <v>121</v>
      </c>
      <c r="P2840" s="7">
        <f t="shared" si="177"/>
        <v>44.54</v>
      </c>
      <c r="Q2840" s="5" t="s">
        <v>8319</v>
      </c>
      <c r="R2840" s="5" t="s">
        <v>8320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 s="5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t="b">
        <v>0</v>
      </c>
      <c r="L2841" s="5">
        <v>31</v>
      </c>
      <c r="M2841" t="b">
        <v>1</v>
      </c>
      <c r="N2841" s="5" t="s">
        <v>8270</v>
      </c>
      <c r="O2841" s="1">
        <f t="shared" si="176"/>
        <v>112</v>
      </c>
      <c r="P2841" s="7">
        <f t="shared" si="177"/>
        <v>125.81</v>
      </c>
      <c r="Q2841" s="5" t="s">
        <v>8319</v>
      </c>
      <c r="R2841" s="5" t="s">
        <v>8320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 s="5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t="b">
        <v>0</v>
      </c>
      <c r="L2842" s="5">
        <v>132</v>
      </c>
      <c r="M2842" t="b">
        <v>1</v>
      </c>
      <c r="N2842" s="5" t="s">
        <v>8270</v>
      </c>
      <c r="O2842" s="1">
        <f t="shared" si="176"/>
        <v>104</v>
      </c>
      <c r="P2842" s="7">
        <f t="shared" si="177"/>
        <v>19.700000000000003</v>
      </c>
      <c r="Q2842" s="5" t="s">
        <v>8319</v>
      </c>
      <c r="R2842" s="5" t="s">
        <v>8320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 s="5">
        <v>2841</v>
      </c>
      <c r="B2843" s="3" t="s">
        <v>2840</v>
      </c>
      <c r="C2843" s="3" t="s">
        <v>6950</v>
      </c>
      <c r="D2843">
        <v>1000</v>
      </c>
      <c r="E2843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t="b">
        <v>0</v>
      </c>
      <c r="L2843" s="5">
        <v>1</v>
      </c>
      <c r="M2843" t="b">
        <v>0</v>
      </c>
      <c r="N2843" s="5" t="s">
        <v>8270</v>
      </c>
      <c r="O2843" s="1">
        <f t="shared" si="176"/>
        <v>1</v>
      </c>
      <c r="P2843" s="7">
        <f t="shared" si="177"/>
        <v>10</v>
      </c>
      <c r="Q2843" s="5" t="s">
        <v>8319</v>
      </c>
      <c r="R2843" s="5" t="s">
        <v>8320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 s="5">
        <v>2842</v>
      </c>
      <c r="B2844" s="3" t="s">
        <v>2841</v>
      </c>
      <c r="C2844" s="3" t="s">
        <v>6951</v>
      </c>
      <c r="D2844">
        <v>1500</v>
      </c>
      <c r="E2844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t="b">
        <v>0</v>
      </c>
      <c r="L2844" s="5">
        <v>0</v>
      </c>
      <c r="M2844" t="b">
        <v>0</v>
      </c>
      <c r="N2844" s="5" t="s">
        <v>8270</v>
      </c>
      <c r="O2844" s="1">
        <f t="shared" si="176"/>
        <v>0</v>
      </c>
      <c r="P2844" s="7" t="e">
        <f t="shared" si="177"/>
        <v>#DIV/0!</v>
      </c>
      <c r="Q2844" s="5" t="s">
        <v>8319</v>
      </c>
      <c r="R2844" s="5" t="s">
        <v>8320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 s="5">
        <v>2843</v>
      </c>
      <c r="B2845" s="3" t="s">
        <v>2842</v>
      </c>
      <c r="C2845" s="3" t="s">
        <v>6952</v>
      </c>
      <c r="D2845">
        <v>1200</v>
      </c>
      <c r="E2845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t="b">
        <v>0</v>
      </c>
      <c r="L2845" s="5">
        <v>0</v>
      </c>
      <c r="M2845" t="b">
        <v>0</v>
      </c>
      <c r="N2845" s="5" t="s">
        <v>8270</v>
      </c>
      <c r="O2845" s="1">
        <f t="shared" si="176"/>
        <v>0</v>
      </c>
      <c r="P2845" s="7" t="e">
        <f t="shared" si="177"/>
        <v>#DIV/0!</v>
      </c>
      <c r="Q2845" s="5" t="s">
        <v>8319</v>
      </c>
      <c r="R2845" s="5" t="s">
        <v>8320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 s="5">
        <v>2844</v>
      </c>
      <c r="B2846" s="3" t="s">
        <v>2843</v>
      </c>
      <c r="C2846" s="3" t="s">
        <v>6953</v>
      </c>
      <c r="D2846">
        <v>550</v>
      </c>
      <c r="E2846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t="b">
        <v>0</v>
      </c>
      <c r="L2846" s="5">
        <v>1</v>
      </c>
      <c r="M2846" t="b">
        <v>0</v>
      </c>
      <c r="N2846" s="5" t="s">
        <v>8270</v>
      </c>
      <c r="O2846" s="1">
        <f t="shared" si="176"/>
        <v>6</v>
      </c>
      <c r="P2846" s="7">
        <f t="shared" si="177"/>
        <v>30</v>
      </c>
      <c r="Q2846" s="5" t="s">
        <v>8319</v>
      </c>
      <c r="R2846" s="5" t="s">
        <v>8320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 s="5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t="b">
        <v>0</v>
      </c>
      <c r="L2847" s="5">
        <v>39</v>
      </c>
      <c r="M2847" t="b">
        <v>0</v>
      </c>
      <c r="N2847" s="5" t="s">
        <v>8270</v>
      </c>
      <c r="O2847" s="1">
        <f t="shared" si="176"/>
        <v>32</v>
      </c>
      <c r="P2847" s="7">
        <f t="shared" si="177"/>
        <v>60.669999999999995</v>
      </c>
      <c r="Q2847" s="5" t="s">
        <v>8319</v>
      </c>
      <c r="R2847" s="5" t="s">
        <v>8320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 s="5">
        <v>2846</v>
      </c>
      <c r="B2848" s="3" t="s">
        <v>2845</v>
      </c>
      <c r="C2848" s="3" t="s">
        <v>6955</v>
      </c>
      <c r="D2848">
        <v>8000</v>
      </c>
      <c r="E284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t="b">
        <v>0</v>
      </c>
      <c r="L2848" s="5">
        <v>0</v>
      </c>
      <c r="M2848" t="b">
        <v>0</v>
      </c>
      <c r="N2848" s="5" t="s">
        <v>8270</v>
      </c>
      <c r="O2848" s="1">
        <f t="shared" si="176"/>
        <v>0</v>
      </c>
      <c r="P2848" s="7" t="e">
        <f t="shared" si="177"/>
        <v>#DIV/0!</v>
      </c>
      <c r="Q2848" s="5" t="s">
        <v>8319</v>
      </c>
      <c r="R2848" s="5" t="s">
        <v>8320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 s="5">
        <v>2847</v>
      </c>
      <c r="B2849" s="3" t="s">
        <v>2846</v>
      </c>
      <c r="C2849" s="3" t="s">
        <v>6956</v>
      </c>
      <c r="D2849">
        <v>2000</v>
      </c>
      <c r="E2849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t="b">
        <v>0</v>
      </c>
      <c r="L2849" s="5">
        <v>0</v>
      </c>
      <c r="M2849" t="b">
        <v>0</v>
      </c>
      <c r="N2849" s="5" t="s">
        <v>8270</v>
      </c>
      <c r="O2849" s="1">
        <f t="shared" si="176"/>
        <v>0</v>
      </c>
      <c r="P2849" s="7" t="e">
        <f t="shared" si="177"/>
        <v>#DIV/0!</v>
      </c>
      <c r="Q2849" s="5" t="s">
        <v>8319</v>
      </c>
      <c r="R2849" s="5" t="s">
        <v>8320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 s="5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t="b">
        <v>0</v>
      </c>
      <c r="L2850" s="5">
        <v>3</v>
      </c>
      <c r="M2850" t="b">
        <v>0</v>
      </c>
      <c r="N2850" s="5" t="s">
        <v>8270</v>
      </c>
      <c r="O2850" s="1">
        <f t="shared" si="176"/>
        <v>1</v>
      </c>
      <c r="P2850" s="7">
        <f t="shared" si="177"/>
        <v>23.34</v>
      </c>
      <c r="Q2850" s="5" t="s">
        <v>8319</v>
      </c>
      <c r="R2850" s="5" t="s">
        <v>8320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 s="5">
        <v>2849</v>
      </c>
      <c r="B2851" s="3" t="s">
        <v>2848</v>
      </c>
      <c r="C2851" s="3" t="s">
        <v>6958</v>
      </c>
      <c r="D2851">
        <v>500</v>
      </c>
      <c r="E2851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t="b">
        <v>0</v>
      </c>
      <c r="L2851" s="5">
        <v>1</v>
      </c>
      <c r="M2851" t="b">
        <v>0</v>
      </c>
      <c r="N2851" s="5" t="s">
        <v>8270</v>
      </c>
      <c r="O2851" s="1">
        <f t="shared" si="176"/>
        <v>1</v>
      </c>
      <c r="P2851" s="7">
        <f t="shared" si="177"/>
        <v>5</v>
      </c>
      <c r="Q2851" s="5" t="s">
        <v>8319</v>
      </c>
      <c r="R2851" s="5" t="s">
        <v>8320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 s="5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t="b">
        <v>0</v>
      </c>
      <c r="L2852" s="5">
        <v>13</v>
      </c>
      <c r="M2852" t="b">
        <v>0</v>
      </c>
      <c r="N2852" s="5" t="s">
        <v>8270</v>
      </c>
      <c r="O2852" s="1">
        <f t="shared" si="176"/>
        <v>4</v>
      </c>
      <c r="P2852" s="7">
        <f t="shared" si="177"/>
        <v>23.930000000000003</v>
      </c>
      <c r="Q2852" s="5" t="s">
        <v>8319</v>
      </c>
      <c r="R2852" s="5" t="s">
        <v>8320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 s="5">
        <v>2851</v>
      </c>
      <c r="B2853" s="3" t="s">
        <v>2850</v>
      </c>
      <c r="C2853" s="3" t="s">
        <v>6960</v>
      </c>
      <c r="D2853">
        <v>4500</v>
      </c>
      <c r="E2853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t="b">
        <v>0</v>
      </c>
      <c r="L2853" s="5">
        <v>0</v>
      </c>
      <c r="M2853" t="b">
        <v>0</v>
      </c>
      <c r="N2853" s="5" t="s">
        <v>8270</v>
      </c>
      <c r="O2853" s="1">
        <f t="shared" si="176"/>
        <v>0</v>
      </c>
      <c r="P2853" s="7" t="e">
        <f t="shared" si="177"/>
        <v>#DIV/0!</v>
      </c>
      <c r="Q2853" s="5" t="s">
        <v>8319</v>
      </c>
      <c r="R2853" s="5" t="s">
        <v>8320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 s="5">
        <v>2852</v>
      </c>
      <c r="B2854" s="3" t="s">
        <v>2851</v>
      </c>
      <c r="C2854" s="3" t="s">
        <v>6961</v>
      </c>
      <c r="D2854">
        <v>5000</v>
      </c>
      <c r="E2854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t="b">
        <v>0</v>
      </c>
      <c r="L2854" s="5">
        <v>6</v>
      </c>
      <c r="M2854" t="b">
        <v>0</v>
      </c>
      <c r="N2854" s="5" t="s">
        <v>8270</v>
      </c>
      <c r="O2854" s="1">
        <f t="shared" si="176"/>
        <v>2</v>
      </c>
      <c r="P2854" s="7">
        <f t="shared" si="177"/>
        <v>15.84</v>
      </c>
      <c r="Q2854" s="5" t="s">
        <v>8319</v>
      </c>
      <c r="R2854" s="5" t="s">
        <v>8320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 s="5">
        <v>2853</v>
      </c>
      <c r="B2855" s="3" t="s">
        <v>2852</v>
      </c>
      <c r="C2855" s="3" t="s">
        <v>6962</v>
      </c>
      <c r="D2855">
        <v>9500</v>
      </c>
      <c r="E2855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t="b">
        <v>0</v>
      </c>
      <c r="L2855" s="5">
        <v>0</v>
      </c>
      <c r="M2855" t="b">
        <v>0</v>
      </c>
      <c r="N2855" s="5" t="s">
        <v>8270</v>
      </c>
      <c r="O2855" s="1">
        <f t="shared" si="176"/>
        <v>0</v>
      </c>
      <c r="P2855" s="7" t="e">
        <f t="shared" si="177"/>
        <v>#DIV/0!</v>
      </c>
      <c r="Q2855" s="5" t="s">
        <v>8319</v>
      </c>
      <c r="R2855" s="5" t="s">
        <v>8320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 s="5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t="b">
        <v>0</v>
      </c>
      <c r="L2856" s="5">
        <v>14</v>
      </c>
      <c r="M2856" t="b">
        <v>0</v>
      </c>
      <c r="N2856" s="5" t="s">
        <v>8270</v>
      </c>
      <c r="O2856" s="1">
        <f t="shared" si="176"/>
        <v>42</v>
      </c>
      <c r="P2856" s="7">
        <f t="shared" si="177"/>
        <v>29.790000000000003</v>
      </c>
      <c r="Q2856" s="5" t="s">
        <v>8319</v>
      </c>
      <c r="R2856" s="5" t="s">
        <v>8320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 s="5">
        <v>2855</v>
      </c>
      <c r="B2857" s="3" t="s">
        <v>2854</v>
      </c>
      <c r="C2857" s="3" t="s">
        <v>6964</v>
      </c>
      <c r="D2857">
        <v>600</v>
      </c>
      <c r="E2857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t="b">
        <v>0</v>
      </c>
      <c r="L2857" s="5">
        <v>5</v>
      </c>
      <c r="M2857" t="b">
        <v>0</v>
      </c>
      <c r="N2857" s="5" t="s">
        <v>8270</v>
      </c>
      <c r="O2857" s="1">
        <f t="shared" si="176"/>
        <v>50</v>
      </c>
      <c r="P2857" s="7">
        <f t="shared" si="177"/>
        <v>60</v>
      </c>
      <c r="Q2857" s="5" t="s">
        <v>8319</v>
      </c>
      <c r="R2857" s="5" t="s">
        <v>8320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 s="5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t="b">
        <v>0</v>
      </c>
      <c r="L2858" s="5">
        <v>6</v>
      </c>
      <c r="M2858" t="b">
        <v>0</v>
      </c>
      <c r="N2858" s="5" t="s">
        <v>8270</v>
      </c>
      <c r="O2858" s="1">
        <f t="shared" si="176"/>
        <v>5</v>
      </c>
      <c r="P2858" s="7">
        <f t="shared" si="177"/>
        <v>24.34</v>
      </c>
      <c r="Q2858" s="5" t="s">
        <v>8319</v>
      </c>
      <c r="R2858" s="5" t="s">
        <v>8320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 s="5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t="b">
        <v>0</v>
      </c>
      <c r="L2859" s="5">
        <v>15</v>
      </c>
      <c r="M2859" t="b">
        <v>0</v>
      </c>
      <c r="N2859" s="5" t="s">
        <v>8270</v>
      </c>
      <c r="O2859" s="1">
        <f t="shared" si="176"/>
        <v>20</v>
      </c>
      <c r="P2859" s="7">
        <f t="shared" si="177"/>
        <v>500</v>
      </c>
      <c r="Q2859" s="5" t="s">
        <v>8319</v>
      </c>
      <c r="R2859" s="5" t="s">
        <v>8320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 s="5">
        <v>2858</v>
      </c>
      <c r="B2860" s="3" t="s">
        <v>2857</v>
      </c>
      <c r="C2860" s="3" t="s">
        <v>6967</v>
      </c>
      <c r="D2860">
        <v>1000</v>
      </c>
      <c r="E2860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t="b">
        <v>0</v>
      </c>
      <c r="L2860" s="5">
        <v>0</v>
      </c>
      <c r="M2860" t="b">
        <v>0</v>
      </c>
      <c r="N2860" s="5" t="s">
        <v>8270</v>
      </c>
      <c r="O2860" s="1">
        <f t="shared" si="176"/>
        <v>0</v>
      </c>
      <c r="P2860" s="7" t="e">
        <f t="shared" si="177"/>
        <v>#DIV/0!</v>
      </c>
      <c r="Q2860" s="5" t="s">
        <v>8319</v>
      </c>
      <c r="R2860" s="5" t="s">
        <v>8320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 s="5">
        <v>2859</v>
      </c>
      <c r="B2861" s="3" t="s">
        <v>2858</v>
      </c>
      <c r="C2861" s="3" t="s">
        <v>6968</v>
      </c>
      <c r="D2861">
        <v>2000</v>
      </c>
      <c r="E2861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t="b">
        <v>0</v>
      </c>
      <c r="L2861" s="5">
        <v>1</v>
      </c>
      <c r="M2861" t="b">
        <v>0</v>
      </c>
      <c r="N2861" s="5" t="s">
        <v>8270</v>
      </c>
      <c r="O2861" s="1">
        <f t="shared" si="176"/>
        <v>2</v>
      </c>
      <c r="P2861" s="7">
        <f t="shared" si="177"/>
        <v>35</v>
      </c>
      <c r="Q2861" s="5" t="s">
        <v>8319</v>
      </c>
      <c r="R2861" s="5" t="s">
        <v>8320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 s="5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t="b">
        <v>0</v>
      </c>
      <c r="L2862" s="5">
        <v>9</v>
      </c>
      <c r="M2862" t="b">
        <v>0</v>
      </c>
      <c r="N2862" s="5" t="s">
        <v>8270</v>
      </c>
      <c r="O2862" s="1">
        <f t="shared" si="176"/>
        <v>7</v>
      </c>
      <c r="P2862" s="7">
        <f t="shared" si="177"/>
        <v>29.560000000000002</v>
      </c>
      <c r="Q2862" s="5" t="s">
        <v>8319</v>
      </c>
      <c r="R2862" s="5" t="s">
        <v>8320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 s="5">
        <v>2861</v>
      </c>
      <c r="B2863" s="3" t="s">
        <v>2860</v>
      </c>
      <c r="C2863" s="3" t="s">
        <v>6970</v>
      </c>
      <c r="D2863">
        <v>250</v>
      </c>
      <c r="E2863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t="b">
        <v>0</v>
      </c>
      <c r="L2863" s="5">
        <v>3</v>
      </c>
      <c r="M2863" t="b">
        <v>0</v>
      </c>
      <c r="N2863" s="5" t="s">
        <v>8270</v>
      </c>
      <c r="O2863" s="1">
        <f t="shared" si="176"/>
        <v>32</v>
      </c>
      <c r="P2863" s="7">
        <f t="shared" si="177"/>
        <v>26.67</v>
      </c>
      <c r="Q2863" s="5" t="s">
        <v>8319</v>
      </c>
      <c r="R2863" s="5" t="s">
        <v>8320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 s="5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t="b">
        <v>0</v>
      </c>
      <c r="L2864" s="5">
        <v>3</v>
      </c>
      <c r="M2864" t="b">
        <v>0</v>
      </c>
      <c r="N2864" s="5" t="s">
        <v>8270</v>
      </c>
      <c r="O2864" s="1">
        <f t="shared" si="176"/>
        <v>1</v>
      </c>
      <c r="P2864" s="7">
        <f t="shared" si="177"/>
        <v>18.34</v>
      </c>
      <c r="Q2864" s="5" t="s">
        <v>8319</v>
      </c>
      <c r="R2864" s="5" t="s">
        <v>8320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 s="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t="b">
        <v>0</v>
      </c>
      <c r="L2865" s="5">
        <v>1</v>
      </c>
      <c r="M2865" t="b">
        <v>0</v>
      </c>
      <c r="N2865" s="5" t="s">
        <v>8270</v>
      </c>
      <c r="O2865" s="1">
        <f t="shared" si="176"/>
        <v>1</v>
      </c>
      <c r="P2865" s="7">
        <f t="shared" si="177"/>
        <v>20</v>
      </c>
      <c r="Q2865" s="5" t="s">
        <v>8319</v>
      </c>
      <c r="R2865" s="5" t="s">
        <v>8320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 s="5">
        <v>2864</v>
      </c>
      <c r="B2866" s="3" t="s">
        <v>2863</v>
      </c>
      <c r="C2866" s="3" t="s">
        <v>6973</v>
      </c>
      <c r="D2866">
        <v>2500</v>
      </c>
      <c r="E2866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t="b">
        <v>0</v>
      </c>
      <c r="L2866" s="5">
        <v>3</v>
      </c>
      <c r="M2866" t="b">
        <v>0</v>
      </c>
      <c r="N2866" s="5" t="s">
        <v>8270</v>
      </c>
      <c r="O2866" s="1">
        <f t="shared" si="176"/>
        <v>2</v>
      </c>
      <c r="P2866" s="7">
        <f t="shared" si="177"/>
        <v>13.34</v>
      </c>
      <c r="Q2866" s="5" t="s">
        <v>8319</v>
      </c>
      <c r="R2866" s="5" t="s">
        <v>8320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 s="5">
        <v>2865</v>
      </c>
      <c r="B2867" s="3" t="s">
        <v>2864</v>
      </c>
      <c r="C2867" s="3" t="s">
        <v>6974</v>
      </c>
      <c r="D2867">
        <v>2888</v>
      </c>
      <c r="E2867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t="b">
        <v>0</v>
      </c>
      <c r="L2867" s="5">
        <v>0</v>
      </c>
      <c r="M2867" t="b">
        <v>0</v>
      </c>
      <c r="N2867" s="5" t="s">
        <v>8270</v>
      </c>
      <c r="O2867" s="1">
        <f t="shared" si="176"/>
        <v>0</v>
      </c>
      <c r="P2867" s="7" t="e">
        <f t="shared" si="177"/>
        <v>#DIV/0!</v>
      </c>
      <c r="Q2867" s="5" t="s">
        <v>8319</v>
      </c>
      <c r="R2867" s="5" t="s">
        <v>8320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 s="5">
        <v>2866</v>
      </c>
      <c r="B2868" s="3" t="s">
        <v>2865</v>
      </c>
      <c r="C2868" s="3" t="s">
        <v>6975</v>
      </c>
      <c r="D2868">
        <v>5000</v>
      </c>
      <c r="E286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t="b">
        <v>0</v>
      </c>
      <c r="L2868" s="5">
        <v>2</v>
      </c>
      <c r="M2868" t="b">
        <v>0</v>
      </c>
      <c r="N2868" s="5" t="s">
        <v>8270</v>
      </c>
      <c r="O2868" s="1">
        <f t="shared" si="176"/>
        <v>1</v>
      </c>
      <c r="P2868" s="7">
        <f t="shared" si="177"/>
        <v>22.5</v>
      </c>
      <c r="Q2868" s="5" t="s">
        <v>8319</v>
      </c>
      <c r="R2868" s="5" t="s">
        <v>8320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 s="5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t="b">
        <v>0</v>
      </c>
      <c r="L2869" s="5">
        <v>10</v>
      </c>
      <c r="M2869" t="b">
        <v>0</v>
      </c>
      <c r="N2869" s="5" t="s">
        <v>8270</v>
      </c>
      <c r="O2869" s="1">
        <f t="shared" si="176"/>
        <v>21</v>
      </c>
      <c r="P2869" s="7">
        <f t="shared" si="177"/>
        <v>50.4</v>
      </c>
      <c r="Q2869" s="5" t="s">
        <v>8319</v>
      </c>
      <c r="R2869" s="5" t="s">
        <v>8320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 s="5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t="b">
        <v>0</v>
      </c>
      <c r="L2870" s="5">
        <v>60</v>
      </c>
      <c r="M2870" t="b">
        <v>0</v>
      </c>
      <c r="N2870" s="5" t="s">
        <v>8270</v>
      </c>
      <c r="O2870" s="1">
        <f t="shared" si="176"/>
        <v>43</v>
      </c>
      <c r="P2870" s="7">
        <f t="shared" si="177"/>
        <v>105.03</v>
      </c>
      <c r="Q2870" s="5" t="s">
        <v>8319</v>
      </c>
      <c r="R2870" s="5" t="s">
        <v>8320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 s="5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t="b">
        <v>0</v>
      </c>
      <c r="L2871" s="5">
        <v>5</v>
      </c>
      <c r="M2871" t="b">
        <v>0</v>
      </c>
      <c r="N2871" s="5" t="s">
        <v>8270</v>
      </c>
      <c r="O2871" s="1">
        <f t="shared" si="176"/>
        <v>1</v>
      </c>
      <c r="P2871" s="7">
        <f t="shared" si="177"/>
        <v>35.4</v>
      </c>
      <c r="Q2871" s="5" t="s">
        <v>8319</v>
      </c>
      <c r="R2871" s="5" t="s">
        <v>8320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 s="5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t="b">
        <v>0</v>
      </c>
      <c r="L2872" s="5">
        <v>9</v>
      </c>
      <c r="M2872" t="b">
        <v>0</v>
      </c>
      <c r="N2872" s="5" t="s">
        <v>8270</v>
      </c>
      <c r="O2872" s="1">
        <f t="shared" si="176"/>
        <v>15</v>
      </c>
      <c r="P2872" s="7">
        <f t="shared" si="177"/>
        <v>83.34</v>
      </c>
      <c r="Q2872" s="5" t="s">
        <v>8319</v>
      </c>
      <c r="R2872" s="5" t="s">
        <v>8320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 s="5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t="b">
        <v>0</v>
      </c>
      <c r="L2873" s="5">
        <v>13</v>
      </c>
      <c r="M2873" t="b">
        <v>0</v>
      </c>
      <c r="N2873" s="5" t="s">
        <v>8270</v>
      </c>
      <c r="O2873" s="1">
        <f t="shared" si="176"/>
        <v>5</v>
      </c>
      <c r="P2873" s="7">
        <f t="shared" si="177"/>
        <v>35.93</v>
      </c>
      <c r="Q2873" s="5" t="s">
        <v>8319</v>
      </c>
      <c r="R2873" s="5" t="s">
        <v>8320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 s="5">
        <v>2872</v>
      </c>
      <c r="B2874" s="3" t="s">
        <v>2871</v>
      </c>
      <c r="C2874" s="3" t="s">
        <v>6981</v>
      </c>
      <c r="D2874">
        <v>3000</v>
      </c>
      <c r="E2874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t="b">
        <v>0</v>
      </c>
      <c r="L2874" s="5">
        <v>0</v>
      </c>
      <c r="M2874" t="b">
        <v>0</v>
      </c>
      <c r="N2874" s="5" t="s">
        <v>8270</v>
      </c>
      <c r="O2874" s="1">
        <f t="shared" si="176"/>
        <v>0</v>
      </c>
      <c r="P2874" s="7" t="e">
        <f t="shared" si="177"/>
        <v>#DIV/0!</v>
      </c>
      <c r="Q2874" s="5" t="s">
        <v>8319</v>
      </c>
      <c r="R2874" s="5" t="s">
        <v>8320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 s="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t="b">
        <v>0</v>
      </c>
      <c r="L2875" s="5">
        <v>8</v>
      </c>
      <c r="M2875" t="b">
        <v>0</v>
      </c>
      <c r="N2875" s="5" t="s">
        <v>8270</v>
      </c>
      <c r="O2875" s="1">
        <f t="shared" si="176"/>
        <v>39</v>
      </c>
      <c r="P2875" s="7">
        <f t="shared" si="177"/>
        <v>119.13000000000001</v>
      </c>
      <c r="Q2875" s="5" t="s">
        <v>8319</v>
      </c>
      <c r="R2875" s="5" t="s">
        <v>8320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 s="5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t="b">
        <v>0</v>
      </c>
      <c r="L2876" s="5">
        <v>3</v>
      </c>
      <c r="M2876" t="b">
        <v>0</v>
      </c>
      <c r="N2876" s="5" t="s">
        <v>8270</v>
      </c>
      <c r="O2876" s="1">
        <f t="shared" si="176"/>
        <v>6</v>
      </c>
      <c r="P2876" s="7">
        <f t="shared" si="177"/>
        <v>90.34</v>
      </c>
      <c r="Q2876" s="5" t="s">
        <v>8319</v>
      </c>
      <c r="R2876" s="5" t="s">
        <v>8320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 s="5">
        <v>2875</v>
      </c>
      <c r="B2877" s="3" t="s">
        <v>2874</v>
      </c>
      <c r="C2877" s="3" t="s">
        <v>6984</v>
      </c>
      <c r="D2877">
        <v>20000</v>
      </c>
      <c r="E2877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t="b">
        <v>0</v>
      </c>
      <c r="L2877" s="5">
        <v>3</v>
      </c>
      <c r="M2877" t="b">
        <v>0</v>
      </c>
      <c r="N2877" s="5" t="s">
        <v>8270</v>
      </c>
      <c r="O2877" s="1">
        <f t="shared" si="176"/>
        <v>1</v>
      </c>
      <c r="P2877" s="7">
        <f t="shared" si="177"/>
        <v>2.34</v>
      </c>
      <c r="Q2877" s="5" t="s">
        <v>8319</v>
      </c>
      <c r="R2877" s="5" t="s">
        <v>8320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 s="5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t="b">
        <v>0</v>
      </c>
      <c r="L2878" s="5">
        <v>0</v>
      </c>
      <c r="M2878" t="b">
        <v>0</v>
      </c>
      <c r="N2878" s="5" t="s">
        <v>8270</v>
      </c>
      <c r="O2878" s="1">
        <f t="shared" si="176"/>
        <v>0</v>
      </c>
      <c r="P2878" s="7" t="e">
        <f t="shared" si="177"/>
        <v>#DIV/0!</v>
      </c>
      <c r="Q2878" s="5" t="s">
        <v>8319</v>
      </c>
      <c r="R2878" s="5" t="s">
        <v>8320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 s="5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t="b">
        <v>0</v>
      </c>
      <c r="L2879" s="5">
        <v>6</v>
      </c>
      <c r="M2879" t="b">
        <v>0</v>
      </c>
      <c r="N2879" s="5" t="s">
        <v>8270</v>
      </c>
      <c r="O2879" s="1">
        <f t="shared" si="176"/>
        <v>11</v>
      </c>
      <c r="P2879" s="7">
        <f t="shared" si="177"/>
        <v>108.34</v>
      </c>
      <c r="Q2879" s="5" t="s">
        <v>8319</v>
      </c>
      <c r="R2879" s="5" t="s">
        <v>8320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 s="5">
        <v>2878</v>
      </c>
      <c r="B2880" s="3" t="s">
        <v>2877</v>
      </c>
      <c r="C2880" s="3" t="s">
        <v>6987</v>
      </c>
      <c r="D2880">
        <v>3000</v>
      </c>
      <c r="E2880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t="b">
        <v>0</v>
      </c>
      <c r="L2880" s="5">
        <v>4</v>
      </c>
      <c r="M2880" t="b">
        <v>0</v>
      </c>
      <c r="N2880" s="5" t="s">
        <v>8270</v>
      </c>
      <c r="O2880" s="1">
        <f t="shared" si="176"/>
        <v>3</v>
      </c>
      <c r="P2880" s="7">
        <f t="shared" si="177"/>
        <v>15.75</v>
      </c>
      <c r="Q2880" s="5" t="s">
        <v>8319</v>
      </c>
      <c r="R2880" s="5" t="s">
        <v>8320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 s="5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t="b">
        <v>0</v>
      </c>
      <c r="L2881" s="5">
        <v>1</v>
      </c>
      <c r="M2881" t="b">
        <v>0</v>
      </c>
      <c r="N2881" s="5" t="s">
        <v>8270</v>
      </c>
      <c r="O2881" s="1">
        <f t="shared" si="176"/>
        <v>1</v>
      </c>
      <c r="P2881" s="7">
        <f t="shared" si="177"/>
        <v>29</v>
      </c>
      <c r="Q2881" s="5" t="s">
        <v>8319</v>
      </c>
      <c r="R2881" s="5" t="s">
        <v>8320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 s="5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t="b">
        <v>0</v>
      </c>
      <c r="L2882" s="5">
        <v>29</v>
      </c>
      <c r="M2882" t="b">
        <v>0</v>
      </c>
      <c r="N2882" s="5" t="s">
        <v>8270</v>
      </c>
      <c r="O2882" s="1">
        <f t="shared" si="176"/>
        <v>24</v>
      </c>
      <c r="P2882" s="7">
        <f t="shared" si="177"/>
        <v>96.56</v>
      </c>
      <c r="Q2882" s="5" t="s">
        <v>8319</v>
      </c>
      <c r="R2882" s="5" t="s">
        <v>8320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 s="5">
        <v>2881</v>
      </c>
      <c r="B2883" s="3" t="s">
        <v>2880</v>
      </c>
      <c r="C2883" s="3" t="s">
        <v>6990</v>
      </c>
      <c r="D2883">
        <v>5500</v>
      </c>
      <c r="E2883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t="b">
        <v>0</v>
      </c>
      <c r="L2883" s="5">
        <v>0</v>
      </c>
      <c r="M2883" t="b">
        <v>0</v>
      </c>
      <c r="N2883" s="5" t="s">
        <v>8270</v>
      </c>
      <c r="O2883" s="1">
        <f t="shared" ref="O2883:O2946" si="180">ROUNDUP(E2883/D2883*100, 0)</f>
        <v>0</v>
      </c>
      <c r="P2883" s="7" t="e">
        <f t="shared" ref="P2883:P2946" si="181">ROUNDUP(E2883/L2883,2)</f>
        <v>#DIV/0!</v>
      </c>
      <c r="Q2883" s="5" t="s">
        <v>8319</v>
      </c>
      <c r="R2883" s="5" t="s">
        <v>8320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 s="5">
        <v>2882</v>
      </c>
      <c r="B2884" s="3" t="s">
        <v>2881</v>
      </c>
      <c r="C2884" s="3" t="s">
        <v>6991</v>
      </c>
      <c r="D2884">
        <v>750</v>
      </c>
      <c r="E2884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t="b">
        <v>0</v>
      </c>
      <c r="L2884" s="5">
        <v>4</v>
      </c>
      <c r="M2884" t="b">
        <v>0</v>
      </c>
      <c r="N2884" s="5" t="s">
        <v>8270</v>
      </c>
      <c r="O2884" s="1">
        <f t="shared" si="180"/>
        <v>34</v>
      </c>
      <c r="P2884" s="7">
        <f t="shared" si="181"/>
        <v>63</v>
      </c>
      <c r="Q2884" s="5" t="s">
        <v>8319</v>
      </c>
      <c r="R2884" s="5" t="s">
        <v>8320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 s="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t="b">
        <v>0</v>
      </c>
      <c r="L2885" s="5">
        <v>5</v>
      </c>
      <c r="M2885" t="b">
        <v>0</v>
      </c>
      <c r="N2885" s="5" t="s">
        <v>8270</v>
      </c>
      <c r="O2885" s="1">
        <f t="shared" si="180"/>
        <v>20</v>
      </c>
      <c r="P2885" s="7">
        <f t="shared" si="181"/>
        <v>381.6</v>
      </c>
      <c r="Q2885" s="5" t="s">
        <v>8319</v>
      </c>
      <c r="R2885" s="5" t="s">
        <v>8320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 s="5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t="b">
        <v>0</v>
      </c>
      <c r="L2886" s="5">
        <v>4</v>
      </c>
      <c r="M2886" t="b">
        <v>0</v>
      </c>
      <c r="N2886" s="5" t="s">
        <v>8270</v>
      </c>
      <c r="O2886" s="1">
        <f t="shared" si="180"/>
        <v>1</v>
      </c>
      <c r="P2886" s="7">
        <f t="shared" si="181"/>
        <v>46.25</v>
      </c>
      <c r="Q2886" s="5" t="s">
        <v>8319</v>
      </c>
      <c r="R2886" s="5" t="s">
        <v>8320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 s="5">
        <v>2885</v>
      </c>
      <c r="B2887" s="3" t="s">
        <v>2884</v>
      </c>
      <c r="C2887" s="3" t="s">
        <v>6994</v>
      </c>
      <c r="D2887">
        <v>400</v>
      </c>
      <c r="E2887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t="b">
        <v>0</v>
      </c>
      <c r="L2887" s="5">
        <v>5</v>
      </c>
      <c r="M2887" t="b">
        <v>0</v>
      </c>
      <c r="N2887" s="5" t="s">
        <v>8270</v>
      </c>
      <c r="O2887" s="1">
        <f t="shared" si="180"/>
        <v>33</v>
      </c>
      <c r="P2887" s="7">
        <f t="shared" si="181"/>
        <v>26</v>
      </c>
      <c r="Q2887" s="5" t="s">
        <v>8319</v>
      </c>
      <c r="R2887" s="5" t="s">
        <v>8320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 s="5">
        <v>2886</v>
      </c>
      <c r="B2888" s="3" t="s">
        <v>2885</v>
      </c>
      <c r="C2888" s="3" t="s">
        <v>6995</v>
      </c>
      <c r="D2888">
        <v>200</v>
      </c>
      <c r="E288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t="b">
        <v>0</v>
      </c>
      <c r="L2888" s="5">
        <v>1</v>
      </c>
      <c r="M2888" t="b">
        <v>0</v>
      </c>
      <c r="N2888" s="5" t="s">
        <v>8270</v>
      </c>
      <c r="O2888" s="1">
        <f t="shared" si="180"/>
        <v>5</v>
      </c>
      <c r="P2888" s="7">
        <f t="shared" si="181"/>
        <v>10</v>
      </c>
      <c r="Q2888" s="5" t="s">
        <v>8319</v>
      </c>
      <c r="R2888" s="5" t="s">
        <v>8320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 s="5">
        <v>2887</v>
      </c>
      <c r="B2889" s="3" t="s">
        <v>2886</v>
      </c>
      <c r="C2889" s="3" t="s">
        <v>6996</v>
      </c>
      <c r="D2889">
        <v>3000</v>
      </c>
      <c r="E2889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t="b">
        <v>0</v>
      </c>
      <c r="L2889" s="5">
        <v>1</v>
      </c>
      <c r="M2889" t="b">
        <v>0</v>
      </c>
      <c r="N2889" s="5" t="s">
        <v>8270</v>
      </c>
      <c r="O2889" s="1">
        <f t="shared" si="180"/>
        <v>1</v>
      </c>
      <c r="P2889" s="7">
        <f t="shared" si="181"/>
        <v>5</v>
      </c>
      <c r="Q2889" s="5" t="s">
        <v>8319</v>
      </c>
      <c r="R2889" s="5" t="s">
        <v>8320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 s="5">
        <v>2888</v>
      </c>
      <c r="B2890" s="3" t="s">
        <v>2887</v>
      </c>
      <c r="C2890" s="3" t="s">
        <v>6997</v>
      </c>
      <c r="D2890">
        <v>30000</v>
      </c>
      <c r="E2890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t="b">
        <v>0</v>
      </c>
      <c r="L2890" s="5">
        <v>0</v>
      </c>
      <c r="M2890" t="b">
        <v>0</v>
      </c>
      <c r="N2890" s="5" t="s">
        <v>8270</v>
      </c>
      <c r="O2890" s="1">
        <f t="shared" si="180"/>
        <v>0</v>
      </c>
      <c r="P2890" s="7" t="e">
        <f t="shared" si="181"/>
        <v>#DIV/0!</v>
      </c>
      <c r="Q2890" s="5" t="s">
        <v>8319</v>
      </c>
      <c r="R2890" s="5" t="s">
        <v>8320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 s="5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t="b">
        <v>0</v>
      </c>
      <c r="L2891" s="5">
        <v>14</v>
      </c>
      <c r="M2891" t="b">
        <v>0</v>
      </c>
      <c r="N2891" s="5" t="s">
        <v>8270</v>
      </c>
      <c r="O2891" s="1">
        <f t="shared" si="180"/>
        <v>39</v>
      </c>
      <c r="P2891" s="7">
        <f t="shared" si="181"/>
        <v>81.58</v>
      </c>
      <c r="Q2891" s="5" t="s">
        <v>8319</v>
      </c>
      <c r="R2891" s="5" t="s">
        <v>8320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 s="5">
        <v>2890</v>
      </c>
      <c r="B2892" s="3" t="s">
        <v>2889</v>
      </c>
      <c r="C2892" s="3" t="s">
        <v>6999</v>
      </c>
      <c r="D2892">
        <v>2000</v>
      </c>
      <c r="E2892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t="b">
        <v>0</v>
      </c>
      <c r="L2892" s="5">
        <v>3</v>
      </c>
      <c r="M2892" t="b">
        <v>0</v>
      </c>
      <c r="N2892" s="5" t="s">
        <v>8270</v>
      </c>
      <c r="O2892" s="1">
        <f t="shared" si="180"/>
        <v>2</v>
      </c>
      <c r="P2892" s="7">
        <f t="shared" si="181"/>
        <v>7</v>
      </c>
      <c r="Q2892" s="5" t="s">
        <v>8319</v>
      </c>
      <c r="R2892" s="5" t="s">
        <v>8320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 s="5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t="b">
        <v>0</v>
      </c>
      <c r="L2893" s="5">
        <v>10</v>
      </c>
      <c r="M2893" t="b">
        <v>0</v>
      </c>
      <c r="N2893" s="5" t="s">
        <v>8270</v>
      </c>
      <c r="O2893" s="1">
        <f t="shared" si="180"/>
        <v>3</v>
      </c>
      <c r="P2893" s="7">
        <f t="shared" si="181"/>
        <v>27.3</v>
      </c>
      <c r="Q2893" s="5" t="s">
        <v>8319</v>
      </c>
      <c r="R2893" s="5" t="s">
        <v>8320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 s="5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t="b">
        <v>0</v>
      </c>
      <c r="L2894" s="5">
        <v>17</v>
      </c>
      <c r="M2894" t="b">
        <v>0</v>
      </c>
      <c r="N2894" s="5" t="s">
        <v>8270</v>
      </c>
      <c r="O2894" s="1">
        <f t="shared" si="180"/>
        <v>10</v>
      </c>
      <c r="P2894" s="7">
        <f t="shared" si="181"/>
        <v>29.42</v>
      </c>
      <c r="Q2894" s="5" t="s">
        <v>8319</v>
      </c>
      <c r="R2894" s="5" t="s">
        <v>8320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 s="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t="b">
        <v>0</v>
      </c>
      <c r="L2895" s="5">
        <v>2</v>
      </c>
      <c r="M2895" t="b">
        <v>0</v>
      </c>
      <c r="N2895" s="5" t="s">
        <v>8270</v>
      </c>
      <c r="O2895" s="1">
        <f t="shared" si="180"/>
        <v>1</v>
      </c>
      <c r="P2895" s="7">
        <f t="shared" si="181"/>
        <v>12.5</v>
      </c>
      <c r="Q2895" s="5" t="s">
        <v>8319</v>
      </c>
      <c r="R2895" s="5" t="s">
        <v>8320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 s="5">
        <v>2894</v>
      </c>
      <c r="B2896" s="3" t="s">
        <v>2893</v>
      </c>
      <c r="C2896" s="3" t="s">
        <v>7003</v>
      </c>
      <c r="D2896">
        <v>50000</v>
      </c>
      <c r="E2896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t="b">
        <v>0</v>
      </c>
      <c r="L2896" s="5">
        <v>0</v>
      </c>
      <c r="M2896" t="b">
        <v>0</v>
      </c>
      <c r="N2896" s="5" t="s">
        <v>8270</v>
      </c>
      <c r="O2896" s="1">
        <f t="shared" si="180"/>
        <v>0</v>
      </c>
      <c r="P2896" s="7" t="e">
        <f t="shared" si="181"/>
        <v>#DIV/0!</v>
      </c>
      <c r="Q2896" s="5" t="s">
        <v>8319</v>
      </c>
      <c r="R2896" s="5" t="s">
        <v>8320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 s="5">
        <v>2895</v>
      </c>
      <c r="B2897" s="3" t="s">
        <v>2894</v>
      </c>
      <c r="C2897" s="3" t="s">
        <v>7004</v>
      </c>
      <c r="D2897">
        <v>500</v>
      </c>
      <c r="E2897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t="b">
        <v>0</v>
      </c>
      <c r="L2897" s="5">
        <v>4</v>
      </c>
      <c r="M2897" t="b">
        <v>0</v>
      </c>
      <c r="N2897" s="5" t="s">
        <v>8270</v>
      </c>
      <c r="O2897" s="1">
        <f t="shared" si="180"/>
        <v>5</v>
      </c>
      <c r="P2897" s="7">
        <f t="shared" si="181"/>
        <v>5.75</v>
      </c>
      <c r="Q2897" s="5" t="s">
        <v>8319</v>
      </c>
      <c r="R2897" s="5" t="s">
        <v>8320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 s="5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t="b">
        <v>0</v>
      </c>
      <c r="L2898" s="5">
        <v>12</v>
      </c>
      <c r="M2898" t="b">
        <v>0</v>
      </c>
      <c r="N2898" s="5" t="s">
        <v>8270</v>
      </c>
      <c r="O2898" s="1">
        <f t="shared" si="180"/>
        <v>21</v>
      </c>
      <c r="P2898" s="7">
        <f t="shared" si="181"/>
        <v>52.089999999999996</v>
      </c>
      <c r="Q2898" s="5" t="s">
        <v>8319</v>
      </c>
      <c r="R2898" s="5" t="s">
        <v>8320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 s="5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t="b">
        <v>0</v>
      </c>
      <c r="L2899" s="5">
        <v>3</v>
      </c>
      <c r="M2899" t="b">
        <v>0</v>
      </c>
      <c r="N2899" s="5" t="s">
        <v>8270</v>
      </c>
      <c r="O2899" s="1">
        <f t="shared" si="180"/>
        <v>5</v>
      </c>
      <c r="P2899" s="7">
        <f t="shared" si="181"/>
        <v>183.34</v>
      </c>
      <c r="Q2899" s="5" t="s">
        <v>8319</v>
      </c>
      <c r="R2899" s="5" t="s">
        <v>8320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 s="5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t="b">
        <v>0</v>
      </c>
      <c r="L2900" s="5">
        <v>12</v>
      </c>
      <c r="M2900" t="b">
        <v>0</v>
      </c>
      <c r="N2900" s="5" t="s">
        <v>8270</v>
      </c>
      <c r="O2900" s="1">
        <f t="shared" si="180"/>
        <v>5</v>
      </c>
      <c r="P2900" s="7">
        <f t="shared" si="181"/>
        <v>26.34</v>
      </c>
      <c r="Q2900" s="5" t="s">
        <v>8319</v>
      </c>
      <c r="R2900" s="5" t="s">
        <v>8320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 s="5">
        <v>2899</v>
      </c>
      <c r="B2901" s="3" t="s">
        <v>2898</v>
      </c>
      <c r="C2901" s="3" t="s">
        <v>7008</v>
      </c>
      <c r="D2901">
        <v>10000</v>
      </c>
      <c r="E2901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t="b">
        <v>0</v>
      </c>
      <c r="L2901" s="5">
        <v>0</v>
      </c>
      <c r="M2901" t="b">
        <v>0</v>
      </c>
      <c r="N2901" s="5" t="s">
        <v>8270</v>
      </c>
      <c r="O2901" s="1">
        <f t="shared" si="180"/>
        <v>0</v>
      </c>
      <c r="P2901" s="7" t="e">
        <f t="shared" si="181"/>
        <v>#DIV/0!</v>
      </c>
      <c r="Q2901" s="5" t="s">
        <v>8319</v>
      </c>
      <c r="R2901" s="5" t="s">
        <v>8320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 s="5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t="b">
        <v>0</v>
      </c>
      <c r="L2902" s="5">
        <v>7</v>
      </c>
      <c r="M2902" t="b">
        <v>0</v>
      </c>
      <c r="N2902" s="5" t="s">
        <v>8270</v>
      </c>
      <c r="O2902" s="1">
        <f t="shared" si="180"/>
        <v>62</v>
      </c>
      <c r="P2902" s="7">
        <f t="shared" si="181"/>
        <v>486.43</v>
      </c>
      <c r="Q2902" s="5" t="s">
        <v>8319</v>
      </c>
      <c r="R2902" s="5" t="s">
        <v>8320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 s="5">
        <v>2901</v>
      </c>
      <c r="B2903" s="3" t="s">
        <v>2900</v>
      </c>
      <c r="C2903" s="3" t="s">
        <v>7010</v>
      </c>
      <c r="D2903">
        <v>750</v>
      </c>
      <c r="E2903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t="b">
        <v>0</v>
      </c>
      <c r="L2903" s="5">
        <v>2</v>
      </c>
      <c r="M2903" t="b">
        <v>0</v>
      </c>
      <c r="N2903" s="5" t="s">
        <v>8270</v>
      </c>
      <c r="O2903" s="1">
        <f t="shared" si="180"/>
        <v>1</v>
      </c>
      <c r="P2903" s="7">
        <f t="shared" si="181"/>
        <v>3</v>
      </c>
      <c r="Q2903" s="5" t="s">
        <v>8319</v>
      </c>
      <c r="R2903" s="5" t="s">
        <v>8320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 s="5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t="b">
        <v>0</v>
      </c>
      <c r="L2904" s="5">
        <v>1</v>
      </c>
      <c r="M2904" t="b">
        <v>0</v>
      </c>
      <c r="N2904" s="5" t="s">
        <v>8270</v>
      </c>
      <c r="O2904" s="1">
        <f t="shared" si="180"/>
        <v>1</v>
      </c>
      <c r="P2904" s="7">
        <f t="shared" si="181"/>
        <v>25</v>
      </c>
      <c r="Q2904" s="5" t="s">
        <v>8319</v>
      </c>
      <c r="R2904" s="5" t="s">
        <v>8320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 s="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t="b">
        <v>0</v>
      </c>
      <c r="L2905" s="5">
        <v>4</v>
      </c>
      <c r="M2905" t="b">
        <v>0</v>
      </c>
      <c r="N2905" s="5" t="s">
        <v>8270</v>
      </c>
      <c r="O2905" s="1">
        <f t="shared" si="180"/>
        <v>1</v>
      </c>
      <c r="P2905" s="7">
        <f t="shared" si="181"/>
        <v>9.75</v>
      </c>
      <c r="Q2905" s="5" t="s">
        <v>8319</v>
      </c>
      <c r="R2905" s="5" t="s">
        <v>8320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 s="5">
        <v>2904</v>
      </c>
      <c r="B2906" s="3" t="s">
        <v>2903</v>
      </c>
      <c r="C2906" s="3" t="s">
        <v>7013</v>
      </c>
      <c r="D2906">
        <v>1500</v>
      </c>
      <c r="E2906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t="b">
        <v>0</v>
      </c>
      <c r="L2906" s="5">
        <v>4</v>
      </c>
      <c r="M2906" t="b">
        <v>0</v>
      </c>
      <c r="N2906" s="5" t="s">
        <v>8270</v>
      </c>
      <c r="O2906" s="1">
        <f t="shared" si="180"/>
        <v>5</v>
      </c>
      <c r="P2906" s="7">
        <f t="shared" si="181"/>
        <v>18.75</v>
      </c>
      <c r="Q2906" s="5" t="s">
        <v>8319</v>
      </c>
      <c r="R2906" s="5" t="s">
        <v>8320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 s="5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t="b">
        <v>0</v>
      </c>
      <c r="L2907" s="5">
        <v>17</v>
      </c>
      <c r="M2907" t="b">
        <v>0</v>
      </c>
      <c r="N2907" s="5" t="s">
        <v>8270</v>
      </c>
      <c r="O2907" s="1">
        <f t="shared" si="180"/>
        <v>18</v>
      </c>
      <c r="P2907" s="7">
        <f t="shared" si="181"/>
        <v>36.589999999999996</v>
      </c>
      <c r="Q2907" s="5" t="s">
        <v>8319</v>
      </c>
      <c r="R2907" s="5" t="s">
        <v>8320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 s="5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t="b">
        <v>0</v>
      </c>
      <c r="L2908" s="5">
        <v>7</v>
      </c>
      <c r="M2908" t="b">
        <v>0</v>
      </c>
      <c r="N2908" s="5" t="s">
        <v>8270</v>
      </c>
      <c r="O2908" s="1">
        <f t="shared" si="180"/>
        <v>10</v>
      </c>
      <c r="P2908" s="7">
        <f t="shared" si="181"/>
        <v>80.72</v>
      </c>
      <c r="Q2908" s="5" t="s">
        <v>8319</v>
      </c>
      <c r="R2908" s="5" t="s">
        <v>8320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 s="5">
        <v>2907</v>
      </c>
      <c r="B2909" s="3" t="s">
        <v>2906</v>
      </c>
      <c r="C2909" s="3" t="s">
        <v>7016</v>
      </c>
      <c r="D2909">
        <v>2500</v>
      </c>
      <c r="E2909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t="b">
        <v>0</v>
      </c>
      <c r="L2909" s="5">
        <v>2</v>
      </c>
      <c r="M2909" t="b">
        <v>0</v>
      </c>
      <c r="N2909" s="5" t="s">
        <v>8270</v>
      </c>
      <c r="O2909" s="1">
        <f t="shared" si="180"/>
        <v>1</v>
      </c>
      <c r="P2909" s="7">
        <f t="shared" si="181"/>
        <v>1</v>
      </c>
      <c r="Q2909" s="5" t="s">
        <v>8319</v>
      </c>
      <c r="R2909" s="5" t="s">
        <v>8320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 s="5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t="b">
        <v>0</v>
      </c>
      <c r="L2910" s="5">
        <v>5</v>
      </c>
      <c r="M2910" t="b">
        <v>0</v>
      </c>
      <c r="N2910" s="5" t="s">
        <v>8270</v>
      </c>
      <c r="O2910" s="1">
        <f t="shared" si="180"/>
        <v>3</v>
      </c>
      <c r="P2910" s="7">
        <f t="shared" si="181"/>
        <v>52.8</v>
      </c>
      <c r="Q2910" s="5" t="s">
        <v>8319</v>
      </c>
      <c r="R2910" s="5" t="s">
        <v>8320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 s="5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t="b">
        <v>0</v>
      </c>
      <c r="L2911" s="5">
        <v>1</v>
      </c>
      <c r="M2911" t="b">
        <v>0</v>
      </c>
      <c r="N2911" s="5" t="s">
        <v>8270</v>
      </c>
      <c r="O2911" s="1">
        <f t="shared" si="180"/>
        <v>1</v>
      </c>
      <c r="P2911" s="7">
        <f t="shared" si="181"/>
        <v>20</v>
      </c>
      <c r="Q2911" s="5" t="s">
        <v>8319</v>
      </c>
      <c r="R2911" s="5" t="s">
        <v>8320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 s="5">
        <v>2910</v>
      </c>
      <c r="B2912" s="3" t="s">
        <v>2909</v>
      </c>
      <c r="C2912" s="3" t="s">
        <v>7019</v>
      </c>
      <c r="D2912">
        <v>30000</v>
      </c>
      <c r="E2912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t="b">
        <v>0</v>
      </c>
      <c r="L2912" s="5">
        <v>1</v>
      </c>
      <c r="M2912" t="b">
        <v>0</v>
      </c>
      <c r="N2912" s="5" t="s">
        <v>8270</v>
      </c>
      <c r="O2912" s="1">
        <f t="shared" si="180"/>
        <v>1</v>
      </c>
      <c r="P2912" s="7">
        <f t="shared" si="181"/>
        <v>1</v>
      </c>
      <c r="Q2912" s="5" t="s">
        <v>8319</v>
      </c>
      <c r="R2912" s="5" t="s">
        <v>8320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 s="5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t="b">
        <v>0</v>
      </c>
      <c r="L2913" s="5">
        <v>14</v>
      </c>
      <c r="M2913" t="b">
        <v>0</v>
      </c>
      <c r="N2913" s="5" t="s">
        <v>8270</v>
      </c>
      <c r="O2913" s="1">
        <f t="shared" si="180"/>
        <v>37</v>
      </c>
      <c r="P2913" s="7">
        <f t="shared" si="181"/>
        <v>46.93</v>
      </c>
      <c r="Q2913" s="5" t="s">
        <v>8319</v>
      </c>
      <c r="R2913" s="5" t="s">
        <v>8320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 s="5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t="b">
        <v>0</v>
      </c>
      <c r="L2914" s="5">
        <v>26</v>
      </c>
      <c r="M2914" t="b">
        <v>0</v>
      </c>
      <c r="N2914" s="5" t="s">
        <v>8270</v>
      </c>
      <c r="O2914" s="1">
        <f t="shared" si="180"/>
        <v>15</v>
      </c>
      <c r="P2914" s="7">
        <f t="shared" si="181"/>
        <v>78.08</v>
      </c>
      <c r="Q2914" s="5" t="s">
        <v>8319</v>
      </c>
      <c r="R2914" s="5" t="s">
        <v>8320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 s="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t="b">
        <v>0</v>
      </c>
      <c r="L2915" s="5">
        <v>2</v>
      </c>
      <c r="M2915" t="b">
        <v>0</v>
      </c>
      <c r="N2915" s="5" t="s">
        <v>8270</v>
      </c>
      <c r="O2915" s="1">
        <f t="shared" si="180"/>
        <v>1</v>
      </c>
      <c r="P2915" s="7">
        <f t="shared" si="181"/>
        <v>1</v>
      </c>
      <c r="Q2915" s="5" t="s">
        <v>8319</v>
      </c>
      <c r="R2915" s="5" t="s">
        <v>8320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 s="5">
        <v>2914</v>
      </c>
      <c r="B2916" s="3" t="s">
        <v>2913</v>
      </c>
      <c r="C2916" s="3" t="s">
        <v>7023</v>
      </c>
      <c r="D2916">
        <v>25000</v>
      </c>
      <c r="E2916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t="b">
        <v>0</v>
      </c>
      <c r="L2916" s="5">
        <v>1</v>
      </c>
      <c r="M2916" t="b">
        <v>0</v>
      </c>
      <c r="N2916" s="5" t="s">
        <v>8270</v>
      </c>
      <c r="O2916" s="1">
        <f t="shared" si="180"/>
        <v>1</v>
      </c>
      <c r="P2916" s="7">
        <f t="shared" si="181"/>
        <v>1</v>
      </c>
      <c r="Q2916" s="5" t="s">
        <v>8319</v>
      </c>
      <c r="R2916" s="5" t="s">
        <v>8320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 s="5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t="b">
        <v>0</v>
      </c>
      <c r="L2917" s="5">
        <v>3</v>
      </c>
      <c r="M2917" t="b">
        <v>0</v>
      </c>
      <c r="N2917" s="5" t="s">
        <v>8270</v>
      </c>
      <c r="O2917" s="1">
        <f t="shared" si="180"/>
        <v>62</v>
      </c>
      <c r="P2917" s="7">
        <f t="shared" si="181"/>
        <v>203.67</v>
      </c>
      <c r="Q2917" s="5" t="s">
        <v>8319</v>
      </c>
      <c r="R2917" s="5" t="s">
        <v>8320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 s="5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t="b">
        <v>0</v>
      </c>
      <c r="L2918" s="5">
        <v>7</v>
      </c>
      <c r="M2918" t="b">
        <v>0</v>
      </c>
      <c r="N2918" s="5" t="s">
        <v>8270</v>
      </c>
      <c r="O2918" s="1">
        <f t="shared" si="180"/>
        <v>8</v>
      </c>
      <c r="P2918" s="7">
        <f t="shared" si="181"/>
        <v>20.720000000000002</v>
      </c>
      <c r="Q2918" s="5" t="s">
        <v>8319</v>
      </c>
      <c r="R2918" s="5" t="s">
        <v>8320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 s="5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t="b">
        <v>0</v>
      </c>
      <c r="L2919" s="5">
        <v>9</v>
      </c>
      <c r="M2919" t="b">
        <v>0</v>
      </c>
      <c r="N2919" s="5" t="s">
        <v>8270</v>
      </c>
      <c r="O2919" s="1">
        <f t="shared" si="180"/>
        <v>22</v>
      </c>
      <c r="P2919" s="7">
        <f t="shared" si="181"/>
        <v>48.559999999999995</v>
      </c>
      <c r="Q2919" s="5" t="s">
        <v>8319</v>
      </c>
      <c r="R2919" s="5" t="s">
        <v>8320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 s="5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t="b">
        <v>0</v>
      </c>
      <c r="L2920" s="5">
        <v>20</v>
      </c>
      <c r="M2920" t="b">
        <v>0</v>
      </c>
      <c r="N2920" s="5" t="s">
        <v>8270</v>
      </c>
      <c r="O2920" s="1">
        <f t="shared" si="180"/>
        <v>28</v>
      </c>
      <c r="P2920" s="7">
        <f t="shared" si="181"/>
        <v>68.099999999999994</v>
      </c>
      <c r="Q2920" s="5" t="s">
        <v>8319</v>
      </c>
      <c r="R2920" s="5" t="s">
        <v>8320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 s="5">
        <v>2919</v>
      </c>
      <c r="B2921" s="3" t="s">
        <v>2918</v>
      </c>
      <c r="C2921" s="3" t="s">
        <v>7028</v>
      </c>
      <c r="D2921">
        <v>600</v>
      </c>
      <c r="E2921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t="b">
        <v>0</v>
      </c>
      <c r="L2921" s="5">
        <v>6</v>
      </c>
      <c r="M2921" t="b">
        <v>0</v>
      </c>
      <c r="N2921" s="5" t="s">
        <v>8270</v>
      </c>
      <c r="O2921" s="1">
        <f t="shared" si="180"/>
        <v>9</v>
      </c>
      <c r="P2921" s="7">
        <f t="shared" si="181"/>
        <v>8.5</v>
      </c>
      <c r="Q2921" s="5" t="s">
        <v>8319</v>
      </c>
      <c r="R2921" s="5" t="s">
        <v>8320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 s="5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t="b">
        <v>0</v>
      </c>
      <c r="L2922" s="5">
        <v>13</v>
      </c>
      <c r="M2922" t="b">
        <v>0</v>
      </c>
      <c r="N2922" s="5" t="s">
        <v>8270</v>
      </c>
      <c r="O2922" s="1">
        <f t="shared" si="180"/>
        <v>27</v>
      </c>
      <c r="P2922" s="7">
        <f t="shared" si="181"/>
        <v>51.62</v>
      </c>
      <c r="Q2922" s="5" t="s">
        <v>8319</v>
      </c>
      <c r="R2922" s="5" t="s">
        <v>8320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 s="5">
        <v>2921</v>
      </c>
      <c r="B2923" s="3" t="s">
        <v>2920</v>
      </c>
      <c r="C2923" s="3" t="s">
        <v>7030</v>
      </c>
      <c r="D2923">
        <v>100</v>
      </c>
      <c r="E2923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t="b">
        <v>0</v>
      </c>
      <c r="L2923" s="5">
        <v>3</v>
      </c>
      <c r="M2923" t="b">
        <v>1</v>
      </c>
      <c r="N2923" s="5" t="s">
        <v>8304</v>
      </c>
      <c r="O2923" s="1">
        <f t="shared" si="180"/>
        <v>129</v>
      </c>
      <c r="P2923" s="7">
        <f t="shared" si="181"/>
        <v>43</v>
      </c>
      <c r="Q2923" s="5" t="s">
        <v>8319</v>
      </c>
      <c r="R2923" s="5" t="s">
        <v>8361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 s="5">
        <v>2922</v>
      </c>
      <c r="B2924" s="3" t="s">
        <v>2921</v>
      </c>
      <c r="C2924" s="3" t="s">
        <v>7031</v>
      </c>
      <c r="D2924">
        <v>500</v>
      </c>
      <c r="E2924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t="b">
        <v>0</v>
      </c>
      <c r="L2924" s="5">
        <v>6</v>
      </c>
      <c r="M2924" t="b">
        <v>1</v>
      </c>
      <c r="N2924" s="5" t="s">
        <v>8304</v>
      </c>
      <c r="O2924" s="1">
        <f t="shared" si="180"/>
        <v>100</v>
      </c>
      <c r="P2924" s="7">
        <f t="shared" si="181"/>
        <v>83.34</v>
      </c>
      <c r="Q2924" s="5" t="s">
        <v>8319</v>
      </c>
      <c r="R2924" s="5" t="s">
        <v>8361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 s="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t="b">
        <v>0</v>
      </c>
      <c r="L2925" s="5">
        <v>10</v>
      </c>
      <c r="M2925" t="b">
        <v>1</v>
      </c>
      <c r="N2925" s="5" t="s">
        <v>8304</v>
      </c>
      <c r="O2925" s="1">
        <f t="shared" si="180"/>
        <v>100</v>
      </c>
      <c r="P2925" s="7">
        <f t="shared" si="181"/>
        <v>30</v>
      </c>
      <c r="Q2925" s="5" t="s">
        <v>8319</v>
      </c>
      <c r="R2925" s="5" t="s">
        <v>8361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 s="5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t="b">
        <v>0</v>
      </c>
      <c r="L2926" s="5">
        <v>147</v>
      </c>
      <c r="M2926" t="b">
        <v>1</v>
      </c>
      <c r="N2926" s="5" t="s">
        <v>8304</v>
      </c>
      <c r="O2926" s="1">
        <f t="shared" si="180"/>
        <v>104</v>
      </c>
      <c r="P2926" s="7">
        <f t="shared" si="181"/>
        <v>175.51999999999998</v>
      </c>
      <c r="Q2926" s="5" t="s">
        <v>8319</v>
      </c>
      <c r="R2926" s="5" t="s">
        <v>8361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 s="5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t="b">
        <v>0</v>
      </c>
      <c r="L2927" s="5">
        <v>199</v>
      </c>
      <c r="M2927" t="b">
        <v>1</v>
      </c>
      <c r="N2927" s="5" t="s">
        <v>8304</v>
      </c>
      <c r="O2927" s="1">
        <f t="shared" si="180"/>
        <v>103</v>
      </c>
      <c r="P2927" s="7">
        <f t="shared" si="181"/>
        <v>231.67</v>
      </c>
      <c r="Q2927" s="5" t="s">
        <v>8319</v>
      </c>
      <c r="R2927" s="5" t="s">
        <v>8361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 s="5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t="b">
        <v>0</v>
      </c>
      <c r="L2928" s="5">
        <v>50</v>
      </c>
      <c r="M2928" t="b">
        <v>1</v>
      </c>
      <c r="N2928" s="5" t="s">
        <v>8304</v>
      </c>
      <c r="O2928" s="1">
        <f t="shared" si="180"/>
        <v>125</v>
      </c>
      <c r="P2928" s="7">
        <f t="shared" si="181"/>
        <v>75</v>
      </c>
      <c r="Q2928" s="5" t="s">
        <v>8319</v>
      </c>
      <c r="R2928" s="5" t="s">
        <v>8361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 s="5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t="b">
        <v>0</v>
      </c>
      <c r="L2929" s="5">
        <v>21</v>
      </c>
      <c r="M2929" t="b">
        <v>1</v>
      </c>
      <c r="N2929" s="5" t="s">
        <v>8304</v>
      </c>
      <c r="O2929" s="1">
        <f t="shared" si="180"/>
        <v>131</v>
      </c>
      <c r="P2929" s="7">
        <f t="shared" si="181"/>
        <v>112.15</v>
      </c>
      <c r="Q2929" s="5" t="s">
        <v>8319</v>
      </c>
      <c r="R2929" s="5" t="s">
        <v>8361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 s="5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t="b">
        <v>0</v>
      </c>
      <c r="L2930" s="5">
        <v>24</v>
      </c>
      <c r="M2930" t="b">
        <v>1</v>
      </c>
      <c r="N2930" s="5" t="s">
        <v>8304</v>
      </c>
      <c r="O2930" s="1">
        <f t="shared" si="180"/>
        <v>100</v>
      </c>
      <c r="P2930" s="7">
        <f t="shared" si="181"/>
        <v>41.669999999999995</v>
      </c>
      <c r="Q2930" s="5" t="s">
        <v>8319</v>
      </c>
      <c r="R2930" s="5" t="s">
        <v>8361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 s="5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t="b">
        <v>0</v>
      </c>
      <c r="L2931" s="5">
        <v>32</v>
      </c>
      <c r="M2931" t="b">
        <v>1</v>
      </c>
      <c r="N2931" s="5" t="s">
        <v>8304</v>
      </c>
      <c r="O2931" s="1">
        <f t="shared" si="180"/>
        <v>103</v>
      </c>
      <c r="P2931" s="7">
        <f t="shared" si="181"/>
        <v>255.17999999999998</v>
      </c>
      <c r="Q2931" s="5" t="s">
        <v>8319</v>
      </c>
      <c r="R2931" s="5" t="s">
        <v>8361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 s="5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t="b">
        <v>0</v>
      </c>
      <c r="L2932" s="5">
        <v>62</v>
      </c>
      <c r="M2932" t="b">
        <v>1</v>
      </c>
      <c r="N2932" s="5" t="s">
        <v>8304</v>
      </c>
      <c r="O2932" s="1">
        <f t="shared" si="180"/>
        <v>101</v>
      </c>
      <c r="P2932" s="7">
        <f t="shared" si="181"/>
        <v>162.78</v>
      </c>
      <c r="Q2932" s="5" t="s">
        <v>8319</v>
      </c>
      <c r="R2932" s="5" t="s">
        <v>8361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 s="5">
        <v>2931</v>
      </c>
      <c r="B2933" s="3" t="s">
        <v>2930</v>
      </c>
      <c r="C2933" s="3" t="s">
        <v>7040</v>
      </c>
      <c r="D2933">
        <v>750</v>
      </c>
      <c r="E2933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t="b">
        <v>0</v>
      </c>
      <c r="L2933" s="5">
        <v>9</v>
      </c>
      <c r="M2933" t="b">
        <v>1</v>
      </c>
      <c r="N2933" s="5" t="s">
        <v>8304</v>
      </c>
      <c r="O2933" s="1">
        <f t="shared" si="180"/>
        <v>106</v>
      </c>
      <c r="P2933" s="7">
        <f t="shared" si="181"/>
        <v>88.34</v>
      </c>
      <c r="Q2933" s="5" t="s">
        <v>8319</v>
      </c>
      <c r="R2933" s="5" t="s">
        <v>8361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 s="5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t="b">
        <v>0</v>
      </c>
      <c r="L2934" s="5">
        <v>38</v>
      </c>
      <c r="M2934" t="b">
        <v>1</v>
      </c>
      <c r="N2934" s="5" t="s">
        <v>8304</v>
      </c>
      <c r="O2934" s="1">
        <f t="shared" si="180"/>
        <v>106</v>
      </c>
      <c r="P2934" s="7">
        <f t="shared" si="181"/>
        <v>85.740000000000009</v>
      </c>
      <c r="Q2934" s="5" t="s">
        <v>8319</v>
      </c>
      <c r="R2934" s="5" t="s">
        <v>8361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 s="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t="b">
        <v>0</v>
      </c>
      <c r="L2935" s="5">
        <v>54</v>
      </c>
      <c r="M2935" t="b">
        <v>1</v>
      </c>
      <c r="N2935" s="5" t="s">
        <v>8304</v>
      </c>
      <c r="O2935" s="1">
        <f t="shared" si="180"/>
        <v>103</v>
      </c>
      <c r="P2935" s="7">
        <f t="shared" si="181"/>
        <v>47.58</v>
      </c>
      <c r="Q2935" s="5" t="s">
        <v>8319</v>
      </c>
      <c r="R2935" s="5" t="s">
        <v>8361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 s="5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t="b">
        <v>0</v>
      </c>
      <c r="L2936" s="5">
        <v>37</v>
      </c>
      <c r="M2936" t="b">
        <v>1</v>
      </c>
      <c r="N2936" s="5" t="s">
        <v>8304</v>
      </c>
      <c r="O2936" s="1">
        <f t="shared" si="180"/>
        <v>108</v>
      </c>
      <c r="P2936" s="7">
        <f t="shared" si="181"/>
        <v>72.98</v>
      </c>
      <c r="Q2936" s="5" t="s">
        <v>8319</v>
      </c>
      <c r="R2936" s="5" t="s">
        <v>8361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 s="5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t="b">
        <v>0</v>
      </c>
      <c r="L2937" s="5">
        <v>39</v>
      </c>
      <c r="M2937" t="b">
        <v>1</v>
      </c>
      <c r="N2937" s="5" t="s">
        <v>8304</v>
      </c>
      <c r="O2937" s="1">
        <f t="shared" si="180"/>
        <v>101</v>
      </c>
      <c r="P2937" s="7">
        <f t="shared" si="181"/>
        <v>90.54</v>
      </c>
      <c r="Q2937" s="5" t="s">
        <v>8319</v>
      </c>
      <c r="R2937" s="5" t="s">
        <v>8361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 s="5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t="b">
        <v>0</v>
      </c>
      <c r="L2938" s="5">
        <v>34</v>
      </c>
      <c r="M2938" t="b">
        <v>1</v>
      </c>
      <c r="N2938" s="5" t="s">
        <v>8304</v>
      </c>
      <c r="O2938" s="1">
        <f t="shared" si="180"/>
        <v>128</v>
      </c>
      <c r="P2938" s="7">
        <f t="shared" si="181"/>
        <v>37.65</v>
      </c>
      <c r="Q2938" s="5" t="s">
        <v>8319</v>
      </c>
      <c r="R2938" s="5" t="s">
        <v>8361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 s="5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t="b">
        <v>0</v>
      </c>
      <c r="L2939" s="5">
        <v>55</v>
      </c>
      <c r="M2939" t="b">
        <v>1</v>
      </c>
      <c r="N2939" s="5" t="s">
        <v>8304</v>
      </c>
      <c r="O2939" s="1">
        <f t="shared" si="180"/>
        <v>134</v>
      </c>
      <c r="P2939" s="7">
        <f t="shared" si="181"/>
        <v>36.369999999999997</v>
      </c>
      <c r="Q2939" s="5" t="s">
        <v>8319</v>
      </c>
      <c r="R2939" s="5" t="s">
        <v>8361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 s="5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t="b">
        <v>0</v>
      </c>
      <c r="L2940" s="5">
        <v>32</v>
      </c>
      <c r="M2940" t="b">
        <v>1</v>
      </c>
      <c r="N2940" s="5" t="s">
        <v>8304</v>
      </c>
      <c r="O2940" s="1">
        <f t="shared" si="180"/>
        <v>102</v>
      </c>
      <c r="P2940" s="7">
        <f t="shared" si="181"/>
        <v>126.72</v>
      </c>
      <c r="Q2940" s="5" t="s">
        <v>8319</v>
      </c>
      <c r="R2940" s="5" t="s">
        <v>8361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 s="5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t="b">
        <v>0</v>
      </c>
      <c r="L2941" s="5">
        <v>25</v>
      </c>
      <c r="M2941" t="b">
        <v>1</v>
      </c>
      <c r="N2941" s="5" t="s">
        <v>8304</v>
      </c>
      <c r="O2941" s="1">
        <f t="shared" si="180"/>
        <v>103</v>
      </c>
      <c r="P2941" s="7">
        <f t="shared" si="181"/>
        <v>329.2</v>
      </c>
      <c r="Q2941" s="5" t="s">
        <v>8319</v>
      </c>
      <c r="R2941" s="5" t="s">
        <v>8361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 s="5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t="b">
        <v>0</v>
      </c>
      <c r="L2942" s="5">
        <v>33</v>
      </c>
      <c r="M2942" t="b">
        <v>1</v>
      </c>
      <c r="N2942" s="5" t="s">
        <v>8304</v>
      </c>
      <c r="O2942" s="1">
        <f t="shared" si="180"/>
        <v>108</v>
      </c>
      <c r="P2942" s="7">
        <f t="shared" si="181"/>
        <v>81.25</v>
      </c>
      <c r="Q2942" s="5" t="s">
        <v>8319</v>
      </c>
      <c r="R2942" s="5" t="s">
        <v>8361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 s="5">
        <v>2941</v>
      </c>
      <c r="B2943" s="3" t="s">
        <v>2940</v>
      </c>
      <c r="C2943" s="3" t="s">
        <v>7050</v>
      </c>
      <c r="D2943">
        <v>25000</v>
      </c>
      <c r="E2943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t="b">
        <v>0</v>
      </c>
      <c r="L2943" s="5">
        <v>1</v>
      </c>
      <c r="M2943" t="b">
        <v>0</v>
      </c>
      <c r="N2943" s="5" t="s">
        <v>8302</v>
      </c>
      <c r="O2943" s="1">
        <f t="shared" si="180"/>
        <v>1</v>
      </c>
      <c r="P2943" s="7">
        <f t="shared" si="181"/>
        <v>1</v>
      </c>
      <c r="Q2943" s="5" t="s">
        <v>8319</v>
      </c>
      <c r="R2943" s="5" t="s">
        <v>8359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 s="5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t="b">
        <v>0</v>
      </c>
      <c r="L2944" s="5">
        <v>202</v>
      </c>
      <c r="M2944" t="b">
        <v>0</v>
      </c>
      <c r="N2944" s="5" t="s">
        <v>8302</v>
      </c>
      <c r="O2944" s="1">
        <f t="shared" si="180"/>
        <v>21</v>
      </c>
      <c r="P2944" s="7">
        <f t="shared" si="181"/>
        <v>202.23</v>
      </c>
      <c r="Q2944" s="5" t="s">
        <v>8319</v>
      </c>
      <c r="R2944" s="5" t="s">
        <v>8359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 s="5">
        <v>2943</v>
      </c>
      <c r="B2945" s="3" t="s">
        <v>2942</v>
      </c>
      <c r="C2945" s="3" t="s">
        <v>7052</v>
      </c>
      <c r="D2945">
        <v>3000</v>
      </c>
      <c r="E2945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t="b">
        <v>0</v>
      </c>
      <c r="L2945" s="5">
        <v>0</v>
      </c>
      <c r="M2945" t="b">
        <v>0</v>
      </c>
      <c r="N2945" s="5" t="s">
        <v>8302</v>
      </c>
      <c r="O2945" s="1">
        <f t="shared" si="180"/>
        <v>0</v>
      </c>
      <c r="P2945" s="7" t="e">
        <f t="shared" si="181"/>
        <v>#DIV/0!</v>
      </c>
      <c r="Q2945" s="5" t="s">
        <v>8319</v>
      </c>
      <c r="R2945" s="5" t="s">
        <v>8359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 s="5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t="b">
        <v>0</v>
      </c>
      <c r="L2946" s="5">
        <v>1</v>
      </c>
      <c r="M2946" t="b">
        <v>0</v>
      </c>
      <c r="N2946" s="5" t="s">
        <v>8302</v>
      </c>
      <c r="O2946" s="1">
        <f t="shared" si="180"/>
        <v>1</v>
      </c>
      <c r="P2946" s="7">
        <f t="shared" si="181"/>
        <v>100</v>
      </c>
      <c r="Q2946" s="5" t="s">
        <v>8319</v>
      </c>
      <c r="R2946" s="5" t="s">
        <v>8359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 s="5">
        <v>2945</v>
      </c>
      <c r="B2947" s="3" t="s">
        <v>2944</v>
      </c>
      <c r="C2947" s="3" t="s">
        <v>7054</v>
      </c>
      <c r="D2947">
        <v>50000</v>
      </c>
      <c r="E2947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t="b">
        <v>0</v>
      </c>
      <c r="L2947" s="5">
        <v>0</v>
      </c>
      <c r="M2947" t="b">
        <v>0</v>
      </c>
      <c r="N2947" s="5" t="s">
        <v>8302</v>
      </c>
      <c r="O2947" s="1">
        <f t="shared" ref="O2947:O3010" si="184">ROUNDUP(E2947/D2947*100, 0)</f>
        <v>0</v>
      </c>
      <c r="P2947" s="7" t="e">
        <f t="shared" ref="P2947:P3010" si="185">ROUNDUP(E2947/L2947,2)</f>
        <v>#DIV/0!</v>
      </c>
      <c r="Q2947" s="5" t="s">
        <v>8319</v>
      </c>
      <c r="R2947" s="5" t="s">
        <v>8359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 s="5">
        <v>2946</v>
      </c>
      <c r="B2948" s="3" t="s">
        <v>2945</v>
      </c>
      <c r="C2948" s="3" t="s">
        <v>7055</v>
      </c>
      <c r="D2948">
        <v>2000</v>
      </c>
      <c r="E294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t="b">
        <v>0</v>
      </c>
      <c r="L2948" s="5">
        <v>2</v>
      </c>
      <c r="M2948" t="b">
        <v>0</v>
      </c>
      <c r="N2948" s="5" t="s">
        <v>8302</v>
      </c>
      <c r="O2948" s="1">
        <f t="shared" si="184"/>
        <v>1</v>
      </c>
      <c r="P2948" s="7">
        <f t="shared" si="185"/>
        <v>1</v>
      </c>
      <c r="Q2948" s="5" t="s">
        <v>8319</v>
      </c>
      <c r="R2948" s="5" t="s">
        <v>8359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 s="5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t="b">
        <v>0</v>
      </c>
      <c r="L2949" s="5">
        <v>13</v>
      </c>
      <c r="M2949" t="b">
        <v>0</v>
      </c>
      <c r="N2949" s="5" t="s">
        <v>8302</v>
      </c>
      <c r="O2949" s="1">
        <f t="shared" si="184"/>
        <v>5</v>
      </c>
      <c r="P2949" s="7">
        <f t="shared" si="185"/>
        <v>82.47</v>
      </c>
      <c r="Q2949" s="5" t="s">
        <v>8319</v>
      </c>
      <c r="R2949" s="5" t="s">
        <v>8359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 s="5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t="b">
        <v>0</v>
      </c>
      <c r="L2950" s="5">
        <v>9</v>
      </c>
      <c r="M2950" t="b">
        <v>0</v>
      </c>
      <c r="N2950" s="5" t="s">
        <v>8302</v>
      </c>
      <c r="O2950" s="1">
        <f t="shared" si="184"/>
        <v>1</v>
      </c>
      <c r="P2950" s="7">
        <f t="shared" si="185"/>
        <v>2.67</v>
      </c>
      <c r="Q2950" s="5" t="s">
        <v>8319</v>
      </c>
      <c r="R2950" s="5" t="s">
        <v>8359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 s="5">
        <v>2949</v>
      </c>
      <c r="B2951" s="3" t="s">
        <v>2948</v>
      </c>
      <c r="C2951" s="3" t="s">
        <v>7058</v>
      </c>
      <c r="D2951">
        <v>1000</v>
      </c>
      <c r="E2951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t="b">
        <v>0</v>
      </c>
      <c r="L2951" s="5">
        <v>2</v>
      </c>
      <c r="M2951" t="b">
        <v>0</v>
      </c>
      <c r="N2951" s="5" t="s">
        <v>8302</v>
      </c>
      <c r="O2951" s="1">
        <f t="shared" si="184"/>
        <v>3</v>
      </c>
      <c r="P2951" s="7">
        <f t="shared" si="185"/>
        <v>12.5</v>
      </c>
      <c r="Q2951" s="5" t="s">
        <v>8319</v>
      </c>
      <c r="R2951" s="5" t="s">
        <v>8359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 s="5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t="b">
        <v>0</v>
      </c>
      <c r="L2952" s="5">
        <v>0</v>
      </c>
      <c r="M2952" t="b">
        <v>0</v>
      </c>
      <c r="N2952" s="5" t="s">
        <v>8302</v>
      </c>
      <c r="O2952" s="1">
        <f t="shared" si="184"/>
        <v>0</v>
      </c>
      <c r="P2952" s="7" t="e">
        <f t="shared" si="185"/>
        <v>#DIV/0!</v>
      </c>
      <c r="Q2952" s="5" t="s">
        <v>8319</v>
      </c>
      <c r="R2952" s="5" t="s">
        <v>8359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 s="5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t="b">
        <v>0</v>
      </c>
      <c r="L2953" s="5">
        <v>58</v>
      </c>
      <c r="M2953" t="b">
        <v>0</v>
      </c>
      <c r="N2953" s="5" t="s">
        <v>8302</v>
      </c>
      <c r="O2953" s="1">
        <f t="shared" si="184"/>
        <v>3</v>
      </c>
      <c r="P2953" s="7">
        <f t="shared" si="185"/>
        <v>18.900000000000002</v>
      </c>
      <c r="Q2953" s="5" t="s">
        <v>8319</v>
      </c>
      <c r="R2953" s="5" t="s">
        <v>8359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 s="5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t="b">
        <v>0</v>
      </c>
      <c r="L2954" s="5">
        <v>8</v>
      </c>
      <c r="M2954" t="b">
        <v>0</v>
      </c>
      <c r="N2954" s="5" t="s">
        <v>8302</v>
      </c>
      <c r="O2954" s="1">
        <f t="shared" si="184"/>
        <v>9</v>
      </c>
      <c r="P2954" s="7">
        <f t="shared" si="185"/>
        <v>200.63</v>
      </c>
      <c r="Q2954" s="5" t="s">
        <v>8319</v>
      </c>
      <c r="R2954" s="5" t="s">
        <v>8359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 s="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t="b">
        <v>0</v>
      </c>
      <c r="L2955" s="5">
        <v>3</v>
      </c>
      <c r="M2955" t="b">
        <v>0</v>
      </c>
      <c r="N2955" s="5" t="s">
        <v>8302</v>
      </c>
      <c r="O2955" s="1">
        <f t="shared" si="184"/>
        <v>1</v>
      </c>
      <c r="P2955" s="7">
        <f t="shared" si="185"/>
        <v>201.67</v>
      </c>
      <c r="Q2955" s="5" t="s">
        <v>8319</v>
      </c>
      <c r="R2955" s="5" t="s">
        <v>8359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 s="5">
        <v>2954</v>
      </c>
      <c r="B2956" s="3" t="s">
        <v>2953</v>
      </c>
      <c r="C2956" s="3" t="s">
        <v>7063</v>
      </c>
      <c r="D2956">
        <v>15000</v>
      </c>
      <c r="E2956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t="b">
        <v>0</v>
      </c>
      <c r="L2956" s="5">
        <v>0</v>
      </c>
      <c r="M2956" t="b">
        <v>0</v>
      </c>
      <c r="N2956" s="5" t="s">
        <v>8302</v>
      </c>
      <c r="O2956" s="1">
        <f t="shared" si="184"/>
        <v>0</v>
      </c>
      <c r="P2956" s="7" t="e">
        <f t="shared" si="185"/>
        <v>#DIV/0!</v>
      </c>
      <c r="Q2956" s="5" t="s">
        <v>8319</v>
      </c>
      <c r="R2956" s="5" t="s">
        <v>8359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 s="5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t="b">
        <v>0</v>
      </c>
      <c r="L2957" s="5">
        <v>11</v>
      </c>
      <c r="M2957" t="b">
        <v>0</v>
      </c>
      <c r="N2957" s="5" t="s">
        <v>8302</v>
      </c>
      <c r="O2957" s="1">
        <f t="shared" si="184"/>
        <v>60</v>
      </c>
      <c r="P2957" s="7">
        <f t="shared" si="185"/>
        <v>65</v>
      </c>
      <c r="Q2957" s="5" t="s">
        <v>8319</v>
      </c>
      <c r="R2957" s="5" t="s">
        <v>8359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 s="5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t="b">
        <v>0</v>
      </c>
      <c r="L2958" s="5">
        <v>20</v>
      </c>
      <c r="M2958" t="b">
        <v>0</v>
      </c>
      <c r="N2958" s="5" t="s">
        <v>8302</v>
      </c>
      <c r="O2958" s="1">
        <f t="shared" si="184"/>
        <v>17</v>
      </c>
      <c r="P2958" s="7">
        <f t="shared" si="185"/>
        <v>66.099999999999994</v>
      </c>
      <c r="Q2958" s="5" t="s">
        <v>8319</v>
      </c>
      <c r="R2958" s="5" t="s">
        <v>8359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 s="5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t="b">
        <v>0</v>
      </c>
      <c r="L2959" s="5">
        <v>3</v>
      </c>
      <c r="M2959" t="b">
        <v>0</v>
      </c>
      <c r="N2959" s="5" t="s">
        <v>8302</v>
      </c>
      <c r="O2959" s="1">
        <f t="shared" si="184"/>
        <v>2</v>
      </c>
      <c r="P2959" s="7">
        <f t="shared" si="185"/>
        <v>93.34</v>
      </c>
      <c r="Q2959" s="5" t="s">
        <v>8319</v>
      </c>
      <c r="R2959" s="5" t="s">
        <v>8359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 s="5">
        <v>2958</v>
      </c>
      <c r="B2960" s="3" t="s">
        <v>2957</v>
      </c>
      <c r="C2960" s="3" t="s">
        <v>7067</v>
      </c>
      <c r="D2960">
        <v>80000</v>
      </c>
      <c r="E2960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t="b">
        <v>0</v>
      </c>
      <c r="L2960" s="5">
        <v>0</v>
      </c>
      <c r="M2960" t="b">
        <v>0</v>
      </c>
      <c r="N2960" s="5" t="s">
        <v>8302</v>
      </c>
      <c r="O2960" s="1">
        <f t="shared" si="184"/>
        <v>0</v>
      </c>
      <c r="P2960" s="7" t="e">
        <f t="shared" si="185"/>
        <v>#DIV/0!</v>
      </c>
      <c r="Q2960" s="5" t="s">
        <v>8319</v>
      </c>
      <c r="R2960" s="5" t="s">
        <v>8359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 s="5">
        <v>2959</v>
      </c>
      <c r="B2961" s="3" t="s">
        <v>2958</v>
      </c>
      <c r="C2961" s="3" t="s">
        <v>7068</v>
      </c>
      <c r="D2961">
        <v>10000</v>
      </c>
      <c r="E2961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t="b">
        <v>0</v>
      </c>
      <c r="L2961" s="5">
        <v>0</v>
      </c>
      <c r="M2961" t="b">
        <v>0</v>
      </c>
      <c r="N2961" s="5" t="s">
        <v>8302</v>
      </c>
      <c r="O2961" s="1">
        <f t="shared" si="184"/>
        <v>0</v>
      </c>
      <c r="P2961" s="7" t="e">
        <f t="shared" si="185"/>
        <v>#DIV/0!</v>
      </c>
      <c r="Q2961" s="5" t="s">
        <v>8319</v>
      </c>
      <c r="R2961" s="5" t="s">
        <v>8359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 s="5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t="b">
        <v>0</v>
      </c>
      <c r="L2962" s="5">
        <v>0</v>
      </c>
      <c r="M2962" t="b">
        <v>0</v>
      </c>
      <c r="N2962" s="5" t="s">
        <v>8302</v>
      </c>
      <c r="O2962" s="1">
        <f t="shared" si="184"/>
        <v>0</v>
      </c>
      <c r="P2962" s="7" t="e">
        <f t="shared" si="185"/>
        <v>#DIV/0!</v>
      </c>
      <c r="Q2962" s="5" t="s">
        <v>8319</v>
      </c>
      <c r="R2962" s="5" t="s">
        <v>8359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 s="5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t="b">
        <v>0</v>
      </c>
      <c r="L2963" s="5">
        <v>108</v>
      </c>
      <c r="M2963" t="b">
        <v>1</v>
      </c>
      <c r="N2963" s="5" t="s">
        <v>8270</v>
      </c>
      <c r="O2963" s="1">
        <f t="shared" si="184"/>
        <v>110</v>
      </c>
      <c r="P2963" s="7">
        <f t="shared" si="185"/>
        <v>50.75</v>
      </c>
      <c r="Q2963" s="5" t="s">
        <v>8319</v>
      </c>
      <c r="R2963" s="5" t="s">
        <v>8320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 s="5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t="b">
        <v>0</v>
      </c>
      <c r="L2964" s="5">
        <v>20</v>
      </c>
      <c r="M2964" t="b">
        <v>1</v>
      </c>
      <c r="N2964" s="5" t="s">
        <v>8270</v>
      </c>
      <c r="O2964" s="1">
        <f t="shared" si="184"/>
        <v>122</v>
      </c>
      <c r="P2964" s="7">
        <f t="shared" si="185"/>
        <v>60.9</v>
      </c>
      <c r="Q2964" s="5" t="s">
        <v>8319</v>
      </c>
      <c r="R2964" s="5" t="s">
        <v>8320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 s="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t="b">
        <v>0</v>
      </c>
      <c r="L2965" s="5">
        <v>98</v>
      </c>
      <c r="M2965" t="b">
        <v>1</v>
      </c>
      <c r="N2965" s="5" t="s">
        <v>8270</v>
      </c>
      <c r="O2965" s="1">
        <f t="shared" si="184"/>
        <v>107</v>
      </c>
      <c r="P2965" s="7">
        <f t="shared" si="185"/>
        <v>109.04</v>
      </c>
      <c r="Q2965" s="5" t="s">
        <v>8319</v>
      </c>
      <c r="R2965" s="5" t="s">
        <v>8320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 s="5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t="b">
        <v>0</v>
      </c>
      <c r="L2966" s="5">
        <v>196</v>
      </c>
      <c r="M2966" t="b">
        <v>1</v>
      </c>
      <c r="N2966" s="5" t="s">
        <v>8270</v>
      </c>
      <c r="O2966" s="1">
        <f t="shared" si="184"/>
        <v>101</v>
      </c>
      <c r="P2966" s="7">
        <f t="shared" si="185"/>
        <v>25.700000000000003</v>
      </c>
      <c r="Q2966" s="5" t="s">
        <v>8319</v>
      </c>
      <c r="R2966" s="5" t="s">
        <v>8320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 s="5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t="b">
        <v>0</v>
      </c>
      <c r="L2967" s="5">
        <v>39</v>
      </c>
      <c r="M2967" t="b">
        <v>1</v>
      </c>
      <c r="N2967" s="5" t="s">
        <v>8270</v>
      </c>
      <c r="O2967" s="1">
        <f t="shared" si="184"/>
        <v>109</v>
      </c>
      <c r="P2967" s="7">
        <f t="shared" si="185"/>
        <v>41.93</v>
      </c>
      <c r="Q2967" s="5" t="s">
        <v>8319</v>
      </c>
      <c r="R2967" s="5" t="s">
        <v>8320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 s="5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t="b">
        <v>0</v>
      </c>
      <c r="L2968" s="5">
        <v>128</v>
      </c>
      <c r="M2968" t="b">
        <v>1</v>
      </c>
      <c r="N2968" s="5" t="s">
        <v>8270</v>
      </c>
      <c r="O2968" s="1">
        <f t="shared" si="184"/>
        <v>114</v>
      </c>
      <c r="P2968" s="7">
        <f t="shared" si="185"/>
        <v>88.78</v>
      </c>
      <c r="Q2968" s="5" t="s">
        <v>8319</v>
      </c>
      <c r="R2968" s="5" t="s">
        <v>8320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 s="5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t="b">
        <v>0</v>
      </c>
      <c r="L2969" s="5">
        <v>71</v>
      </c>
      <c r="M2969" t="b">
        <v>1</v>
      </c>
      <c r="N2969" s="5" t="s">
        <v>8270</v>
      </c>
      <c r="O2969" s="1">
        <f t="shared" si="184"/>
        <v>114</v>
      </c>
      <c r="P2969" s="7">
        <f t="shared" si="185"/>
        <v>80.23</v>
      </c>
      <c r="Q2969" s="5" t="s">
        <v>8319</v>
      </c>
      <c r="R2969" s="5" t="s">
        <v>8320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 s="5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t="b">
        <v>0</v>
      </c>
      <c r="L2970" s="5">
        <v>47</v>
      </c>
      <c r="M2970" t="b">
        <v>1</v>
      </c>
      <c r="N2970" s="5" t="s">
        <v>8270</v>
      </c>
      <c r="O2970" s="1">
        <f t="shared" si="184"/>
        <v>106</v>
      </c>
      <c r="P2970" s="7">
        <f t="shared" si="185"/>
        <v>78.940000000000012</v>
      </c>
      <c r="Q2970" s="5" t="s">
        <v>8319</v>
      </c>
      <c r="R2970" s="5" t="s">
        <v>8320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 s="5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t="b">
        <v>0</v>
      </c>
      <c r="L2971" s="5">
        <v>17</v>
      </c>
      <c r="M2971" t="b">
        <v>1</v>
      </c>
      <c r="N2971" s="5" t="s">
        <v>8270</v>
      </c>
      <c r="O2971" s="1">
        <f t="shared" si="184"/>
        <v>163</v>
      </c>
      <c r="P2971" s="7">
        <f t="shared" si="185"/>
        <v>95.59</v>
      </c>
      <c r="Q2971" s="5" t="s">
        <v>8319</v>
      </c>
      <c r="R2971" s="5" t="s">
        <v>8320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 s="5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t="b">
        <v>0</v>
      </c>
      <c r="L2972" s="5">
        <v>91</v>
      </c>
      <c r="M2972" t="b">
        <v>1</v>
      </c>
      <c r="N2972" s="5" t="s">
        <v>8270</v>
      </c>
      <c r="O2972" s="1">
        <f t="shared" si="184"/>
        <v>106</v>
      </c>
      <c r="P2972" s="7">
        <f t="shared" si="185"/>
        <v>69.900000000000006</v>
      </c>
      <c r="Q2972" s="5" t="s">
        <v>8319</v>
      </c>
      <c r="R2972" s="5" t="s">
        <v>8320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 s="5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t="b">
        <v>0</v>
      </c>
      <c r="L2973" s="5">
        <v>43</v>
      </c>
      <c r="M2973" t="b">
        <v>1</v>
      </c>
      <c r="N2973" s="5" t="s">
        <v>8270</v>
      </c>
      <c r="O2973" s="1">
        <f t="shared" si="184"/>
        <v>101</v>
      </c>
      <c r="P2973" s="7">
        <f t="shared" si="185"/>
        <v>74.540000000000006</v>
      </c>
      <c r="Q2973" s="5" t="s">
        <v>8319</v>
      </c>
      <c r="R2973" s="5" t="s">
        <v>8320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 s="5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t="b">
        <v>0</v>
      </c>
      <c r="L2974" s="5">
        <v>17</v>
      </c>
      <c r="M2974" t="b">
        <v>1</v>
      </c>
      <c r="N2974" s="5" t="s">
        <v>8270</v>
      </c>
      <c r="O2974" s="1">
        <f t="shared" si="184"/>
        <v>106</v>
      </c>
      <c r="P2974" s="7">
        <f t="shared" si="185"/>
        <v>123.95</v>
      </c>
      <c r="Q2974" s="5" t="s">
        <v>8319</v>
      </c>
      <c r="R2974" s="5" t="s">
        <v>8320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 s="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t="b">
        <v>0</v>
      </c>
      <c r="L2975" s="5">
        <v>33</v>
      </c>
      <c r="M2975" t="b">
        <v>1</v>
      </c>
      <c r="N2975" s="5" t="s">
        <v>8270</v>
      </c>
      <c r="O2975" s="1">
        <f t="shared" si="184"/>
        <v>175</v>
      </c>
      <c r="P2975" s="7">
        <f t="shared" si="185"/>
        <v>264.84999999999997</v>
      </c>
      <c r="Q2975" s="5" t="s">
        <v>8319</v>
      </c>
      <c r="R2975" s="5" t="s">
        <v>8320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 s="5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t="b">
        <v>0</v>
      </c>
      <c r="L2976" s="5">
        <v>87</v>
      </c>
      <c r="M2976" t="b">
        <v>1</v>
      </c>
      <c r="N2976" s="5" t="s">
        <v>8270</v>
      </c>
      <c r="O2976" s="1">
        <f t="shared" si="184"/>
        <v>102</v>
      </c>
      <c r="P2976" s="7">
        <f t="shared" si="185"/>
        <v>58.629999999999995</v>
      </c>
      <c r="Q2976" s="5" t="s">
        <v>8319</v>
      </c>
      <c r="R2976" s="5" t="s">
        <v>8320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 s="5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t="b">
        <v>0</v>
      </c>
      <c r="L2977" s="5">
        <v>113</v>
      </c>
      <c r="M2977" t="b">
        <v>1</v>
      </c>
      <c r="N2977" s="5" t="s">
        <v>8270</v>
      </c>
      <c r="O2977" s="1">
        <f t="shared" si="184"/>
        <v>101</v>
      </c>
      <c r="P2977" s="7">
        <f t="shared" si="185"/>
        <v>70.89</v>
      </c>
      <c r="Q2977" s="5" t="s">
        <v>8319</v>
      </c>
      <c r="R2977" s="5" t="s">
        <v>8320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 s="5">
        <v>2976</v>
      </c>
      <c r="B2978" s="3" t="s">
        <v>2975</v>
      </c>
      <c r="C2978" s="3" t="s">
        <v>7085</v>
      </c>
      <c r="D2978">
        <v>70</v>
      </c>
      <c r="E297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t="b">
        <v>0</v>
      </c>
      <c r="L2978" s="5">
        <v>14</v>
      </c>
      <c r="M2978" t="b">
        <v>1</v>
      </c>
      <c r="N2978" s="5" t="s">
        <v>8270</v>
      </c>
      <c r="O2978" s="1">
        <f t="shared" si="184"/>
        <v>172</v>
      </c>
      <c r="P2978" s="7">
        <f t="shared" si="185"/>
        <v>8.58</v>
      </c>
      <c r="Q2978" s="5" t="s">
        <v>8319</v>
      </c>
      <c r="R2978" s="5" t="s">
        <v>8320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 s="5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t="b">
        <v>0</v>
      </c>
      <c r="L2979" s="5">
        <v>30</v>
      </c>
      <c r="M2979" t="b">
        <v>1</v>
      </c>
      <c r="N2979" s="5" t="s">
        <v>8270</v>
      </c>
      <c r="O2979" s="1">
        <f t="shared" si="184"/>
        <v>114</v>
      </c>
      <c r="P2979" s="7">
        <f t="shared" si="185"/>
        <v>113.57000000000001</v>
      </c>
      <c r="Q2979" s="5" t="s">
        <v>8319</v>
      </c>
      <c r="R2979" s="5" t="s">
        <v>8320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 s="5">
        <v>2978</v>
      </c>
      <c r="B2980" s="3" t="s">
        <v>2977</v>
      </c>
      <c r="C2980" s="3" t="s">
        <v>7087</v>
      </c>
      <c r="D2980">
        <v>750</v>
      </c>
      <c r="E2980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t="b">
        <v>0</v>
      </c>
      <c r="L2980" s="5">
        <v>16</v>
      </c>
      <c r="M2980" t="b">
        <v>1</v>
      </c>
      <c r="N2980" s="5" t="s">
        <v>8270</v>
      </c>
      <c r="O2980" s="1">
        <f t="shared" si="184"/>
        <v>130</v>
      </c>
      <c r="P2980" s="7">
        <f t="shared" si="185"/>
        <v>60.69</v>
      </c>
      <c r="Q2980" s="5" t="s">
        <v>8319</v>
      </c>
      <c r="R2980" s="5" t="s">
        <v>8320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 s="5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t="b">
        <v>0</v>
      </c>
      <c r="L2981" s="5">
        <v>46</v>
      </c>
      <c r="M2981" t="b">
        <v>1</v>
      </c>
      <c r="N2981" s="5" t="s">
        <v>8270</v>
      </c>
      <c r="O2981" s="1">
        <f t="shared" si="184"/>
        <v>102</v>
      </c>
      <c r="P2981" s="7">
        <f t="shared" si="185"/>
        <v>110.22</v>
      </c>
      <c r="Q2981" s="5" t="s">
        <v>8319</v>
      </c>
      <c r="R2981" s="5" t="s">
        <v>8320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 s="5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t="b">
        <v>0</v>
      </c>
      <c r="L2982" s="5">
        <v>24</v>
      </c>
      <c r="M2982" t="b">
        <v>1</v>
      </c>
      <c r="N2982" s="5" t="s">
        <v>8270</v>
      </c>
      <c r="O2982" s="1">
        <f t="shared" si="184"/>
        <v>110</v>
      </c>
      <c r="P2982" s="7">
        <f t="shared" si="185"/>
        <v>136.45999999999998</v>
      </c>
      <c r="Q2982" s="5" t="s">
        <v>8319</v>
      </c>
      <c r="R2982" s="5" t="s">
        <v>8320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 s="5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t="b">
        <v>1</v>
      </c>
      <c r="L2983" s="5">
        <v>97</v>
      </c>
      <c r="M2983" t="b">
        <v>1</v>
      </c>
      <c r="N2983" s="5" t="s">
        <v>8302</v>
      </c>
      <c r="O2983" s="1">
        <f t="shared" si="184"/>
        <v>129</v>
      </c>
      <c r="P2983" s="7">
        <f t="shared" si="185"/>
        <v>53.169999999999995</v>
      </c>
      <c r="Q2983" s="5" t="s">
        <v>8319</v>
      </c>
      <c r="R2983" s="5" t="s">
        <v>8359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 s="5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t="b">
        <v>1</v>
      </c>
      <c r="L2984" s="5">
        <v>59</v>
      </c>
      <c r="M2984" t="b">
        <v>1</v>
      </c>
      <c r="N2984" s="5" t="s">
        <v>8302</v>
      </c>
      <c r="O2984" s="1">
        <f t="shared" si="184"/>
        <v>103</v>
      </c>
      <c r="P2984" s="7">
        <f t="shared" si="185"/>
        <v>86.5</v>
      </c>
      <c r="Q2984" s="5" t="s">
        <v>8319</v>
      </c>
      <c r="R2984" s="5" t="s">
        <v>8359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 s="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t="b">
        <v>1</v>
      </c>
      <c r="L2985" s="5">
        <v>1095</v>
      </c>
      <c r="M2985" t="b">
        <v>1</v>
      </c>
      <c r="N2985" s="5" t="s">
        <v>8302</v>
      </c>
      <c r="O2985" s="1">
        <f t="shared" si="184"/>
        <v>147</v>
      </c>
      <c r="P2985" s="7">
        <f t="shared" si="185"/>
        <v>155.23999999999998</v>
      </c>
      <c r="Q2985" s="5" t="s">
        <v>8319</v>
      </c>
      <c r="R2985" s="5" t="s">
        <v>8359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 s="5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t="b">
        <v>1</v>
      </c>
      <c r="L2986" s="5">
        <v>218</v>
      </c>
      <c r="M2986" t="b">
        <v>1</v>
      </c>
      <c r="N2986" s="5" t="s">
        <v>8302</v>
      </c>
      <c r="O2986" s="1">
        <f t="shared" si="184"/>
        <v>101</v>
      </c>
      <c r="P2986" s="7">
        <f t="shared" si="185"/>
        <v>115.09</v>
      </c>
      <c r="Q2986" s="5" t="s">
        <v>8319</v>
      </c>
      <c r="R2986" s="5" t="s">
        <v>8359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 s="5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t="b">
        <v>0</v>
      </c>
      <c r="L2987" s="5">
        <v>111</v>
      </c>
      <c r="M2987" t="b">
        <v>1</v>
      </c>
      <c r="N2987" s="5" t="s">
        <v>8302</v>
      </c>
      <c r="O2987" s="1">
        <f t="shared" si="184"/>
        <v>122</v>
      </c>
      <c r="P2987" s="7">
        <f t="shared" si="185"/>
        <v>109.60000000000001</v>
      </c>
      <c r="Q2987" s="5" t="s">
        <v>8319</v>
      </c>
      <c r="R2987" s="5" t="s">
        <v>8359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 s="5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t="b">
        <v>0</v>
      </c>
      <c r="L2988" s="5">
        <v>56</v>
      </c>
      <c r="M2988" t="b">
        <v>1</v>
      </c>
      <c r="N2988" s="5" t="s">
        <v>8302</v>
      </c>
      <c r="O2988" s="1">
        <f t="shared" si="184"/>
        <v>106</v>
      </c>
      <c r="P2988" s="7">
        <f t="shared" si="185"/>
        <v>45.22</v>
      </c>
      <c r="Q2988" s="5" t="s">
        <v>8319</v>
      </c>
      <c r="R2988" s="5" t="s">
        <v>8359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 s="5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t="b">
        <v>0</v>
      </c>
      <c r="L2989" s="5">
        <v>265</v>
      </c>
      <c r="M2989" t="b">
        <v>1</v>
      </c>
      <c r="N2989" s="5" t="s">
        <v>8302</v>
      </c>
      <c r="O2989" s="1">
        <f t="shared" si="184"/>
        <v>111</v>
      </c>
      <c r="P2989" s="7">
        <f t="shared" si="185"/>
        <v>104.16000000000001</v>
      </c>
      <c r="Q2989" s="5" t="s">
        <v>8319</v>
      </c>
      <c r="R2989" s="5" t="s">
        <v>8359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 s="5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t="b">
        <v>0</v>
      </c>
      <c r="L2990" s="5">
        <v>28</v>
      </c>
      <c r="M2990" t="b">
        <v>1</v>
      </c>
      <c r="N2990" s="5" t="s">
        <v>8302</v>
      </c>
      <c r="O2990" s="1">
        <f t="shared" si="184"/>
        <v>100</v>
      </c>
      <c r="P2990" s="7">
        <f t="shared" si="185"/>
        <v>35.72</v>
      </c>
      <c r="Q2990" s="5" t="s">
        <v>8319</v>
      </c>
      <c r="R2990" s="5" t="s">
        <v>8359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 s="5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t="b">
        <v>0</v>
      </c>
      <c r="L2991" s="5">
        <v>364</v>
      </c>
      <c r="M2991" t="b">
        <v>1</v>
      </c>
      <c r="N2991" s="5" t="s">
        <v>8302</v>
      </c>
      <c r="O2991" s="1">
        <f t="shared" si="184"/>
        <v>177</v>
      </c>
      <c r="P2991" s="7">
        <f t="shared" si="185"/>
        <v>97</v>
      </c>
      <c r="Q2991" s="5" t="s">
        <v>8319</v>
      </c>
      <c r="R2991" s="5" t="s">
        <v>8359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 s="5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t="b">
        <v>0</v>
      </c>
      <c r="L2992" s="5">
        <v>27</v>
      </c>
      <c r="M2992" t="b">
        <v>1</v>
      </c>
      <c r="N2992" s="5" t="s">
        <v>8302</v>
      </c>
      <c r="O2992" s="1">
        <f t="shared" si="184"/>
        <v>100</v>
      </c>
      <c r="P2992" s="7">
        <f t="shared" si="185"/>
        <v>370.38</v>
      </c>
      <c r="Q2992" s="5" t="s">
        <v>8319</v>
      </c>
      <c r="R2992" s="5" t="s">
        <v>8359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 s="5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t="b">
        <v>0</v>
      </c>
      <c r="L2993" s="5">
        <v>93</v>
      </c>
      <c r="M2993" t="b">
        <v>1</v>
      </c>
      <c r="N2993" s="5" t="s">
        <v>8302</v>
      </c>
      <c r="O2993" s="1">
        <f t="shared" si="184"/>
        <v>104</v>
      </c>
      <c r="P2993" s="7">
        <f t="shared" si="185"/>
        <v>94.410000000000011</v>
      </c>
      <c r="Q2993" s="5" t="s">
        <v>8319</v>
      </c>
      <c r="R2993" s="5" t="s">
        <v>8359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 s="5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t="b">
        <v>0</v>
      </c>
      <c r="L2994" s="5">
        <v>64</v>
      </c>
      <c r="M2994" t="b">
        <v>1</v>
      </c>
      <c r="N2994" s="5" t="s">
        <v>8302</v>
      </c>
      <c r="O2994" s="1">
        <f t="shared" si="184"/>
        <v>105</v>
      </c>
      <c r="P2994" s="7">
        <f t="shared" si="185"/>
        <v>48.989999999999995</v>
      </c>
      <c r="Q2994" s="5" t="s">
        <v>8319</v>
      </c>
      <c r="R2994" s="5" t="s">
        <v>8359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 s="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t="b">
        <v>0</v>
      </c>
      <c r="L2995" s="5">
        <v>22</v>
      </c>
      <c r="M2995" t="b">
        <v>1</v>
      </c>
      <c r="N2995" s="5" t="s">
        <v>8302</v>
      </c>
      <c r="O2995" s="1">
        <f t="shared" si="184"/>
        <v>101</v>
      </c>
      <c r="P2995" s="7">
        <f t="shared" si="185"/>
        <v>45.6</v>
      </c>
      <c r="Q2995" s="5" t="s">
        <v>8319</v>
      </c>
      <c r="R2995" s="5" t="s">
        <v>8359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 s="5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t="b">
        <v>0</v>
      </c>
      <c r="L2996" s="5">
        <v>59</v>
      </c>
      <c r="M2996" t="b">
        <v>1</v>
      </c>
      <c r="N2996" s="5" t="s">
        <v>8302</v>
      </c>
      <c r="O2996" s="1">
        <f t="shared" si="184"/>
        <v>458</v>
      </c>
      <c r="P2996" s="7">
        <f t="shared" si="185"/>
        <v>23.28</v>
      </c>
      <c r="Q2996" s="5" t="s">
        <v>8319</v>
      </c>
      <c r="R2996" s="5" t="s">
        <v>8359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 s="5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t="b">
        <v>0</v>
      </c>
      <c r="L2997" s="5">
        <v>249</v>
      </c>
      <c r="M2997" t="b">
        <v>1</v>
      </c>
      <c r="N2997" s="5" t="s">
        <v>8302</v>
      </c>
      <c r="O2997" s="1">
        <f t="shared" si="184"/>
        <v>105</v>
      </c>
      <c r="P2997" s="7">
        <f t="shared" si="185"/>
        <v>63.23</v>
      </c>
      <c r="Q2997" s="5" t="s">
        <v>8319</v>
      </c>
      <c r="R2997" s="5" t="s">
        <v>8359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 s="5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t="b">
        <v>0</v>
      </c>
      <c r="L2998" s="5">
        <v>392</v>
      </c>
      <c r="M2998" t="b">
        <v>1</v>
      </c>
      <c r="N2998" s="5" t="s">
        <v>8302</v>
      </c>
      <c r="O2998" s="1">
        <f t="shared" si="184"/>
        <v>172</v>
      </c>
      <c r="P2998" s="7">
        <f t="shared" si="185"/>
        <v>153.53</v>
      </c>
      <c r="Q2998" s="5" t="s">
        <v>8319</v>
      </c>
      <c r="R2998" s="5" t="s">
        <v>8359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 s="5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t="b">
        <v>0</v>
      </c>
      <c r="L2999" s="5">
        <v>115</v>
      </c>
      <c r="M2999" t="b">
        <v>1</v>
      </c>
      <c r="N2999" s="5" t="s">
        <v>8302</v>
      </c>
      <c r="O2999" s="1">
        <f t="shared" si="184"/>
        <v>104</v>
      </c>
      <c r="P2999" s="7">
        <f t="shared" si="185"/>
        <v>90.2</v>
      </c>
      <c r="Q2999" s="5" t="s">
        <v>8319</v>
      </c>
      <c r="R2999" s="5" t="s">
        <v>8359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 s="5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t="b">
        <v>0</v>
      </c>
      <c r="L3000" s="5">
        <v>433</v>
      </c>
      <c r="M3000" t="b">
        <v>1</v>
      </c>
      <c r="N3000" s="5" t="s">
        <v>8302</v>
      </c>
      <c r="O3000" s="1">
        <f t="shared" si="184"/>
        <v>104</v>
      </c>
      <c r="P3000" s="7">
        <f t="shared" si="185"/>
        <v>118.98</v>
      </c>
      <c r="Q3000" s="5" t="s">
        <v>8319</v>
      </c>
      <c r="R3000" s="5" t="s">
        <v>8359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 s="5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t="b">
        <v>0</v>
      </c>
      <c r="L3001" s="5">
        <v>20</v>
      </c>
      <c r="M3001" t="b">
        <v>1</v>
      </c>
      <c r="N3001" s="5" t="s">
        <v>8302</v>
      </c>
      <c r="O3001" s="1">
        <f t="shared" si="184"/>
        <v>119</v>
      </c>
      <c r="P3001" s="7">
        <f t="shared" si="185"/>
        <v>80.25</v>
      </c>
      <c r="Q3001" s="5" t="s">
        <v>8319</v>
      </c>
      <c r="R3001" s="5" t="s">
        <v>8359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 s="5">
        <v>3000</v>
      </c>
      <c r="B3002" s="3" t="s">
        <v>2999</v>
      </c>
      <c r="C3002" s="3" t="s">
        <v>7109</v>
      </c>
      <c r="D3002">
        <v>500</v>
      </c>
      <c r="E3002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t="b">
        <v>0</v>
      </c>
      <c r="L3002" s="5">
        <v>8</v>
      </c>
      <c r="M3002" t="b">
        <v>1</v>
      </c>
      <c r="N3002" s="5" t="s">
        <v>8302</v>
      </c>
      <c r="O3002" s="1">
        <f t="shared" si="184"/>
        <v>100</v>
      </c>
      <c r="P3002" s="7">
        <f t="shared" si="185"/>
        <v>62.5</v>
      </c>
      <c r="Q3002" s="5" t="s">
        <v>8319</v>
      </c>
      <c r="R3002" s="5" t="s">
        <v>8359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 s="5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t="b">
        <v>0</v>
      </c>
      <c r="L3003" s="5">
        <v>175</v>
      </c>
      <c r="M3003" t="b">
        <v>1</v>
      </c>
      <c r="N3003" s="5" t="s">
        <v>8302</v>
      </c>
      <c r="O3003" s="1">
        <f t="shared" si="184"/>
        <v>319</v>
      </c>
      <c r="P3003" s="7">
        <f t="shared" si="185"/>
        <v>131.38</v>
      </c>
      <c r="Q3003" s="5" t="s">
        <v>8319</v>
      </c>
      <c r="R3003" s="5" t="s">
        <v>8359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 s="5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t="b">
        <v>0</v>
      </c>
      <c r="L3004" s="5">
        <v>104</v>
      </c>
      <c r="M3004" t="b">
        <v>1</v>
      </c>
      <c r="N3004" s="5" t="s">
        <v>8302</v>
      </c>
      <c r="O3004" s="1">
        <f t="shared" si="184"/>
        <v>109</v>
      </c>
      <c r="P3004" s="7">
        <f t="shared" si="185"/>
        <v>73.040000000000006</v>
      </c>
      <c r="Q3004" s="5" t="s">
        <v>8319</v>
      </c>
      <c r="R3004" s="5" t="s">
        <v>8359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 s="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t="b">
        <v>0</v>
      </c>
      <c r="L3005" s="5">
        <v>17</v>
      </c>
      <c r="M3005" t="b">
        <v>1</v>
      </c>
      <c r="N3005" s="5" t="s">
        <v>8302</v>
      </c>
      <c r="O3005" s="1">
        <f t="shared" si="184"/>
        <v>102</v>
      </c>
      <c r="P3005" s="7">
        <f t="shared" si="185"/>
        <v>178.53</v>
      </c>
      <c r="Q3005" s="5" t="s">
        <v>8319</v>
      </c>
      <c r="R3005" s="5" t="s">
        <v>8359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 s="5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t="b">
        <v>0</v>
      </c>
      <c r="L3006" s="5">
        <v>277</v>
      </c>
      <c r="M3006" t="b">
        <v>1</v>
      </c>
      <c r="N3006" s="5" t="s">
        <v>8302</v>
      </c>
      <c r="O3006" s="1">
        <f t="shared" si="184"/>
        <v>113</v>
      </c>
      <c r="P3006" s="7">
        <f t="shared" si="185"/>
        <v>162.91</v>
      </c>
      <c r="Q3006" s="5" t="s">
        <v>8319</v>
      </c>
      <c r="R3006" s="5" t="s">
        <v>8359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 s="5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t="b">
        <v>0</v>
      </c>
      <c r="L3007" s="5">
        <v>118</v>
      </c>
      <c r="M3007" t="b">
        <v>1</v>
      </c>
      <c r="N3007" s="5" t="s">
        <v>8302</v>
      </c>
      <c r="O3007" s="1">
        <f t="shared" si="184"/>
        <v>121</v>
      </c>
      <c r="P3007" s="7">
        <f t="shared" si="185"/>
        <v>108.25</v>
      </c>
      <c r="Q3007" s="5" t="s">
        <v>8319</v>
      </c>
      <c r="R3007" s="5" t="s">
        <v>8359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 s="5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t="b">
        <v>0</v>
      </c>
      <c r="L3008" s="5">
        <v>97</v>
      </c>
      <c r="M3008" t="b">
        <v>1</v>
      </c>
      <c r="N3008" s="5" t="s">
        <v>8302</v>
      </c>
      <c r="O3008" s="1">
        <f t="shared" si="184"/>
        <v>108</v>
      </c>
      <c r="P3008" s="7">
        <f t="shared" si="185"/>
        <v>88.87</v>
      </c>
      <c r="Q3008" s="5" t="s">
        <v>8319</v>
      </c>
      <c r="R3008" s="5" t="s">
        <v>8359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 s="5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t="b">
        <v>0</v>
      </c>
      <c r="L3009" s="5">
        <v>20</v>
      </c>
      <c r="M3009" t="b">
        <v>1</v>
      </c>
      <c r="N3009" s="5" t="s">
        <v>8302</v>
      </c>
      <c r="O3009" s="1">
        <f t="shared" si="184"/>
        <v>180</v>
      </c>
      <c r="P3009" s="7">
        <f t="shared" si="185"/>
        <v>54</v>
      </c>
      <c r="Q3009" s="5" t="s">
        <v>8319</v>
      </c>
      <c r="R3009" s="5" t="s">
        <v>8359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 s="5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t="b">
        <v>0</v>
      </c>
      <c r="L3010" s="5">
        <v>26</v>
      </c>
      <c r="M3010" t="b">
        <v>1</v>
      </c>
      <c r="N3010" s="5" t="s">
        <v>8302</v>
      </c>
      <c r="O3010" s="1">
        <f t="shared" si="184"/>
        <v>102</v>
      </c>
      <c r="P3010" s="7">
        <f t="shared" si="185"/>
        <v>116.74000000000001</v>
      </c>
      <c r="Q3010" s="5" t="s">
        <v>8319</v>
      </c>
      <c r="R3010" s="5" t="s">
        <v>8359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 s="5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t="b">
        <v>0</v>
      </c>
      <c r="L3011" s="5">
        <v>128</v>
      </c>
      <c r="M3011" t="b">
        <v>1</v>
      </c>
      <c r="N3011" s="5" t="s">
        <v>8302</v>
      </c>
      <c r="O3011" s="1">
        <f t="shared" ref="O3011:O3074" si="188">ROUNDUP(E3011/D3011*100, 0)</f>
        <v>120</v>
      </c>
      <c r="P3011" s="7">
        <f t="shared" ref="P3011:P3074" si="189">ROUNDUP(E3011/L3011,2)</f>
        <v>233.89999999999998</v>
      </c>
      <c r="Q3011" s="5" t="s">
        <v>8319</v>
      </c>
      <c r="R3011" s="5" t="s">
        <v>8359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 s="5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t="b">
        <v>0</v>
      </c>
      <c r="L3012" s="5">
        <v>15</v>
      </c>
      <c r="M3012" t="b">
        <v>1</v>
      </c>
      <c r="N3012" s="5" t="s">
        <v>8302</v>
      </c>
      <c r="O3012" s="1">
        <f t="shared" si="188"/>
        <v>158</v>
      </c>
      <c r="P3012" s="7">
        <f t="shared" si="189"/>
        <v>158</v>
      </c>
      <c r="Q3012" s="5" t="s">
        <v>8319</v>
      </c>
      <c r="R3012" s="5" t="s">
        <v>8359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 s="5">
        <v>3011</v>
      </c>
      <c r="B3013" s="3" t="s">
        <v>3010</v>
      </c>
      <c r="C3013" s="3" t="s">
        <v>7120</v>
      </c>
      <c r="D3013">
        <v>300</v>
      </c>
      <c r="E3013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t="b">
        <v>0</v>
      </c>
      <c r="L3013" s="5">
        <v>25</v>
      </c>
      <c r="M3013" t="b">
        <v>1</v>
      </c>
      <c r="N3013" s="5" t="s">
        <v>8302</v>
      </c>
      <c r="O3013" s="1">
        <f t="shared" si="188"/>
        <v>124</v>
      </c>
      <c r="P3013" s="7">
        <f t="shared" si="189"/>
        <v>14.84</v>
      </c>
      <c r="Q3013" s="5" t="s">
        <v>8319</v>
      </c>
      <c r="R3013" s="5" t="s">
        <v>8359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 s="5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t="b">
        <v>0</v>
      </c>
      <c r="L3014" s="5">
        <v>55</v>
      </c>
      <c r="M3014" t="b">
        <v>1</v>
      </c>
      <c r="N3014" s="5" t="s">
        <v>8302</v>
      </c>
      <c r="O3014" s="1">
        <f t="shared" si="188"/>
        <v>118</v>
      </c>
      <c r="P3014" s="7">
        <f t="shared" si="189"/>
        <v>85.190000000000012</v>
      </c>
      <c r="Q3014" s="5" t="s">
        <v>8319</v>
      </c>
      <c r="R3014" s="5" t="s">
        <v>8359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 s="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t="b">
        <v>0</v>
      </c>
      <c r="L3015" s="5">
        <v>107</v>
      </c>
      <c r="M3015" t="b">
        <v>1</v>
      </c>
      <c r="N3015" s="5" t="s">
        <v>8302</v>
      </c>
      <c r="O3015" s="1">
        <f t="shared" si="188"/>
        <v>157</v>
      </c>
      <c r="P3015" s="7">
        <f t="shared" si="189"/>
        <v>146.69999999999999</v>
      </c>
      <c r="Q3015" s="5" t="s">
        <v>8319</v>
      </c>
      <c r="R3015" s="5" t="s">
        <v>8359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 s="5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t="b">
        <v>0</v>
      </c>
      <c r="L3016" s="5">
        <v>557</v>
      </c>
      <c r="M3016" t="b">
        <v>1</v>
      </c>
      <c r="N3016" s="5" t="s">
        <v>8302</v>
      </c>
      <c r="O3016" s="1">
        <f t="shared" si="188"/>
        <v>114</v>
      </c>
      <c r="P3016" s="7">
        <f t="shared" si="189"/>
        <v>50.769999999999996</v>
      </c>
      <c r="Q3016" s="5" t="s">
        <v>8319</v>
      </c>
      <c r="R3016" s="5" t="s">
        <v>8359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 s="5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t="b">
        <v>0</v>
      </c>
      <c r="L3017" s="5">
        <v>40</v>
      </c>
      <c r="M3017" t="b">
        <v>1</v>
      </c>
      <c r="N3017" s="5" t="s">
        <v>8302</v>
      </c>
      <c r="O3017" s="1">
        <f t="shared" si="188"/>
        <v>104</v>
      </c>
      <c r="P3017" s="7">
        <f t="shared" si="189"/>
        <v>87.7</v>
      </c>
      <c r="Q3017" s="5" t="s">
        <v>8319</v>
      </c>
      <c r="R3017" s="5" t="s">
        <v>8359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 s="5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t="b">
        <v>0</v>
      </c>
      <c r="L3018" s="5">
        <v>36</v>
      </c>
      <c r="M3018" t="b">
        <v>1</v>
      </c>
      <c r="N3018" s="5" t="s">
        <v>8302</v>
      </c>
      <c r="O3018" s="1">
        <f t="shared" si="188"/>
        <v>103</v>
      </c>
      <c r="P3018" s="7">
        <f t="shared" si="189"/>
        <v>242.28</v>
      </c>
      <c r="Q3018" s="5" t="s">
        <v>8319</v>
      </c>
      <c r="R3018" s="5" t="s">
        <v>8359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 s="5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t="b">
        <v>0</v>
      </c>
      <c r="L3019" s="5">
        <v>159</v>
      </c>
      <c r="M3019" t="b">
        <v>1</v>
      </c>
      <c r="N3019" s="5" t="s">
        <v>8302</v>
      </c>
      <c r="O3019" s="1">
        <f t="shared" si="188"/>
        <v>106</v>
      </c>
      <c r="P3019" s="7">
        <f t="shared" si="189"/>
        <v>146.44999999999999</v>
      </c>
      <c r="Q3019" s="5" t="s">
        <v>8319</v>
      </c>
      <c r="R3019" s="5" t="s">
        <v>8359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 s="5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t="b">
        <v>0</v>
      </c>
      <c r="L3020" s="5">
        <v>41</v>
      </c>
      <c r="M3020" t="b">
        <v>1</v>
      </c>
      <c r="N3020" s="5" t="s">
        <v>8302</v>
      </c>
      <c r="O3020" s="1">
        <f t="shared" si="188"/>
        <v>101</v>
      </c>
      <c r="P3020" s="7">
        <f t="shared" si="189"/>
        <v>103.18</v>
      </c>
      <c r="Q3020" s="5" t="s">
        <v>8319</v>
      </c>
      <c r="R3020" s="5" t="s">
        <v>8359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 s="5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t="b">
        <v>0</v>
      </c>
      <c r="L3021" s="5">
        <v>226</v>
      </c>
      <c r="M3021" t="b">
        <v>1</v>
      </c>
      <c r="N3021" s="5" t="s">
        <v>8302</v>
      </c>
      <c r="O3021" s="1">
        <f t="shared" si="188"/>
        <v>122</v>
      </c>
      <c r="P3021" s="7">
        <f t="shared" si="189"/>
        <v>80.47</v>
      </c>
      <c r="Q3021" s="5" t="s">
        <v>8319</v>
      </c>
      <c r="R3021" s="5" t="s">
        <v>8359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 s="5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t="b">
        <v>0</v>
      </c>
      <c r="L3022" s="5">
        <v>30</v>
      </c>
      <c r="M3022" t="b">
        <v>1</v>
      </c>
      <c r="N3022" s="5" t="s">
        <v>8302</v>
      </c>
      <c r="O3022" s="1">
        <f t="shared" si="188"/>
        <v>101</v>
      </c>
      <c r="P3022" s="7">
        <f t="shared" si="189"/>
        <v>234.67</v>
      </c>
      <c r="Q3022" s="5" t="s">
        <v>8319</v>
      </c>
      <c r="R3022" s="5" t="s">
        <v>8359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 s="5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t="b">
        <v>0</v>
      </c>
      <c r="L3023" s="5">
        <v>103</v>
      </c>
      <c r="M3023" t="b">
        <v>1</v>
      </c>
      <c r="N3023" s="5" t="s">
        <v>8302</v>
      </c>
      <c r="O3023" s="1">
        <f t="shared" si="188"/>
        <v>117</v>
      </c>
      <c r="P3023" s="7">
        <f t="shared" si="189"/>
        <v>50.69</v>
      </c>
      <c r="Q3023" s="5" t="s">
        <v>8319</v>
      </c>
      <c r="R3023" s="5" t="s">
        <v>8359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 s="5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t="b">
        <v>0</v>
      </c>
      <c r="L3024" s="5">
        <v>62</v>
      </c>
      <c r="M3024" t="b">
        <v>1</v>
      </c>
      <c r="N3024" s="5" t="s">
        <v>8302</v>
      </c>
      <c r="O3024" s="1">
        <f t="shared" si="188"/>
        <v>101</v>
      </c>
      <c r="P3024" s="7">
        <f t="shared" si="189"/>
        <v>162.70999999999998</v>
      </c>
      <c r="Q3024" s="5" t="s">
        <v>8319</v>
      </c>
      <c r="R3024" s="5" t="s">
        <v>8359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 s="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t="b">
        <v>0</v>
      </c>
      <c r="L3025" s="5">
        <v>6</v>
      </c>
      <c r="M3025" t="b">
        <v>1</v>
      </c>
      <c r="N3025" s="5" t="s">
        <v>8302</v>
      </c>
      <c r="O3025" s="1">
        <f t="shared" si="188"/>
        <v>103</v>
      </c>
      <c r="P3025" s="7">
        <f t="shared" si="189"/>
        <v>120.17</v>
      </c>
      <c r="Q3025" s="5" t="s">
        <v>8319</v>
      </c>
      <c r="R3025" s="5" t="s">
        <v>8359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 s="5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t="b">
        <v>0</v>
      </c>
      <c r="L3026" s="5">
        <v>182</v>
      </c>
      <c r="M3026" t="b">
        <v>1</v>
      </c>
      <c r="N3026" s="5" t="s">
        <v>8302</v>
      </c>
      <c r="O3026" s="1">
        <f t="shared" si="188"/>
        <v>247</v>
      </c>
      <c r="P3026" s="7">
        <f t="shared" si="189"/>
        <v>67.7</v>
      </c>
      <c r="Q3026" s="5" t="s">
        <v>8319</v>
      </c>
      <c r="R3026" s="5" t="s">
        <v>8359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 s="5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t="b">
        <v>0</v>
      </c>
      <c r="L3027" s="5">
        <v>145</v>
      </c>
      <c r="M3027" t="b">
        <v>1</v>
      </c>
      <c r="N3027" s="5" t="s">
        <v>8302</v>
      </c>
      <c r="O3027" s="1">
        <f t="shared" si="188"/>
        <v>303</v>
      </c>
      <c r="P3027" s="7">
        <f t="shared" si="189"/>
        <v>52.11</v>
      </c>
      <c r="Q3027" s="5" t="s">
        <v>8319</v>
      </c>
      <c r="R3027" s="5" t="s">
        <v>8359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 s="5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t="b">
        <v>0</v>
      </c>
      <c r="L3028" s="5">
        <v>25</v>
      </c>
      <c r="M3028" t="b">
        <v>1</v>
      </c>
      <c r="N3028" s="5" t="s">
        <v>8302</v>
      </c>
      <c r="O3028" s="1">
        <f t="shared" si="188"/>
        <v>144</v>
      </c>
      <c r="P3028" s="7">
        <f t="shared" si="189"/>
        <v>51.6</v>
      </c>
      <c r="Q3028" s="5" t="s">
        <v>8319</v>
      </c>
      <c r="R3028" s="5" t="s">
        <v>8359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 s="5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t="b">
        <v>0</v>
      </c>
      <c r="L3029" s="5">
        <v>320</v>
      </c>
      <c r="M3029" t="b">
        <v>1</v>
      </c>
      <c r="N3029" s="5" t="s">
        <v>8302</v>
      </c>
      <c r="O3029" s="1">
        <f t="shared" si="188"/>
        <v>132</v>
      </c>
      <c r="P3029" s="7">
        <f t="shared" si="189"/>
        <v>164.3</v>
      </c>
      <c r="Q3029" s="5" t="s">
        <v>8319</v>
      </c>
      <c r="R3029" s="5" t="s">
        <v>8359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 s="5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t="b">
        <v>0</v>
      </c>
      <c r="L3030" s="5">
        <v>99</v>
      </c>
      <c r="M3030" t="b">
        <v>1</v>
      </c>
      <c r="N3030" s="5" t="s">
        <v>8302</v>
      </c>
      <c r="O3030" s="1">
        <f t="shared" si="188"/>
        <v>169</v>
      </c>
      <c r="P3030" s="7">
        <f t="shared" si="189"/>
        <v>84.86</v>
      </c>
      <c r="Q3030" s="5" t="s">
        <v>8319</v>
      </c>
      <c r="R3030" s="5" t="s">
        <v>8359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 s="5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t="b">
        <v>0</v>
      </c>
      <c r="L3031" s="5">
        <v>348</v>
      </c>
      <c r="M3031" t="b">
        <v>1</v>
      </c>
      <c r="N3031" s="5" t="s">
        <v>8302</v>
      </c>
      <c r="O3031" s="1">
        <f t="shared" si="188"/>
        <v>110</v>
      </c>
      <c r="P3031" s="7">
        <f t="shared" si="189"/>
        <v>94.550000000000011</v>
      </c>
      <c r="Q3031" s="5" t="s">
        <v>8319</v>
      </c>
      <c r="R3031" s="5" t="s">
        <v>8359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 s="5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t="b">
        <v>0</v>
      </c>
      <c r="L3032" s="5">
        <v>41</v>
      </c>
      <c r="M3032" t="b">
        <v>1</v>
      </c>
      <c r="N3032" s="5" t="s">
        <v>8302</v>
      </c>
      <c r="O3032" s="1">
        <f t="shared" si="188"/>
        <v>107</v>
      </c>
      <c r="P3032" s="7">
        <f t="shared" si="189"/>
        <v>45.54</v>
      </c>
      <c r="Q3032" s="5" t="s">
        <v>8319</v>
      </c>
      <c r="R3032" s="5" t="s">
        <v>8359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 s="5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t="b">
        <v>0</v>
      </c>
      <c r="L3033" s="5">
        <v>29</v>
      </c>
      <c r="M3033" t="b">
        <v>1</v>
      </c>
      <c r="N3033" s="5" t="s">
        <v>8302</v>
      </c>
      <c r="O3033" s="1">
        <f t="shared" si="188"/>
        <v>100</v>
      </c>
      <c r="P3033" s="7">
        <f t="shared" si="189"/>
        <v>51.73</v>
      </c>
      <c r="Q3033" s="5" t="s">
        <v>8319</v>
      </c>
      <c r="R3033" s="5" t="s">
        <v>8359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 s="5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t="b">
        <v>0</v>
      </c>
      <c r="L3034" s="5">
        <v>25</v>
      </c>
      <c r="M3034" t="b">
        <v>1</v>
      </c>
      <c r="N3034" s="5" t="s">
        <v>8302</v>
      </c>
      <c r="O3034" s="1">
        <f t="shared" si="188"/>
        <v>128</v>
      </c>
      <c r="P3034" s="7">
        <f t="shared" si="189"/>
        <v>50.88</v>
      </c>
      <c r="Q3034" s="5" t="s">
        <v>8319</v>
      </c>
      <c r="R3034" s="5" t="s">
        <v>8359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 s="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t="b">
        <v>0</v>
      </c>
      <c r="L3035" s="5">
        <v>23</v>
      </c>
      <c r="M3035" t="b">
        <v>1</v>
      </c>
      <c r="N3035" s="5" t="s">
        <v>8302</v>
      </c>
      <c r="O3035" s="1">
        <f t="shared" si="188"/>
        <v>147</v>
      </c>
      <c r="P3035" s="7">
        <f t="shared" si="189"/>
        <v>191.14</v>
      </c>
      <c r="Q3035" s="5" t="s">
        <v>8319</v>
      </c>
      <c r="R3035" s="5" t="s">
        <v>8359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 s="5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t="b">
        <v>0</v>
      </c>
      <c r="L3036" s="5">
        <v>1260</v>
      </c>
      <c r="M3036" t="b">
        <v>1</v>
      </c>
      <c r="N3036" s="5" t="s">
        <v>8302</v>
      </c>
      <c r="O3036" s="1">
        <f t="shared" si="188"/>
        <v>113</v>
      </c>
      <c r="P3036" s="7">
        <f t="shared" si="189"/>
        <v>89.320000000000007</v>
      </c>
      <c r="Q3036" s="5" t="s">
        <v>8319</v>
      </c>
      <c r="R3036" s="5" t="s">
        <v>8359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 s="5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t="b">
        <v>0</v>
      </c>
      <c r="L3037" s="5">
        <v>307</v>
      </c>
      <c r="M3037" t="b">
        <v>1</v>
      </c>
      <c r="N3037" s="5" t="s">
        <v>8302</v>
      </c>
      <c r="O3037" s="1">
        <f t="shared" si="188"/>
        <v>109</v>
      </c>
      <c r="P3037" s="7">
        <f t="shared" si="189"/>
        <v>88.59</v>
      </c>
      <c r="Q3037" s="5" t="s">
        <v>8319</v>
      </c>
      <c r="R3037" s="5" t="s">
        <v>8359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 s="5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t="b">
        <v>0</v>
      </c>
      <c r="L3038" s="5">
        <v>329</v>
      </c>
      <c r="M3038" t="b">
        <v>1</v>
      </c>
      <c r="N3038" s="5" t="s">
        <v>8302</v>
      </c>
      <c r="O3038" s="1">
        <f t="shared" si="188"/>
        <v>127</v>
      </c>
      <c r="P3038" s="7">
        <f t="shared" si="189"/>
        <v>96.31</v>
      </c>
      <c r="Q3038" s="5" t="s">
        <v>8319</v>
      </c>
      <c r="R3038" s="5" t="s">
        <v>8359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 s="5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t="b">
        <v>0</v>
      </c>
      <c r="L3039" s="5">
        <v>32</v>
      </c>
      <c r="M3039" t="b">
        <v>1</v>
      </c>
      <c r="N3039" s="5" t="s">
        <v>8302</v>
      </c>
      <c r="O3039" s="1">
        <f t="shared" si="188"/>
        <v>214</v>
      </c>
      <c r="P3039" s="7">
        <f t="shared" si="189"/>
        <v>33.32</v>
      </c>
      <c r="Q3039" s="5" t="s">
        <v>8319</v>
      </c>
      <c r="R3039" s="5" t="s">
        <v>8359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 s="5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t="b">
        <v>0</v>
      </c>
      <c r="L3040" s="5">
        <v>27</v>
      </c>
      <c r="M3040" t="b">
        <v>1</v>
      </c>
      <c r="N3040" s="5" t="s">
        <v>8302</v>
      </c>
      <c r="O3040" s="1">
        <f t="shared" si="188"/>
        <v>101</v>
      </c>
      <c r="P3040" s="7">
        <f t="shared" si="189"/>
        <v>37.229999999999997</v>
      </c>
      <c r="Q3040" s="5" t="s">
        <v>8319</v>
      </c>
      <c r="R3040" s="5" t="s">
        <v>8359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 s="5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t="b">
        <v>0</v>
      </c>
      <c r="L3041" s="5">
        <v>236</v>
      </c>
      <c r="M3041" t="b">
        <v>1</v>
      </c>
      <c r="N3041" s="5" t="s">
        <v>8302</v>
      </c>
      <c r="O3041" s="1">
        <f t="shared" si="188"/>
        <v>109</v>
      </c>
      <c r="P3041" s="7">
        <f t="shared" si="189"/>
        <v>92.14</v>
      </c>
      <c r="Q3041" s="5" t="s">
        <v>8319</v>
      </c>
      <c r="R3041" s="5" t="s">
        <v>8359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 s="5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t="b">
        <v>0</v>
      </c>
      <c r="L3042" s="5">
        <v>42</v>
      </c>
      <c r="M3042" t="b">
        <v>1</v>
      </c>
      <c r="N3042" s="5" t="s">
        <v>8302</v>
      </c>
      <c r="O3042" s="1">
        <f t="shared" si="188"/>
        <v>108</v>
      </c>
      <c r="P3042" s="7">
        <f t="shared" si="189"/>
        <v>76.790000000000006</v>
      </c>
      <c r="Q3042" s="5" t="s">
        <v>8319</v>
      </c>
      <c r="R3042" s="5" t="s">
        <v>8359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 s="5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t="b">
        <v>0</v>
      </c>
      <c r="L3043" s="5">
        <v>95</v>
      </c>
      <c r="M3043" t="b">
        <v>1</v>
      </c>
      <c r="N3043" s="5" t="s">
        <v>8302</v>
      </c>
      <c r="O3043" s="1">
        <f t="shared" si="188"/>
        <v>111</v>
      </c>
      <c r="P3043" s="7">
        <f t="shared" si="189"/>
        <v>96.53</v>
      </c>
      <c r="Q3043" s="5" t="s">
        <v>8319</v>
      </c>
      <c r="R3043" s="5" t="s">
        <v>8359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 s="5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t="b">
        <v>0</v>
      </c>
      <c r="L3044" s="5">
        <v>37</v>
      </c>
      <c r="M3044" t="b">
        <v>1</v>
      </c>
      <c r="N3044" s="5" t="s">
        <v>8302</v>
      </c>
      <c r="O3044" s="1">
        <f t="shared" si="188"/>
        <v>128</v>
      </c>
      <c r="P3044" s="7">
        <f t="shared" si="189"/>
        <v>51.9</v>
      </c>
      <c r="Q3044" s="5" t="s">
        <v>8319</v>
      </c>
      <c r="R3044" s="5" t="s">
        <v>8359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 s="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t="b">
        <v>0</v>
      </c>
      <c r="L3045" s="5">
        <v>128</v>
      </c>
      <c r="M3045" t="b">
        <v>1</v>
      </c>
      <c r="N3045" s="5" t="s">
        <v>8302</v>
      </c>
      <c r="O3045" s="1">
        <f t="shared" si="188"/>
        <v>111</v>
      </c>
      <c r="P3045" s="7">
        <f t="shared" si="189"/>
        <v>128.91999999999999</v>
      </c>
      <c r="Q3045" s="5" t="s">
        <v>8319</v>
      </c>
      <c r="R3045" s="5" t="s">
        <v>8359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 s="5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t="b">
        <v>0</v>
      </c>
      <c r="L3046" s="5">
        <v>156</v>
      </c>
      <c r="M3046" t="b">
        <v>1</v>
      </c>
      <c r="N3046" s="5" t="s">
        <v>8302</v>
      </c>
      <c r="O3046" s="1">
        <f t="shared" si="188"/>
        <v>110</v>
      </c>
      <c r="P3046" s="7">
        <f t="shared" si="189"/>
        <v>84.11</v>
      </c>
      <c r="Q3046" s="5" t="s">
        <v>8319</v>
      </c>
      <c r="R3046" s="5" t="s">
        <v>8359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 s="5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t="b">
        <v>0</v>
      </c>
      <c r="L3047" s="5">
        <v>64</v>
      </c>
      <c r="M3047" t="b">
        <v>1</v>
      </c>
      <c r="N3047" s="5" t="s">
        <v>8302</v>
      </c>
      <c r="O3047" s="1">
        <f t="shared" si="188"/>
        <v>133</v>
      </c>
      <c r="P3047" s="7">
        <f t="shared" si="189"/>
        <v>82.95</v>
      </c>
      <c r="Q3047" s="5" t="s">
        <v>8319</v>
      </c>
      <c r="R3047" s="5" t="s">
        <v>8359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 s="5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t="b">
        <v>0</v>
      </c>
      <c r="L3048" s="5">
        <v>58</v>
      </c>
      <c r="M3048" t="b">
        <v>1</v>
      </c>
      <c r="N3048" s="5" t="s">
        <v>8302</v>
      </c>
      <c r="O3048" s="1">
        <f t="shared" si="188"/>
        <v>191</v>
      </c>
      <c r="P3048" s="7">
        <f t="shared" si="189"/>
        <v>259.95</v>
      </c>
      <c r="Q3048" s="5" t="s">
        <v>8319</v>
      </c>
      <c r="R3048" s="5" t="s">
        <v>8359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 s="5">
        <v>3047</v>
      </c>
      <c r="B3049" s="3" t="s">
        <v>3046</v>
      </c>
      <c r="C3049" s="3" t="s">
        <v>7156</v>
      </c>
      <c r="D3049">
        <v>500</v>
      </c>
      <c r="E3049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t="b">
        <v>0</v>
      </c>
      <c r="L3049" s="5">
        <v>20</v>
      </c>
      <c r="M3049" t="b">
        <v>1</v>
      </c>
      <c r="N3049" s="5" t="s">
        <v>8302</v>
      </c>
      <c r="O3049" s="1">
        <f t="shared" si="188"/>
        <v>149</v>
      </c>
      <c r="P3049" s="7">
        <f t="shared" si="189"/>
        <v>37.25</v>
      </c>
      <c r="Q3049" s="5" t="s">
        <v>8319</v>
      </c>
      <c r="R3049" s="5" t="s">
        <v>8359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 s="5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t="b">
        <v>0</v>
      </c>
      <c r="L3050" s="5">
        <v>47</v>
      </c>
      <c r="M3050" t="b">
        <v>1</v>
      </c>
      <c r="N3050" s="5" t="s">
        <v>8302</v>
      </c>
      <c r="O3050" s="1">
        <f t="shared" si="188"/>
        <v>167</v>
      </c>
      <c r="P3050" s="7">
        <f t="shared" si="189"/>
        <v>177.03</v>
      </c>
      <c r="Q3050" s="5" t="s">
        <v>8319</v>
      </c>
      <c r="R3050" s="5" t="s">
        <v>8359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 s="5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t="b">
        <v>0</v>
      </c>
      <c r="L3051" s="5">
        <v>54</v>
      </c>
      <c r="M3051" t="b">
        <v>1</v>
      </c>
      <c r="N3051" s="5" t="s">
        <v>8302</v>
      </c>
      <c r="O3051" s="1">
        <f t="shared" si="188"/>
        <v>107</v>
      </c>
      <c r="P3051" s="7">
        <f t="shared" si="189"/>
        <v>74.08</v>
      </c>
      <c r="Q3051" s="5" t="s">
        <v>8319</v>
      </c>
      <c r="R3051" s="5" t="s">
        <v>8359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 s="5">
        <v>3050</v>
      </c>
      <c r="B3052" s="3" t="s">
        <v>3049</v>
      </c>
      <c r="C3052" s="3" t="s">
        <v>7159</v>
      </c>
      <c r="D3052">
        <v>600</v>
      </c>
      <c r="E3052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t="b">
        <v>0</v>
      </c>
      <c r="L3052" s="5">
        <v>9</v>
      </c>
      <c r="M3052" t="b">
        <v>1</v>
      </c>
      <c r="N3052" s="5" t="s">
        <v>8302</v>
      </c>
      <c r="O3052" s="1">
        <f t="shared" si="188"/>
        <v>106</v>
      </c>
      <c r="P3052" s="7">
        <f t="shared" si="189"/>
        <v>70.67</v>
      </c>
      <c r="Q3052" s="5" t="s">
        <v>8319</v>
      </c>
      <c r="R3052" s="5" t="s">
        <v>8359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 s="5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t="b">
        <v>1</v>
      </c>
      <c r="L3053" s="5">
        <v>35</v>
      </c>
      <c r="M3053" t="b">
        <v>0</v>
      </c>
      <c r="N3053" s="5" t="s">
        <v>8302</v>
      </c>
      <c r="O3053" s="1">
        <f t="shared" si="188"/>
        <v>24</v>
      </c>
      <c r="P3053" s="7">
        <f t="shared" si="189"/>
        <v>23.630000000000003</v>
      </c>
      <c r="Q3053" s="5" t="s">
        <v>8319</v>
      </c>
      <c r="R3053" s="5" t="s">
        <v>8359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 s="5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t="b">
        <v>0</v>
      </c>
      <c r="L3054" s="5">
        <v>2</v>
      </c>
      <c r="M3054" t="b">
        <v>0</v>
      </c>
      <c r="N3054" s="5" t="s">
        <v>8302</v>
      </c>
      <c r="O3054" s="1">
        <f t="shared" si="188"/>
        <v>1</v>
      </c>
      <c r="P3054" s="7">
        <f t="shared" si="189"/>
        <v>37.5</v>
      </c>
      <c r="Q3054" s="5" t="s">
        <v>8319</v>
      </c>
      <c r="R3054" s="5" t="s">
        <v>8359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 s="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t="b">
        <v>0</v>
      </c>
      <c r="L3055" s="5">
        <v>3</v>
      </c>
      <c r="M3055" t="b">
        <v>0</v>
      </c>
      <c r="N3055" s="5" t="s">
        <v>8302</v>
      </c>
      <c r="O3055" s="1">
        <f t="shared" si="188"/>
        <v>1</v>
      </c>
      <c r="P3055" s="7">
        <f t="shared" si="189"/>
        <v>13.34</v>
      </c>
      <c r="Q3055" s="5" t="s">
        <v>8319</v>
      </c>
      <c r="R3055" s="5" t="s">
        <v>8359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 s="5">
        <v>3054</v>
      </c>
      <c r="B3056" s="3" t="s">
        <v>3053</v>
      </c>
      <c r="C3056" s="3" t="s">
        <v>7163</v>
      </c>
      <c r="D3056">
        <v>300</v>
      </c>
      <c r="E3056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t="b">
        <v>0</v>
      </c>
      <c r="L3056" s="5">
        <v>0</v>
      </c>
      <c r="M3056" t="b">
        <v>0</v>
      </c>
      <c r="N3056" s="5" t="s">
        <v>8302</v>
      </c>
      <c r="O3056" s="1">
        <f t="shared" si="188"/>
        <v>0</v>
      </c>
      <c r="P3056" s="7" t="e">
        <f t="shared" si="189"/>
        <v>#DIV/0!</v>
      </c>
      <c r="Q3056" s="5" t="s">
        <v>8319</v>
      </c>
      <c r="R3056" s="5" t="s">
        <v>8359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 s="5">
        <v>3055</v>
      </c>
      <c r="B3057" s="3" t="s">
        <v>3054</v>
      </c>
      <c r="C3057" s="3" t="s">
        <v>7164</v>
      </c>
      <c r="D3057">
        <v>20000</v>
      </c>
      <c r="E3057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t="b">
        <v>0</v>
      </c>
      <c r="L3057" s="5">
        <v>1</v>
      </c>
      <c r="M3057" t="b">
        <v>0</v>
      </c>
      <c r="N3057" s="5" t="s">
        <v>8302</v>
      </c>
      <c r="O3057" s="1">
        <f t="shared" si="188"/>
        <v>1</v>
      </c>
      <c r="P3057" s="7">
        <f t="shared" si="189"/>
        <v>1</v>
      </c>
      <c r="Q3057" s="5" t="s">
        <v>8319</v>
      </c>
      <c r="R3057" s="5" t="s">
        <v>8359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 s="5">
        <v>3056</v>
      </c>
      <c r="B3058" s="3" t="s">
        <v>3055</v>
      </c>
      <c r="C3058" s="3" t="s">
        <v>7165</v>
      </c>
      <c r="D3058">
        <v>25000</v>
      </c>
      <c r="E305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t="b">
        <v>0</v>
      </c>
      <c r="L3058" s="5">
        <v>0</v>
      </c>
      <c r="M3058" t="b">
        <v>0</v>
      </c>
      <c r="N3058" s="5" t="s">
        <v>8302</v>
      </c>
      <c r="O3058" s="1">
        <f t="shared" si="188"/>
        <v>0</v>
      </c>
      <c r="P3058" s="7" t="e">
        <f t="shared" si="189"/>
        <v>#DIV/0!</v>
      </c>
      <c r="Q3058" s="5" t="s">
        <v>8319</v>
      </c>
      <c r="R3058" s="5" t="s">
        <v>8359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 s="5">
        <v>3057</v>
      </c>
      <c r="B3059" s="3" t="s">
        <v>3056</v>
      </c>
      <c r="C3059" s="3" t="s">
        <v>7166</v>
      </c>
      <c r="D3059">
        <v>50000</v>
      </c>
      <c r="E3059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t="b">
        <v>0</v>
      </c>
      <c r="L3059" s="5">
        <v>0</v>
      </c>
      <c r="M3059" t="b">
        <v>0</v>
      </c>
      <c r="N3059" s="5" t="s">
        <v>8302</v>
      </c>
      <c r="O3059" s="1">
        <f t="shared" si="188"/>
        <v>0</v>
      </c>
      <c r="P3059" s="7" t="e">
        <f t="shared" si="189"/>
        <v>#DIV/0!</v>
      </c>
      <c r="Q3059" s="5" t="s">
        <v>8319</v>
      </c>
      <c r="R3059" s="5" t="s">
        <v>8359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 s="5">
        <v>3058</v>
      </c>
      <c r="B3060" s="3" t="s">
        <v>3057</v>
      </c>
      <c r="C3060" s="3" t="s">
        <v>7167</v>
      </c>
      <c r="D3060">
        <v>18000</v>
      </c>
      <c r="E3060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t="b">
        <v>0</v>
      </c>
      <c r="L3060" s="5">
        <v>3</v>
      </c>
      <c r="M3060" t="b">
        <v>0</v>
      </c>
      <c r="N3060" s="5" t="s">
        <v>8302</v>
      </c>
      <c r="O3060" s="1">
        <f t="shared" si="188"/>
        <v>1</v>
      </c>
      <c r="P3060" s="7">
        <f t="shared" si="189"/>
        <v>1</v>
      </c>
      <c r="Q3060" s="5" t="s">
        <v>8319</v>
      </c>
      <c r="R3060" s="5" t="s">
        <v>8359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 s="5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t="b">
        <v>0</v>
      </c>
      <c r="L3061" s="5">
        <v>11</v>
      </c>
      <c r="M3061" t="b">
        <v>0</v>
      </c>
      <c r="N3061" s="5" t="s">
        <v>8302</v>
      </c>
      <c r="O3061" s="1">
        <f t="shared" si="188"/>
        <v>4</v>
      </c>
      <c r="P3061" s="7">
        <f t="shared" si="189"/>
        <v>41</v>
      </c>
      <c r="Q3061" s="5" t="s">
        <v>8319</v>
      </c>
      <c r="R3061" s="5" t="s">
        <v>8359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 s="5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t="b">
        <v>0</v>
      </c>
      <c r="L3062" s="5">
        <v>6</v>
      </c>
      <c r="M3062" t="b">
        <v>0</v>
      </c>
      <c r="N3062" s="5" t="s">
        <v>8302</v>
      </c>
      <c r="O3062" s="1">
        <f t="shared" si="188"/>
        <v>1</v>
      </c>
      <c r="P3062" s="7">
        <f t="shared" si="189"/>
        <v>55.839999999999996</v>
      </c>
      <c r="Q3062" s="5" t="s">
        <v>8319</v>
      </c>
      <c r="R3062" s="5" t="s">
        <v>8359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 s="5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t="b">
        <v>0</v>
      </c>
      <c r="L3063" s="5">
        <v>0</v>
      </c>
      <c r="M3063" t="b">
        <v>0</v>
      </c>
      <c r="N3063" s="5" t="s">
        <v>8302</v>
      </c>
      <c r="O3063" s="1">
        <f t="shared" si="188"/>
        <v>0</v>
      </c>
      <c r="P3063" s="7" t="e">
        <f t="shared" si="189"/>
        <v>#DIV/0!</v>
      </c>
      <c r="Q3063" s="5" t="s">
        <v>8319</v>
      </c>
      <c r="R3063" s="5" t="s">
        <v>8359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 s="5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t="b">
        <v>0</v>
      </c>
      <c r="L3064" s="5">
        <v>67</v>
      </c>
      <c r="M3064" t="b">
        <v>0</v>
      </c>
      <c r="N3064" s="5" t="s">
        <v>8302</v>
      </c>
      <c r="O3064" s="1">
        <f t="shared" si="188"/>
        <v>67</v>
      </c>
      <c r="P3064" s="7">
        <f t="shared" si="189"/>
        <v>99.77000000000001</v>
      </c>
      <c r="Q3064" s="5" t="s">
        <v>8319</v>
      </c>
      <c r="R3064" s="5" t="s">
        <v>8359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 s="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t="b">
        <v>0</v>
      </c>
      <c r="L3065" s="5">
        <v>23</v>
      </c>
      <c r="M3065" t="b">
        <v>0</v>
      </c>
      <c r="N3065" s="5" t="s">
        <v>8302</v>
      </c>
      <c r="O3065" s="1">
        <f t="shared" si="188"/>
        <v>20</v>
      </c>
      <c r="P3065" s="7">
        <f t="shared" si="189"/>
        <v>25.53</v>
      </c>
      <c r="Q3065" s="5" t="s">
        <v>8319</v>
      </c>
      <c r="R3065" s="5" t="s">
        <v>8359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 s="5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t="b">
        <v>0</v>
      </c>
      <c r="L3066" s="5">
        <v>72</v>
      </c>
      <c r="M3066" t="b">
        <v>0</v>
      </c>
      <c r="N3066" s="5" t="s">
        <v>8302</v>
      </c>
      <c r="O3066" s="1">
        <f t="shared" si="188"/>
        <v>12</v>
      </c>
      <c r="P3066" s="7">
        <f t="shared" si="189"/>
        <v>117.66000000000001</v>
      </c>
      <c r="Q3066" s="5" t="s">
        <v>8319</v>
      </c>
      <c r="R3066" s="5" t="s">
        <v>8359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 s="5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t="b">
        <v>0</v>
      </c>
      <c r="L3067" s="5">
        <v>2</v>
      </c>
      <c r="M3067" t="b">
        <v>0</v>
      </c>
      <c r="N3067" s="5" t="s">
        <v>8302</v>
      </c>
      <c r="O3067" s="1">
        <f t="shared" si="188"/>
        <v>1</v>
      </c>
      <c r="P3067" s="7">
        <f t="shared" si="189"/>
        <v>5</v>
      </c>
      <c r="Q3067" s="5" t="s">
        <v>8319</v>
      </c>
      <c r="R3067" s="5" t="s">
        <v>8359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 s="5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t="b">
        <v>0</v>
      </c>
      <c r="L3068" s="5">
        <v>15</v>
      </c>
      <c r="M3068" t="b">
        <v>0</v>
      </c>
      <c r="N3068" s="5" t="s">
        <v>8302</v>
      </c>
      <c r="O3068" s="1">
        <f t="shared" si="188"/>
        <v>12</v>
      </c>
      <c r="P3068" s="7">
        <f t="shared" si="189"/>
        <v>2796.67</v>
      </c>
      <c r="Q3068" s="5" t="s">
        <v>8319</v>
      </c>
      <c r="R3068" s="5" t="s">
        <v>8359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 s="5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t="b">
        <v>0</v>
      </c>
      <c r="L3069" s="5">
        <v>1</v>
      </c>
      <c r="M3069" t="b">
        <v>0</v>
      </c>
      <c r="N3069" s="5" t="s">
        <v>8302</v>
      </c>
      <c r="O3069" s="1">
        <f t="shared" si="188"/>
        <v>3</v>
      </c>
      <c r="P3069" s="7">
        <f t="shared" si="189"/>
        <v>200</v>
      </c>
      <c r="Q3069" s="5" t="s">
        <v>8319</v>
      </c>
      <c r="R3069" s="5" t="s">
        <v>8359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 s="5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t="b">
        <v>0</v>
      </c>
      <c r="L3070" s="5">
        <v>2</v>
      </c>
      <c r="M3070" t="b">
        <v>0</v>
      </c>
      <c r="N3070" s="5" t="s">
        <v>8302</v>
      </c>
      <c r="O3070" s="1">
        <f t="shared" si="188"/>
        <v>1</v>
      </c>
      <c r="P3070" s="7">
        <f t="shared" si="189"/>
        <v>87.5</v>
      </c>
      <c r="Q3070" s="5" t="s">
        <v>8319</v>
      </c>
      <c r="R3070" s="5" t="s">
        <v>8359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 s="5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t="b">
        <v>0</v>
      </c>
      <c r="L3071" s="5">
        <v>7</v>
      </c>
      <c r="M3071" t="b">
        <v>0</v>
      </c>
      <c r="N3071" s="5" t="s">
        <v>8302</v>
      </c>
      <c r="O3071" s="1">
        <f t="shared" si="188"/>
        <v>15</v>
      </c>
      <c r="P3071" s="7">
        <f t="shared" si="189"/>
        <v>20.150000000000002</v>
      </c>
      <c r="Q3071" s="5" t="s">
        <v>8319</v>
      </c>
      <c r="R3071" s="5" t="s">
        <v>8359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 s="5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t="b">
        <v>0</v>
      </c>
      <c r="L3072" s="5">
        <v>16</v>
      </c>
      <c r="M3072" t="b">
        <v>0</v>
      </c>
      <c r="N3072" s="5" t="s">
        <v>8302</v>
      </c>
      <c r="O3072" s="1">
        <f t="shared" si="188"/>
        <v>4</v>
      </c>
      <c r="P3072" s="7">
        <f t="shared" si="189"/>
        <v>20.880000000000003</v>
      </c>
      <c r="Q3072" s="5" t="s">
        <v>8319</v>
      </c>
      <c r="R3072" s="5" t="s">
        <v>8359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 s="5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t="b">
        <v>0</v>
      </c>
      <c r="L3073" s="5">
        <v>117</v>
      </c>
      <c r="M3073" t="b">
        <v>0</v>
      </c>
      <c r="N3073" s="5" t="s">
        <v>8302</v>
      </c>
      <c r="O3073" s="1">
        <f t="shared" si="188"/>
        <v>60</v>
      </c>
      <c r="P3073" s="7">
        <f t="shared" si="189"/>
        <v>61.309999999999995</v>
      </c>
      <c r="Q3073" s="5" t="s">
        <v>8319</v>
      </c>
      <c r="R3073" s="5" t="s">
        <v>8359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 s="5">
        <v>3072</v>
      </c>
      <c r="B3074" s="3" t="s">
        <v>3071</v>
      </c>
      <c r="C3074" s="3" t="s">
        <v>7181</v>
      </c>
      <c r="D3074">
        <v>12000</v>
      </c>
      <c r="E3074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t="b">
        <v>0</v>
      </c>
      <c r="L3074" s="5">
        <v>2</v>
      </c>
      <c r="M3074" t="b">
        <v>0</v>
      </c>
      <c r="N3074" s="5" t="s">
        <v>8302</v>
      </c>
      <c r="O3074" s="1">
        <f t="shared" si="188"/>
        <v>1</v>
      </c>
      <c r="P3074" s="7">
        <f t="shared" si="189"/>
        <v>1</v>
      </c>
      <c r="Q3074" s="5" t="s">
        <v>8319</v>
      </c>
      <c r="R3074" s="5" t="s">
        <v>8359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 s="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t="b">
        <v>0</v>
      </c>
      <c r="L3075" s="5">
        <v>7</v>
      </c>
      <c r="M3075" t="b">
        <v>0</v>
      </c>
      <c r="N3075" s="5" t="s">
        <v>8302</v>
      </c>
      <c r="O3075" s="1">
        <f t="shared" ref="O3075:O3138" si="192">ROUNDUP(E3075/D3075*100, 0)</f>
        <v>1</v>
      </c>
      <c r="P3075" s="7">
        <f t="shared" ref="P3075:P3138" si="193">ROUNDUP(E3075/L3075,2)</f>
        <v>92.15</v>
      </c>
      <c r="Q3075" s="5" t="s">
        <v>8319</v>
      </c>
      <c r="R3075" s="5" t="s">
        <v>8359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 s="5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t="b">
        <v>0</v>
      </c>
      <c r="L3076" s="5">
        <v>3</v>
      </c>
      <c r="M3076" t="b">
        <v>0</v>
      </c>
      <c r="N3076" s="5" t="s">
        <v>8302</v>
      </c>
      <c r="O3076" s="1">
        <f t="shared" si="192"/>
        <v>1</v>
      </c>
      <c r="P3076" s="7">
        <f t="shared" si="193"/>
        <v>7.34</v>
      </c>
      <c r="Q3076" s="5" t="s">
        <v>8319</v>
      </c>
      <c r="R3076" s="5" t="s">
        <v>8359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 s="5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t="b">
        <v>0</v>
      </c>
      <c r="L3077" s="5">
        <v>20</v>
      </c>
      <c r="M3077" t="b">
        <v>0</v>
      </c>
      <c r="N3077" s="5" t="s">
        <v>8302</v>
      </c>
      <c r="O3077" s="1">
        <f t="shared" si="192"/>
        <v>9</v>
      </c>
      <c r="P3077" s="7">
        <f t="shared" si="193"/>
        <v>64.8</v>
      </c>
      <c r="Q3077" s="5" t="s">
        <v>8319</v>
      </c>
      <c r="R3077" s="5" t="s">
        <v>8359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 s="5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t="b">
        <v>0</v>
      </c>
      <c r="L3078" s="5">
        <v>50</v>
      </c>
      <c r="M3078" t="b">
        <v>0</v>
      </c>
      <c r="N3078" s="5" t="s">
        <v>8302</v>
      </c>
      <c r="O3078" s="1">
        <f t="shared" si="192"/>
        <v>16</v>
      </c>
      <c r="P3078" s="7">
        <f t="shared" si="193"/>
        <v>30.12</v>
      </c>
      <c r="Q3078" s="5" t="s">
        <v>8319</v>
      </c>
      <c r="R3078" s="5" t="s">
        <v>8359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 s="5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t="b">
        <v>0</v>
      </c>
      <c r="L3079" s="5">
        <v>2</v>
      </c>
      <c r="M3079" t="b">
        <v>0</v>
      </c>
      <c r="N3079" s="5" t="s">
        <v>8302</v>
      </c>
      <c r="O3079" s="1">
        <f t="shared" si="192"/>
        <v>1</v>
      </c>
      <c r="P3079" s="7">
        <f t="shared" si="193"/>
        <v>52.5</v>
      </c>
      <c r="Q3079" s="5" t="s">
        <v>8319</v>
      </c>
      <c r="R3079" s="5" t="s">
        <v>8359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 s="5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t="b">
        <v>0</v>
      </c>
      <c r="L3080" s="5">
        <v>3</v>
      </c>
      <c r="M3080" t="b">
        <v>0</v>
      </c>
      <c r="N3080" s="5" t="s">
        <v>8302</v>
      </c>
      <c r="O3080" s="1">
        <f t="shared" si="192"/>
        <v>1</v>
      </c>
      <c r="P3080" s="7">
        <f t="shared" si="193"/>
        <v>23.67</v>
      </c>
      <c r="Q3080" s="5" t="s">
        <v>8319</v>
      </c>
      <c r="R3080" s="5" t="s">
        <v>8359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 s="5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t="b">
        <v>0</v>
      </c>
      <c r="L3081" s="5">
        <v>27</v>
      </c>
      <c r="M3081" t="b">
        <v>0</v>
      </c>
      <c r="N3081" s="5" t="s">
        <v>8302</v>
      </c>
      <c r="O3081" s="1">
        <f t="shared" si="192"/>
        <v>1</v>
      </c>
      <c r="P3081" s="7">
        <f t="shared" si="193"/>
        <v>415.78</v>
      </c>
      <c r="Q3081" s="5" t="s">
        <v>8319</v>
      </c>
      <c r="R3081" s="5" t="s">
        <v>8359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 s="5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t="b">
        <v>0</v>
      </c>
      <c r="L3082" s="5">
        <v>7</v>
      </c>
      <c r="M3082" t="b">
        <v>0</v>
      </c>
      <c r="N3082" s="5" t="s">
        <v>8302</v>
      </c>
      <c r="O3082" s="1">
        <f t="shared" si="192"/>
        <v>1</v>
      </c>
      <c r="P3082" s="7">
        <f t="shared" si="193"/>
        <v>53.72</v>
      </c>
      <c r="Q3082" s="5" t="s">
        <v>8319</v>
      </c>
      <c r="R3082" s="5" t="s">
        <v>8359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 s="5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t="b">
        <v>0</v>
      </c>
      <c r="L3083" s="5">
        <v>5</v>
      </c>
      <c r="M3083" t="b">
        <v>0</v>
      </c>
      <c r="N3083" s="5" t="s">
        <v>8302</v>
      </c>
      <c r="O3083" s="1">
        <f t="shared" si="192"/>
        <v>1</v>
      </c>
      <c r="P3083" s="7">
        <f t="shared" si="193"/>
        <v>420.6</v>
      </c>
      <c r="Q3083" s="5" t="s">
        <v>8319</v>
      </c>
      <c r="R3083" s="5" t="s">
        <v>8359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 s="5">
        <v>3082</v>
      </c>
      <c r="B3084" s="3" t="s">
        <v>3081</v>
      </c>
      <c r="C3084" s="3" t="s">
        <v>7191</v>
      </c>
      <c r="D3084">
        <v>9000</v>
      </c>
      <c r="E3084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t="b">
        <v>0</v>
      </c>
      <c r="L3084" s="5">
        <v>0</v>
      </c>
      <c r="M3084" t="b">
        <v>0</v>
      </c>
      <c r="N3084" s="5" t="s">
        <v>8302</v>
      </c>
      <c r="O3084" s="1">
        <f t="shared" si="192"/>
        <v>0</v>
      </c>
      <c r="P3084" s="7" t="e">
        <f t="shared" si="193"/>
        <v>#DIV/0!</v>
      </c>
      <c r="Q3084" s="5" t="s">
        <v>8319</v>
      </c>
      <c r="R3084" s="5" t="s">
        <v>8359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 s="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t="b">
        <v>0</v>
      </c>
      <c r="L3085" s="5">
        <v>3</v>
      </c>
      <c r="M3085" t="b">
        <v>0</v>
      </c>
      <c r="N3085" s="5" t="s">
        <v>8302</v>
      </c>
      <c r="O3085" s="1">
        <f t="shared" si="192"/>
        <v>1</v>
      </c>
      <c r="P3085" s="7">
        <f t="shared" si="193"/>
        <v>18.670000000000002</v>
      </c>
      <c r="Q3085" s="5" t="s">
        <v>8319</v>
      </c>
      <c r="R3085" s="5" t="s">
        <v>8359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 s="5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t="b">
        <v>0</v>
      </c>
      <c r="L3086" s="5">
        <v>6</v>
      </c>
      <c r="M3086" t="b">
        <v>0</v>
      </c>
      <c r="N3086" s="5" t="s">
        <v>8302</v>
      </c>
      <c r="O3086" s="1">
        <f t="shared" si="192"/>
        <v>12</v>
      </c>
      <c r="P3086" s="7">
        <f t="shared" si="193"/>
        <v>78.34</v>
      </c>
      <c r="Q3086" s="5" t="s">
        <v>8319</v>
      </c>
      <c r="R3086" s="5" t="s">
        <v>8359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 s="5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t="b">
        <v>0</v>
      </c>
      <c r="L3087" s="5">
        <v>9</v>
      </c>
      <c r="M3087" t="b">
        <v>0</v>
      </c>
      <c r="N3087" s="5" t="s">
        <v>8302</v>
      </c>
      <c r="O3087" s="1">
        <f t="shared" si="192"/>
        <v>3</v>
      </c>
      <c r="P3087" s="7">
        <f t="shared" si="193"/>
        <v>67.78</v>
      </c>
      <c r="Q3087" s="5" t="s">
        <v>8319</v>
      </c>
      <c r="R3087" s="5" t="s">
        <v>8359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 s="5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t="b">
        <v>0</v>
      </c>
      <c r="L3088" s="5">
        <v>3</v>
      </c>
      <c r="M3088" t="b">
        <v>0</v>
      </c>
      <c r="N3088" s="5" t="s">
        <v>8302</v>
      </c>
      <c r="O3088" s="1">
        <f t="shared" si="192"/>
        <v>1</v>
      </c>
      <c r="P3088" s="7">
        <f t="shared" si="193"/>
        <v>16.670000000000002</v>
      </c>
      <c r="Q3088" s="5" t="s">
        <v>8319</v>
      </c>
      <c r="R3088" s="5" t="s">
        <v>8359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 s="5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t="b">
        <v>0</v>
      </c>
      <c r="L3089" s="5">
        <v>2</v>
      </c>
      <c r="M3089" t="b">
        <v>0</v>
      </c>
      <c r="N3089" s="5" t="s">
        <v>8302</v>
      </c>
      <c r="O3089" s="1">
        <f t="shared" si="192"/>
        <v>1</v>
      </c>
      <c r="P3089" s="7">
        <f t="shared" si="193"/>
        <v>62.5</v>
      </c>
      <c r="Q3089" s="5" t="s">
        <v>8319</v>
      </c>
      <c r="R3089" s="5" t="s">
        <v>8359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 s="5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t="b">
        <v>0</v>
      </c>
      <c r="L3090" s="5">
        <v>3</v>
      </c>
      <c r="M3090" t="b">
        <v>0</v>
      </c>
      <c r="N3090" s="5" t="s">
        <v>8302</v>
      </c>
      <c r="O3090" s="1">
        <f t="shared" si="192"/>
        <v>1</v>
      </c>
      <c r="P3090" s="7">
        <f t="shared" si="193"/>
        <v>42</v>
      </c>
      <c r="Q3090" s="5" t="s">
        <v>8319</v>
      </c>
      <c r="R3090" s="5" t="s">
        <v>8359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 s="5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t="b">
        <v>0</v>
      </c>
      <c r="L3091" s="5">
        <v>45</v>
      </c>
      <c r="M3091" t="b">
        <v>0</v>
      </c>
      <c r="N3091" s="5" t="s">
        <v>8302</v>
      </c>
      <c r="O3091" s="1">
        <f t="shared" si="192"/>
        <v>24</v>
      </c>
      <c r="P3091" s="7">
        <f t="shared" si="193"/>
        <v>130.09</v>
      </c>
      <c r="Q3091" s="5" t="s">
        <v>8319</v>
      </c>
      <c r="R3091" s="5" t="s">
        <v>8359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 s="5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t="b">
        <v>0</v>
      </c>
      <c r="L3092" s="5">
        <v>9</v>
      </c>
      <c r="M3092" t="b">
        <v>0</v>
      </c>
      <c r="N3092" s="5" t="s">
        <v>8302</v>
      </c>
      <c r="O3092" s="1">
        <f t="shared" si="192"/>
        <v>6</v>
      </c>
      <c r="P3092" s="7">
        <f t="shared" si="193"/>
        <v>1270.23</v>
      </c>
      <c r="Q3092" s="5" t="s">
        <v>8319</v>
      </c>
      <c r="R3092" s="5" t="s">
        <v>8359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 s="5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t="b">
        <v>0</v>
      </c>
      <c r="L3093" s="5">
        <v>9</v>
      </c>
      <c r="M3093" t="b">
        <v>0</v>
      </c>
      <c r="N3093" s="5" t="s">
        <v>8302</v>
      </c>
      <c r="O3093" s="1">
        <f t="shared" si="192"/>
        <v>16</v>
      </c>
      <c r="P3093" s="7">
        <f t="shared" si="193"/>
        <v>88.45</v>
      </c>
      <c r="Q3093" s="5" t="s">
        <v>8319</v>
      </c>
      <c r="R3093" s="5" t="s">
        <v>8359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 s="5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t="b">
        <v>0</v>
      </c>
      <c r="L3094" s="5">
        <v>21</v>
      </c>
      <c r="M3094" t="b">
        <v>0</v>
      </c>
      <c r="N3094" s="5" t="s">
        <v>8302</v>
      </c>
      <c r="O3094" s="1">
        <f t="shared" si="192"/>
        <v>2</v>
      </c>
      <c r="P3094" s="7">
        <f t="shared" si="193"/>
        <v>56.35</v>
      </c>
      <c r="Q3094" s="5" t="s">
        <v>8319</v>
      </c>
      <c r="R3094" s="5" t="s">
        <v>8359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 s="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t="b">
        <v>0</v>
      </c>
      <c r="L3095" s="5">
        <v>17</v>
      </c>
      <c r="M3095" t="b">
        <v>0</v>
      </c>
      <c r="N3095" s="5" t="s">
        <v>8302</v>
      </c>
      <c r="O3095" s="1">
        <f t="shared" si="192"/>
        <v>23</v>
      </c>
      <c r="P3095" s="7">
        <f t="shared" si="193"/>
        <v>53.53</v>
      </c>
      <c r="Q3095" s="5" t="s">
        <v>8319</v>
      </c>
      <c r="R3095" s="5" t="s">
        <v>8359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 s="5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t="b">
        <v>0</v>
      </c>
      <c r="L3096" s="5">
        <v>1</v>
      </c>
      <c r="M3096" t="b">
        <v>0</v>
      </c>
      <c r="N3096" s="5" t="s">
        <v>8302</v>
      </c>
      <c r="O3096" s="1">
        <f t="shared" si="192"/>
        <v>1</v>
      </c>
      <c r="P3096" s="7">
        <f t="shared" si="193"/>
        <v>25</v>
      </c>
      <c r="Q3096" s="5" t="s">
        <v>8319</v>
      </c>
      <c r="R3096" s="5" t="s">
        <v>8359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 s="5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t="b">
        <v>0</v>
      </c>
      <c r="L3097" s="5">
        <v>1</v>
      </c>
      <c r="M3097" t="b">
        <v>0</v>
      </c>
      <c r="N3097" s="5" t="s">
        <v>8302</v>
      </c>
      <c r="O3097" s="1">
        <f t="shared" si="192"/>
        <v>1</v>
      </c>
      <c r="P3097" s="7">
        <f t="shared" si="193"/>
        <v>50</v>
      </c>
      <c r="Q3097" s="5" t="s">
        <v>8319</v>
      </c>
      <c r="R3097" s="5" t="s">
        <v>8359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 s="5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t="b">
        <v>0</v>
      </c>
      <c r="L3098" s="5">
        <v>14</v>
      </c>
      <c r="M3098" t="b">
        <v>0</v>
      </c>
      <c r="N3098" s="5" t="s">
        <v>8302</v>
      </c>
      <c r="O3098" s="1">
        <f t="shared" si="192"/>
        <v>4</v>
      </c>
      <c r="P3098" s="7">
        <f t="shared" si="193"/>
        <v>56.79</v>
      </c>
      <c r="Q3098" s="5" t="s">
        <v>8319</v>
      </c>
      <c r="R3098" s="5" t="s">
        <v>8359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 s="5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t="b">
        <v>0</v>
      </c>
      <c r="L3099" s="5">
        <v>42</v>
      </c>
      <c r="M3099" t="b">
        <v>0</v>
      </c>
      <c r="N3099" s="5" t="s">
        <v>8302</v>
      </c>
      <c r="O3099" s="1">
        <f t="shared" si="192"/>
        <v>18</v>
      </c>
      <c r="P3099" s="7">
        <f t="shared" si="193"/>
        <v>40.839999999999996</v>
      </c>
      <c r="Q3099" s="5" t="s">
        <v>8319</v>
      </c>
      <c r="R3099" s="5" t="s">
        <v>8359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 s="5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t="b">
        <v>0</v>
      </c>
      <c r="L3100" s="5">
        <v>27</v>
      </c>
      <c r="M3100" t="b">
        <v>0</v>
      </c>
      <c r="N3100" s="5" t="s">
        <v>8302</v>
      </c>
      <c r="O3100" s="1">
        <f t="shared" si="192"/>
        <v>4</v>
      </c>
      <c r="P3100" s="7">
        <f t="shared" si="193"/>
        <v>65.12</v>
      </c>
      <c r="Q3100" s="5" t="s">
        <v>8319</v>
      </c>
      <c r="R3100" s="5" t="s">
        <v>8359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 s="5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t="b">
        <v>0</v>
      </c>
      <c r="L3101" s="5">
        <v>5</v>
      </c>
      <c r="M3101" t="b">
        <v>0</v>
      </c>
      <c r="N3101" s="5" t="s">
        <v>8302</v>
      </c>
      <c r="O3101" s="1">
        <f t="shared" si="192"/>
        <v>14</v>
      </c>
      <c r="P3101" s="7">
        <f t="shared" si="193"/>
        <v>55.6</v>
      </c>
      <c r="Q3101" s="5" t="s">
        <v>8319</v>
      </c>
      <c r="R3101" s="5" t="s">
        <v>8359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 s="5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t="b">
        <v>0</v>
      </c>
      <c r="L3102" s="5">
        <v>13</v>
      </c>
      <c r="M3102" t="b">
        <v>0</v>
      </c>
      <c r="N3102" s="5" t="s">
        <v>8302</v>
      </c>
      <c r="O3102" s="1">
        <f t="shared" si="192"/>
        <v>16</v>
      </c>
      <c r="P3102" s="7">
        <f t="shared" si="193"/>
        <v>140.54</v>
      </c>
      <c r="Q3102" s="5" t="s">
        <v>8319</v>
      </c>
      <c r="R3102" s="5" t="s">
        <v>8359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 s="5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t="b">
        <v>0</v>
      </c>
      <c r="L3103" s="5">
        <v>12</v>
      </c>
      <c r="M3103" t="b">
        <v>0</v>
      </c>
      <c r="N3103" s="5" t="s">
        <v>8302</v>
      </c>
      <c r="O3103" s="1">
        <f t="shared" si="192"/>
        <v>12</v>
      </c>
      <c r="P3103" s="7">
        <f t="shared" si="193"/>
        <v>25</v>
      </c>
      <c r="Q3103" s="5" t="s">
        <v>8319</v>
      </c>
      <c r="R3103" s="5" t="s">
        <v>8359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 s="5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t="b">
        <v>0</v>
      </c>
      <c r="L3104" s="5">
        <v>90</v>
      </c>
      <c r="M3104" t="b">
        <v>0</v>
      </c>
      <c r="N3104" s="5" t="s">
        <v>8302</v>
      </c>
      <c r="O3104" s="1">
        <f t="shared" si="192"/>
        <v>40</v>
      </c>
      <c r="P3104" s="7">
        <f t="shared" si="193"/>
        <v>69.540000000000006</v>
      </c>
      <c r="Q3104" s="5" t="s">
        <v>8319</v>
      </c>
      <c r="R3104" s="5" t="s">
        <v>8359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 s="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t="b">
        <v>0</v>
      </c>
      <c r="L3105" s="5">
        <v>2</v>
      </c>
      <c r="M3105" t="b">
        <v>0</v>
      </c>
      <c r="N3105" s="5" t="s">
        <v>8302</v>
      </c>
      <c r="O3105" s="1">
        <f t="shared" si="192"/>
        <v>1</v>
      </c>
      <c r="P3105" s="7">
        <f t="shared" si="193"/>
        <v>5.5</v>
      </c>
      <c r="Q3105" s="5" t="s">
        <v>8319</v>
      </c>
      <c r="R3105" s="5" t="s">
        <v>8359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 s="5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t="b">
        <v>0</v>
      </c>
      <c r="L3106" s="5">
        <v>5</v>
      </c>
      <c r="M3106" t="b">
        <v>0</v>
      </c>
      <c r="N3106" s="5" t="s">
        <v>8302</v>
      </c>
      <c r="O3106" s="1">
        <f t="shared" si="192"/>
        <v>30</v>
      </c>
      <c r="P3106" s="7">
        <f t="shared" si="193"/>
        <v>237</v>
      </c>
      <c r="Q3106" s="5" t="s">
        <v>8319</v>
      </c>
      <c r="R3106" s="5" t="s">
        <v>8359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 s="5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t="b">
        <v>0</v>
      </c>
      <c r="L3107" s="5">
        <v>31</v>
      </c>
      <c r="M3107" t="b">
        <v>0</v>
      </c>
      <c r="N3107" s="5" t="s">
        <v>8302</v>
      </c>
      <c r="O3107" s="1">
        <f t="shared" si="192"/>
        <v>43</v>
      </c>
      <c r="P3107" s="7">
        <f t="shared" si="193"/>
        <v>79.88000000000001</v>
      </c>
      <c r="Q3107" s="5" t="s">
        <v>8319</v>
      </c>
      <c r="R3107" s="5" t="s">
        <v>8359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 s="5">
        <v>3106</v>
      </c>
      <c r="B3108" s="3" t="s">
        <v>3105</v>
      </c>
      <c r="C3108" s="3" t="s">
        <v>7215</v>
      </c>
      <c r="D3108">
        <v>1000</v>
      </c>
      <c r="E310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t="b">
        <v>0</v>
      </c>
      <c r="L3108" s="5">
        <v>4</v>
      </c>
      <c r="M3108" t="b">
        <v>0</v>
      </c>
      <c r="N3108" s="5" t="s">
        <v>8302</v>
      </c>
      <c r="O3108" s="1">
        <f t="shared" si="192"/>
        <v>5</v>
      </c>
      <c r="P3108" s="7">
        <f t="shared" si="193"/>
        <v>10.25</v>
      </c>
      <c r="Q3108" s="5" t="s">
        <v>8319</v>
      </c>
      <c r="R3108" s="5" t="s">
        <v>8359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 s="5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t="b">
        <v>0</v>
      </c>
      <c r="L3109" s="5">
        <v>29</v>
      </c>
      <c r="M3109" t="b">
        <v>0</v>
      </c>
      <c r="N3109" s="5" t="s">
        <v>8302</v>
      </c>
      <c r="O3109" s="1">
        <f t="shared" si="192"/>
        <v>20</v>
      </c>
      <c r="P3109" s="7">
        <f t="shared" si="193"/>
        <v>272.58999999999997</v>
      </c>
      <c r="Q3109" s="5" t="s">
        <v>8319</v>
      </c>
      <c r="R3109" s="5" t="s">
        <v>8359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 s="5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t="b">
        <v>0</v>
      </c>
      <c r="L3110" s="5">
        <v>2</v>
      </c>
      <c r="M3110" t="b">
        <v>0</v>
      </c>
      <c r="N3110" s="5" t="s">
        <v>8302</v>
      </c>
      <c r="O3110" s="1">
        <f t="shared" si="192"/>
        <v>1</v>
      </c>
      <c r="P3110" s="7">
        <f t="shared" si="193"/>
        <v>13</v>
      </c>
      <c r="Q3110" s="5" t="s">
        <v>8319</v>
      </c>
      <c r="R3110" s="5" t="s">
        <v>8359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 s="5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t="b">
        <v>0</v>
      </c>
      <c r="L3111" s="5">
        <v>114</v>
      </c>
      <c r="M3111" t="b">
        <v>0</v>
      </c>
      <c r="N3111" s="5" t="s">
        <v>8302</v>
      </c>
      <c r="O3111" s="1">
        <f t="shared" si="192"/>
        <v>26</v>
      </c>
      <c r="P3111" s="7">
        <f t="shared" si="193"/>
        <v>58.19</v>
      </c>
      <c r="Q3111" s="5" t="s">
        <v>8319</v>
      </c>
      <c r="R3111" s="5" t="s">
        <v>8359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 s="5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t="b">
        <v>0</v>
      </c>
      <c r="L3112" s="5">
        <v>1</v>
      </c>
      <c r="M3112" t="b">
        <v>0</v>
      </c>
      <c r="N3112" s="5" t="s">
        <v>8302</v>
      </c>
      <c r="O3112" s="1">
        <f t="shared" si="192"/>
        <v>1</v>
      </c>
      <c r="P3112" s="7">
        <f t="shared" si="193"/>
        <v>10</v>
      </c>
      <c r="Q3112" s="5" t="s">
        <v>8319</v>
      </c>
      <c r="R3112" s="5" t="s">
        <v>8359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 s="5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t="b">
        <v>0</v>
      </c>
      <c r="L3113" s="5">
        <v>76</v>
      </c>
      <c r="M3113" t="b">
        <v>0</v>
      </c>
      <c r="N3113" s="5" t="s">
        <v>8302</v>
      </c>
      <c r="O3113" s="1">
        <f t="shared" si="192"/>
        <v>27</v>
      </c>
      <c r="P3113" s="7">
        <f t="shared" si="193"/>
        <v>70.11</v>
      </c>
      <c r="Q3113" s="5" t="s">
        <v>8319</v>
      </c>
      <c r="R3113" s="5" t="s">
        <v>8359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 s="5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t="b">
        <v>0</v>
      </c>
      <c r="L3114" s="5">
        <v>9</v>
      </c>
      <c r="M3114" t="b">
        <v>0</v>
      </c>
      <c r="N3114" s="5" t="s">
        <v>8302</v>
      </c>
      <c r="O3114" s="1">
        <f t="shared" si="192"/>
        <v>5</v>
      </c>
      <c r="P3114" s="7">
        <f t="shared" si="193"/>
        <v>57.89</v>
      </c>
      <c r="Q3114" s="5" t="s">
        <v>8319</v>
      </c>
      <c r="R3114" s="5" t="s">
        <v>8359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 s="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t="b">
        <v>0</v>
      </c>
      <c r="L3115" s="5">
        <v>37</v>
      </c>
      <c r="M3115" t="b">
        <v>0</v>
      </c>
      <c r="N3115" s="5" t="s">
        <v>8302</v>
      </c>
      <c r="O3115" s="1">
        <f t="shared" si="192"/>
        <v>5</v>
      </c>
      <c r="P3115" s="7">
        <f t="shared" si="193"/>
        <v>125.28</v>
      </c>
      <c r="Q3115" s="5" t="s">
        <v>8319</v>
      </c>
      <c r="R3115" s="5" t="s">
        <v>8359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 s="5">
        <v>3114</v>
      </c>
      <c r="B3116" s="3" t="s">
        <v>3113</v>
      </c>
      <c r="C3116" s="3" t="s">
        <v>7223</v>
      </c>
      <c r="D3116">
        <v>75000</v>
      </c>
      <c r="E3116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t="b">
        <v>0</v>
      </c>
      <c r="L3116" s="5">
        <v>0</v>
      </c>
      <c r="M3116" t="b">
        <v>0</v>
      </c>
      <c r="N3116" s="5" t="s">
        <v>8302</v>
      </c>
      <c r="O3116" s="1">
        <f t="shared" si="192"/>
        <v>0</v>
      </c>
      <c r="P3116" s="7" t="e">
        <f t="shared" si="193"/>
        <v>#DIV/0!</v>
      </c>
      <c r="Q3116" s="5" t="s">
        <v>8319</v>
      </c>
      <c r="R3116" s="5" t="s">
        <v>8359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 s="5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t="b">
        <v>0</v>
      </c>
      <c r="L3117" s="5">
        <v>1</v>
      </c>
      <c r="M3117" t="b">
        <v>0</v>
      </c>
      <c r="N3117" s="5" t="s">
        <v>8302</v>
      </c>
      <c r="O3117" s="1">
        <f t="shared" si="192"/>
        <v>3</v>
      </c>
      <c r="P3117" s="7">
        <f t="shared" si="193"/>
        <v>300</v>
      </c>
      <c r="Q3117" s="5" t="s">
        <v>8319</v>
      </c>
      <c r="R3117" s="5" t="s">
        <v>8359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 s="5">
        <v>3116</v>
      </c>
      <c r="B3118" s="3" t="s">
        <v>3115</v>
      </c>
      <c r="C3118" s="3" t="s">
        <v>7225</v>
      </c>
      <c r="D3118">
        <v>750</v>
      </c>
      <c r="E311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t="b">
        <v>0</v>
      </c>
      <c r="L3118" s="5">
        <v>10</v>
      </c>
      <c r="M3118" t="b">
        <v>0</v>
      </c>
      <c r="N3118" s="5" t="s">
        <v>8302</v>
      </c>
      <c r="O3118" s="1">
        <f t="shared" si="192"/>
        <v>58</v>
      </c>
      <c r="P3118" s="7">
        <f t="shared" si="193"/>
        <v>43</v>
      </c>
      <c r="Q3118" s="5" t="s">
        <v>8319</v>
      </c>
      <c r="R3118" s="5" t="s">
        <v>8359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 s="5">
        <v>3117</v>
      </c>
      <c r="B3119" s="3" t="s">
        <v>3116</v>
      </c>
      <c r="C3119" s="3" t="s">
        <v>7226</v>
      </c>
      <c r="D3119">
        <v>1000</v>
      </c>
      <c r="E3119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t="b">
        <v>0</v>
      </c>
      <c r="L3119" s="5">
        <v>1</v>
      </c>
      <c r="M3119" t="b">
        <v>0</v>
      </c>
      <c r="N3119" s="5" t="s">
        <v>8302</v>
      </c>
      <c r="O3119" s="1">
        <f t="shared" si="192"/>
        <v>1</v>
      </c>
      <c r="P3119" s="7">
        <f t="shared" si="193"/>
        <v>1</v>
      </c>
      <c r="Q3119" s="5" t="s">
        <v>8319</v>
      </c>
      <c r="R3119" s="5" t="s">
        <v>8359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 s="5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t="b">
        <v>0</v>
      </c>
      <c r="L3120" s="5">
        <v>2</v>
      </c>
      <c r="M3120" t="b">
        <v>0</v>
      </c>
      <c r="N3120" s="5" t="s">
        <v>8302</v>
      </c>
      <c r="O3120" s="1">
        <f t="shared" si="192"/>
        <v>1</v>
      </c>
      <c r="P3120" s="7">
        <f t="shared" si="193"/>
        <v>775</v>
      </c>
      <c r="Q3120" s="5" t="s">
        <v>8319</v>
      </c>
      <c r="R3120" s="5" t="s">
        <v>8359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 s="5">
        <v>3119</v>
      </c>
      <c r="B3121" s="3" t="s">
        <v>3118</v>
      </c>
      <c r="C3121" s="3" t="s">
        <v>7228</v>
      </c>
      <c r="D3121">
        <v>10000</v>
      </c>
      <c r="E3121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t="b">
        <v>0</v>
      </c>
      <c r="L3121" s="5">
        <v>1</v>
      </c>
      <c r="M3121" t="b">
        <v>0</v>
      </c>
      <c r="N3121" s="5" t="s">
        <v>8302</v>
      </c>
      <c r="O3121" s="1">
        <f t="shared" si="192"/>
        <v>1</v>
      </c>
      <c r="P3121" s="7">
        <f t="shared" si="193"/>
        <v>5</v>
      </c>
      <c r="Q3121" s="5" t="s">
        <v>8319</v>
      </c>
      <c r="R3121" s="5" t="s">
        <v>8359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 s="5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t="b">
        <v>0</v>
      </c>
      <c r="L3122" s="5">
        <v>10</v>
      </c>
      <c r="M3122" t="b">
        <v>0</v>
      </c>
      <c r="N3122" s="5" t="s">
        <v>8302</v>
      </c>
      <c r="O3122" s="1">
        <f t="shared" si="192"/>
        <v>1</v>
      </c>
      <c r="P3122" s="7">
        <f t="shared" si="193"/>
        <v>12.8</v>
      </c>
      <c r="Q3122" s="5" t="s">
        <v>8319</v>
      </c>
      <c r="R3122" s="5" t="s">
        <v>8359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 s="5">
        <v>3121</v>
      </c>
      <c r="B3123" s="3" t="s">
        <v>3120</v>
      </c>
      <c r="C3123" s="3" t="s">
        <v>7230</v>
      </c>
      <c r="D3123">
        <v>1500</v>
      </c>
      <c r="E3123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t="b">
        <v>0</v>
      </c>
      <c r="L3123" s="5">
        <v>1</v>
      </c>
      <c r="M3123" t="b">
        <v>0</v>
      </c>
      <c r="N3123" s="5" t="s">
        <v>8302</v>
      </c>
      <c r="O3123" s="1">
        <f t="shared" si="192"/>
        <v>1</v>
      </c>
      <c r="P3123" s="7">
        <f t="shared" si="193"/>
        <v>10</v>
      </c>
      <c r="Q3123" s="5" t="s">
        <v>8319</v>
      </c>
      <c r="R3123" s="5" t="s">
        <v>8359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 s="5">
        <v>3122</v>
      </c>
      <c r="B3124" s="3" t="s">
        <v>3121</v>
      </c>
      <c r="C3124" s="3" t="s">
        <v>7231</v>
      </c>
      <c r="D3124">
        <v>199</v>
      </c>
      <c r="E3124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t="b">
        <v>0</v>
      </c>
      <c r="L3124" s="5">
        <v>2</v>
      </c>
      <c r="M3124" t="b">
        <v>0</v>
      </c>
      <c r="N3124" s="5" t="s">
        <v>8302</v>
      </c>
      <c r="O3124" s="1">
        <f t="shared" si="192"/>
        <v>59</v>
      </c>
      <c r="P3124" s="7">
        <f t="shared" si="193"/>
        <v>58</v>
      </c>
      <c r="Q3124" s="5" t="s">
        <v>8319</v>
      </c>
      <c r="R3124" s="5" t="s">
        <v>8359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 s="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t="b">
        <v>0</v>
      </c>
      <c r="L3125" s="5">
        <v>348</v>
      </c>
      <c r="M3125" t="b">
        <v>0</v>
      </c>
      <c r="N3125" s="5" t="s">
        <v>8302</v>
      </c>
      <c r="O3125" s="1">
        <f t="shared" si="192"/>
        <v>69</v>
      </c>
      <c r="P3125" s="7">
        <f t="shared" si="193"/>
        <v>244.81</v>
      </c>
      <c r="Q3125" s="5" t="s">
        <v>8319</v>
      </c>
      <c r="R3125" s="5" t="s">
        <v>8359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 s="5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t="b">
        <v>0</v>
      </c>
      <c r="L3126" s="5">
        <v>4</v>
      </c>
      <c r="M3126" t="b">
        <v>0</v>
      </c>
      <c r="N3126" s="5" t="s">
        <v>8302</v>
      </c>
      <c r="O3126" s="1">
        <f t="shared" si="192"/>
        <v>1</v>
      </c>
      <c r="P3126" s="7">
        <f t="shared" si="193"/>
        <v>6.5</v>
      </c>
      <c r="Q3126" s="5" t="s">
        <v>8319</v>
      </c>
      <c r="R3126" s="5" t="s">
        <v>8359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 s="5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t="b">
        <v>0</v>
      </c>
      <c r="L3127" s="5">
        <v>0</v>
      </c>
      <c r="M3127" t="b">
        <v>0</v>
      </c>
      <c r="N3127" s="5" t="s">
        <v>8302</v>
      </c>
      <c r="O3127" s="1">
        <f t="shared" si="192"/>
        <v>0</v>
      </c>
      <c r="P3127" s="7" t="e">
        <f t="shared" si="193"/>
        <v>#DIV/0!</v>
      </c>
      <c r="Q3127" s="5" t="s">
        <v>8319</v>
      </c>
      <c r="R3127" s="5" t="s">
        <v>8359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 s="5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t="b">
        <v>0</v>
      </c>
      <c r="L3128" s="5">
        <v>17</v>
      </c>
      <c r="M3128" t="b">
        <v>0</v>
      </c>
      <c r="N3128" s="5" t="s">
        <v>8302</v>
      </c>
      <c r="O3128" s="1">
        <f t="shared" si="192"/>
        <v>5</v>
      </c>
      <c r="P3128" s="7">
        <f t="shared" si="193"/>
        <v>61.18</v>
      </c>
      <c r="Q3128" s="5" t="s">
        <v>8319</v>
      </c>
      <c r="R3128" s="5" t="s">
        <v>8359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 s="5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t="b">
        <v>0</v>
      </c>
      <c r="L3129" s="5">
        <v>0</v>
      </c>
      <c r="M3129" t="b">
        <v>0</v>
      </c>
      <c r="N3129" s="5" t="s">
        <v>8302</v>
      </c>
      <c r="O3129" s="1">
        <f t="shared" si="192"/>
        <v>0</v>
      </c>
      <c r="P3129" s="7" t="e">
        <f t="shared" si="193"/>
        <v>#DIV/0!</v>
      </c>
      <c r="Q3129" s="5" t="s">
        <v>8319</v>
      </c>
      <c r="R3129" s="5" t="s">
        <v>8359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 s="5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t="b">
        <v>0</v>
      </c>
      <c r="L3130" s="5">
        <v>117</v>
      </c>
      <c r="M3130" t="b">
        <v>0</v>
      </c>
      <c r="N3130" s="5" t="s">
        <v>8270</v>
      </c>
      <c r="O3130" s="1">
        <f t="shared" si="192"/>
        <v>109</v>
      </c>
      <c r="P3130" s="7">
        <f t="shared" si="193"/>
        <v>139.23999999999998</v>
      </c>
      <c r="Q3130" s="5" t="s">
        <v>8319</v>
      </c>
      <c r="R3130" s="5" t="s">
        <v>8320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 s="5">
        <v>3129</v>
      </c>
      <c r="B3131" s="3" t="s">
        <v>3128</v>
      </c>
      <c r="C3131" s="3" t="s">
        <v>7238</v>
      </c>
      <c r="D3131">
        <v>1250</v>
      </c>
      <c r="E3131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t="b">
        <v>0</v>
      </c>
      <c r="L3131" s="5">
        <v>1</v>
      </c>
      <c r="M3131" t="b">
        <v>0</v>
      </c>
      <c r="N3131" s="5" t="s">
        <v>8270</v>
      </c>
      <c r="O3131" s="1">
        <f t="shared" si="192"/>
        <v>1</v>
      </c>
      <c r="P3131" s="7">
        <f t="shared" si="193"/>
        <v>10</v>
      </c>
      <c r="Q3131" s="5" t="s">
        <v>8319</v>
      </c>
      <c r="R3131" s="5" t="s">
        <v>8320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 s="5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t="b">
        <v>0</v>
      </c>
      <c r="L3132" s="5">
        <v>4</v>
      </c>
      <c r="M3132" t="b">
        <v>0</v>
      </c>
      <c r="N3132" s="5" t="s">
        <v>8270</v>
      </c>
      <c r="O3132" s="1">
        <f t="shared" si="192"/>
        <v>4</v>
      </c>
      <c r="P3132" s="7">
        <f t="shared" si="193"/>
        <v>93.75</v>
      </c>
      <c r="Q3132" s="5" t="s">
        <v>8319</v>
      </c>
      <c r="R3132" s="5" t="s">
        <v>8320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 s="5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t="b">
        <v>0</v>
      </c>
      <c r="L3133" s="5">
        <v>12</v>
      </c>
      <c r="M3133" t="b">
        <v>0</v>
      </c>
      <c r="N3133" s="5" t="s">
        <v>8270</v>
      </c>
      <c r="O3133" s="1">
        <f t="shared" si="192"/>
        <v>16</v>
      </c>
      <c r="P3133" s="7">
        <f t="shared" si="193"/>
        <v>53.75</v>
      </c>
      <c r="Q3133" s="5" t="s">
        <v>8319</v>
      </c>
      <c r="R3133" s="5" t="s">
        <v>8320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 s="5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t="b">
        <v>0</v>
      </c>
      <c r="L3134" s="5">
        <v>1</v>
      </c>
      <c r="M3134" t="b">
        <v>0</v>
      </c>
      <c r="N3134" s="5" t="s">
        <v>8270</v>
      </c>
      <c r="O3134" s="1">
        <f t="shared" si="192"/>
        <v>1</v>
      </c>
      <c r="P3134" s="7">
        <f t="shared" si="193"/>
        <v>10</v>
      </c>
      <c r="Q3134" s="5" t="s">
        <v>8319</v>
      </c>
      <c r="R3134" s="5" t="s">
        <v>8320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 s="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t="b">
        <v>0</v>
      </c>
      <c r="L3135" s="5">
        <v>16</v>
      </c>
      <c r="M3135" t="b">
        <v>0</v>
      </c>
      <c r="N3135" s="5" t="s">
        <v>8270</v>
      </c>
      <c r="O3135" s="1">
        <f t="shared" si="192"/>
        <v>108</v>
      </c>
      <c r="P3135" s="7">
        <f t="shared" si="193"/>
        <v>33.75</v>
      </c>
      <c r="Q3135" s="5" t="s">
        <v>8319</v>
      </c>
      <c r="R3135" s="5" t="s">
        <v>8320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 s="5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t="b">
        <v>0</v>
      </c>
      <c r="L3136" s="5">
        <v>12</v>
      </c>
      <c r="M3136" t="b">
        <v>0</v>
      </c>
      <c r="N3136" s="5" t="s">
        <v>8270</v>
      </c>
      <c r="O3136" s="1">
        <f t="shared" si="192"/>
        <v>23</v>
      </c>
      <c r="P3136" s="7">
        <f t="shared" si="193"/>
        <v>18.75</v>
      </c>
      <c r="Q3136" s="5" t="s">
        <v>8319</v>
      </c>
      <c r="R3136" s="5" t="s">
        <v>8320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 s="5">
        <v>3135</v>
      </c>
      <c r="B3137" s="3" t="s">
        <v>3134</v>
      </c>
      <c r="C3137" s="3" t="s">
        <v>7244</v>
      </c>
      <c r="D3137">
        <v>777</v>
      </c>
      <c r="E3137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t="b">
        <v>0</v>
      </c>
      <c r="L3137" s="5">
        <v>7</v>
      </c>
      <c r="M3137" t="b">
        <v>0</v>
      </c>
      <c r="N3137" s="5" t="s">
        <v>8270</v>
      </c>
      <c r="O3137" s="1">
        <f t="shared" si="192"/>
        <v>21</v>
      </c>
      <c r="P3137" s="7">
        <f t="shared" si="193"/>
        <v>23.150000000000002</v>
      </c>
      <c r="Q3137" s="5" t="s">
        <v>8319</v>
      </c>
      <c r="R3137" s="5" t="s">
        <v>8320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 s="5">
        <v>3136</v>
      </c>
      <c r="B3138" s="3" t="s">
        <v>3135</v>
      </c>
      <c r="C3138" s="3" t="s">
        <v>7245</v>
      </c>
      <c r="D3138">
        <v>500</v>
      </c>
      <c r="E313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t="b">
        <v>0</v>
      </c>
      <c r="L3138" s="5">
        <v>22</v>
      </c>
      <c r="M3138" t="b">
        <v>0</v>
      </c>
      <c r="N3138" s="5" t="s">
        <v>8270</v>
      </c>
      <c r="O3138" s="1">
        <f t="shared" si="192"/>
        <v>128</v>
      </c>
      <c r="P3138" s="7">
        <f t="shared" si="193"/>
        <v>29.05</v>
      </c>
      <c r="Q3138" s="5" t="s">
        <v>8319</v>
      </c>
      <c r="R3138" s="5" t="s">
        <v>8320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 s="5">
        <v>3137</v>
      </c>
      <c r="B3139" s="3" t="s">
        <v>3136</v>
      </c>
      <c r="C3139" s="3" t="s">
        <v>7246</v>
      </c>
      <c r="D3139">
        <v>1500</v>
      </c>
      <c r="E3139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t="b">
        <v>0</v>
      </c>
      <c r="L3139" s="5">
        <v>1</v>
      </c>
      <c r="M3139" t="b">
        <v>0</v>
      </c>
      <c r="N3139" s="5" t="s">
        <v>8270</v>
      </c>
      <c r="O3139" s="1">
        <f t="shared" ref="O3139:O3202" si="196">ROUNDUP(E3139/D3139*100, 0)</f>
        <v>4</v>
      </c>
      <c r="P3139" s="7">
        <f t="shared" ref="P3139:P3202" si="197">ROUNDUP(E3139/L3139,2)</f>
        <v>50</v>
      </c>
      <c r="Q3139" s="5" t="s">
        <v>8319</v>
      </c>
      <c r="R3139" s="5" t="s">
        <v>8320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 s="5">
        <v>3138</v>
      </c>
      <c r="B3140" s="3" t="s">
        <v>3137</v>
      </c>
      <c r="C3140" s="3" t="s">
        <v>7247</v>
      </c>
      <c r="D3140">
        <v>200</v>
      </c>
      <c r="E3140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t="b">
        <v>0</v>
      </c>
      <c r="L3140" s="5">
        <v>0</v>
      </c>
      <c r="M3140" t="b">
        <v>0</v>
      </c>
      <c r="N3140" s="5" t="s">
        <v>8270</v>
      </c>
      <c r="O3140" s="1">
        <f t="shared" si="196"/>
        <v>0</v>
      </c>
      <c r="P3140" s="7" t="e">
        <f t="shared" si="197"/>
        <v>#DIV/0!</v>
      </c>
      <c r="Q3140" s="5" t="s">
        <v>8319</v>
      </c>
      <c r="R3140" s="5" t="s">
        <v>8320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 s="5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t="b">
        <v>0</v>
      </c>
      <c r="L3141" s="5">
        <v>6</v>
      </c>
      <c r="M3141" t="b">
        <v>0</v>
      </c>
      <c r="N3141" s="5" t="s">
        <v>8270</v>
      </c>
      <c r="O3141" s="1">
        <f t="shared" si="196"/>
        <v>6</v>
      </c>
      <c r="P3141" s="7">
        <f t="shared" si="197"/>
        <v>450</v>
      </c>
      <c r="Q3141" s="5" t="s">
        <v>8319</v>
      </c>
      <c r="R3141" s="5" t="s">
        <v>8320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 s="5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t="b">
        <v>0</v>
      </c>
      <c r="L3142" s="5">
        <v>4</v>
      </c>
      <c r="M3142" t="b">
        <v>0</v>
      </c>
      <c r="N3142" s="5" t="s">
        <v>8270</v>
      </c>
      <c r="O3142" s="1">
        <f t="shared" si="196"/>
        <v>1</v>
      </c>
      <c r="P3142" s="7">
        <f t="shared" si="197"/>
        <v>24</v>
      </c>
      <c r="Q3142" s="5" t="s">
        <v>8319</v>
      </c>
      <c r="R3142" s="5" t="s">
        <v>8320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 s="5">
        <v>3141</v>
      </c>
      <c r="B3143" s="3" t="s">
        <v>3140</v>
      </c>
      <c r="C3143" s="3" t="s">
        <v>7250</v>
      </c>
      <c r="D3143">
        <v>500</v>
      </c>
      <c r="E3143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t="b">
        <v>0</v>
      </c>
      <c r="L3143" s="5">
        <v>8</v>
      </c>
      <c r="M3143" t="b">
        <v>0</v>
      </c>
      <c r="N3143" s="5" t="s">
        <v>8270</v>
      </c>
      <c r="O3143" s="1">
        <f t="shared" si="196"/>
        <v>52</v>
      </c>
      <c r="P3143" s="7">
        <f t="shared" si="197"/>
        <v>32.25</v>
      </c>
      <c r="Q3143" s="5" t="s">
        <v>8319</v>
      </c>
      <c r="R3143" s="5" t="s">
        <v>8320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 s="5">
        <v>3142</v>
      </c>
      <c r="B3144" s="3" t="s">
        <v>3141</v>
      </c>
      <c r="C3144" s="3" t="s">
        <v>7251</v>
      </c>
      <c r="D3144">
        <v>2750</v>
      </c>
      <c r="E3144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t="b">
        <v>0</v>
      </c>
      <c r="L3144" s="5">
        <v>3</v>
      </c>
      <c r="M3144" t="b">
        <v>0</v>
      </c>
      <c r="N3144" s="5" t="s">
        <v>8270</v>
      </c>
      <c r="O3144" s="1">
        <f t="shared" si="196"/>
        <v>2</v>
      </c>
      <c r="P3144" s="7">
        <f t="shared" si="197"/>
        <v>15</v>
      </c>
      <c r="Q3144" s="5" t="s">
        <v>8319</v>
      </c>
      <c r="R3144" s="5" t="s">
        <v>8320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 s="5">
        <v>3143</v>
      </c>
      <c r="B3145" s="3" t="s">
        <v>3142</v>
      </c>
      <c r="C3145" s="3" t="s">
        <v>7252</v>
      </c>
      <c r="D3145">
        <v>700</v>
      </c>
      <c r="E3145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t="b">
        <v>0</v>
      </c>
      <c r="L3145" s="5">
        <v>0</v>
      </c>
      <c r="M3145" t="b">
        <v>0</v>
      </c>
      <c r="N3145" s="5" t="s">
        <v>8270</v>
      </c>
      <c r="O3145" s="1">
        <f t="shared" si="196"/>
        <v>0</v>
      </c>
      <c r="P3145" s="7" t="e">
        <f t="shared" si="197"/>
        <v>#DIV/0!</v>
      </c>
      <c r="Q3145" s="5" t="s">
        <v>8319</v>
      </c>
      <c r="R3145" s="5" t="s">
        <v>8320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 s="5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t="b">
        <v>0</v>
      </c>
      <c r="L3146" s="5">
        <v>30</v>
      </c>
      <c r="M3146" t="b">
        <v>0</v>
      </c>
      <c r="N3146" s="5" t="s">
        <v>8270</v>
      </c>
      <c r="O3146" s="1">
        <f t="shared" si="196"/>
        <v>76</v>
      </c>
      <c r="P3146" s="7">
        <f t="shared" si="197"/>
        <v>251.34</v>
      </c>
      <c r="Q3146" s="5" t="s">
        <v>8319</v>
      </c>
      <c r="R3146" s="5" t="s">
        <v>8320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 s="5">
        <v>3145</v>
      </c>
      <c r="B3147" s="3" t="s">
        <v>3144</v>
      </c>
      <c r="C3147" s="3" t="s">
        <v>7254</v>
      </c>
      <c r="D3147">
        <v>25000</v>
      </c>
      <c r="E3147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t="b">
        <v>0</v>
      </c>
      <c r="L3147" s="5">
        <v>0</v>
      </c>
      <c r="M3147" t="b">
        <v>0</v>
      </c>
      <c r="N3147" s="5" t="s">
        <v>8270</v>
      </c>
      <c r="O3147" s="1">
        <f t="shared" si="196"/>
        <v>0</v>
      </c>
      <c r="P3147" s="7" t="e">
        <f t="shared" si="197"/>
        <v>#DIV/0!</v>
      </c>
      <c r="Q3147" s="5" t="s">
        <v>8319</v>
      </c>
      <c r="R3147" s="5" t="s">
        <v>8320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 s="5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t="b">
        <v>0</v>
      </c>
      <c r="L3148" s="5">
        <v>12</v>
      </c>
      <c r="M3148" t="b">
        <v>0</v>
      </c>
      <c r="N3148" s="5" t="s">
        <v>8270</v>
      </c>
      <c r="O3148" s="1">
        <f t="shared" si="196"/>
        <v>11</v>
      </c>
      <c r="P3148" s="7">
        <f t="shared" si="197"/>
        <v>437.5</v>
      </c>
      <c r="Q3148" s="5" t="s">
        <v>8319</v>
      </c>
      <c r="R3148" s="5" t="s">
        <v>8320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 s="5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t="b">
        <v>1</v>
      </c>
      <c r="L3149" s="5">
        <v>213</v>
      </c>
      <c r="M3149" t="b">
        <v>1</v>
      </c>
      <c r="N3149" s="5" t="s">
        <v>8270</v>
      </c>
      <c r="O3149" s="1">
        <f t="shared" si="196"/>
        <v>118</v>
      </c>
      <c r="P3149" s="7">
        <f t="shared" si="197"/>
        <v>110.36</v>
      </c>
      <c r="Q3149" s="5" t="s">
        <v>8319</v>
      </c>
      <c r="R3149" s="5" t="s">
        <v>8320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 s="5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t="b">
        <v>1</v>
      </c>
      <c r="L3150" s="5">
        <v>57</v>
      </c>
      <c r="M3150" t="b">
        <v>1</v>
      </c>
      <c r="N3150" s="5" t="s">
        <v>8270</v>
      </c>
      <c r="O3150" s="1">
        <f t="shared" si="196"/>
        <v>132</v>
      </c>
      <c r="P3150" s="7">
        <f t="shared" si="197"/>
        <v>41.43</v>
      </c>
      <c r="Q3150" s="5" t="s">
        <v>8319</v>
      </c>
      <c r="R3150" s="5" t="s">
        <v>8320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 s="5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t="b">
        <v>1</v>
      </c>
      <c r="L3151" s="5">
        <v>25</v>
      </c>
      <c r="M3151" t="b">
        <v>1</v>
      </c>
      <c r="N3151" s="5" t="s">
        <v>8270</v>
      </c>
      <c r="O3151" s="1">
        <f t="shared" si="196"/>
        <v>104</v>
      </c>
      <c r="P3151" s="7">
        <f t="shared" si="197"/>
        <v>52</v>
      </c>
      <c r="Q3151" s="5" t="s">
        <v>8319</v>
      </c>
      <c r="R3151" s="5" t="s">
        <v>8320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 s="5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t="b">
        <v>1</v>
      </c>
      <c r="L3152" s="5">
        <v>104</v>
      </c>
      <c r="M3152" t="b">
        <v>1</v>
      </c>
      <c r="N3152" s="5" t="s">
        <v>8270</v>
      </c>
      <c r="O3152" s="1">
        <f t="shared" si="196"/>
        <v>101</v>
      </c>
      <c r="P3152" s="7">
        <f t="shared" si="197"/>
        <v>34</v>
      </c>
      <c r="Q3152" s="5" t="s">
        <v>8319</v>
      </c>
      <c r="R3152" s="5" t="s">
        <v>8320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 s="5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t="b">
        <v>1</v>
      </c>
      <c r="L3153" s="5">
        <v>34</v>
      </c>
      <c r="M3153" t="b">
        <v>1</v>
      </c>
      <c r="N3153" s="5" t="s">
        <v>8270</v>
      </c>
      <c r="O3153" s="1">
        <f t="shared" si="196"/>
        <v>101</v>
      </c>
      <c r="P3153" s="7">
        <f t="shared" si="197"/>
        <v>103.36</v>
      </c>
      <c r="Q3153" s="5" t="s">
        <v>8319</v>
      </c>
      <c r="R3153" s="5" t="s">
        <v>8320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 s="5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t="b">
        <v>1</v>
      </c>
      <c r="L3154" s="5">
        <v>67</v>
      </c>
      <c r="M3154" t="b">
        <v>1</v>
      </c>
      <c r="N3154" s="5" t="s">
        <v>8270</v>
      </c>
      <c r="O3154" s="1">
        <f t="shared" si="196"/>
        <v>106</v>
      </c>
      <c r="P3154" s="7">
        <f t="shared" si="197"/>
        <v>34.799999999999997</v>
      </c>
      <c r="Q3154" s="5" t="s">
        <v>8319</v>
      </c>
      <c r="R3154" s="5" t="s">
        <v>8320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 s="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t="b">
        <v>1</v>
      </c>
      <c r="L3155" s="5">
        <v>241</v>
      </c>
      <c r="M3155" t="b">
        <v>1</v>
      </c>
      <c r="N3155" s="5" t="s">
        <v>8270</v>
      </c>
      <c r="O3155" s="1">
        <f t="shared" si="196"/>
        <v>336</v>
      </c>
      <c r="P3155" s="7">
        <f t="shared" si="197"/>
        <v>41.78</v>
      </c>
      <c r="Q3155" s="5" t="s">
        <v>8319</v>
      </c>
      <c r="R3155" s="5" t="s">
        <v>8320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 s="5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t="b">
        <v>1</v>
      </c>
      <c r="L3156" s="5">
        <v>123</v>
      </c>
      <c r="M3156" t="b">
        <v>1</v>
      </c>
      <c r="N3156" s="5" t="s">
        <v>8270</v>
      </c>
      <c r="O3156" s="1">
        <f t="shared" si="196"/>
        <v>113</v>
      </c>
      <c r="P3156" s="7">
        <f t="shared" si="197"/>
        <v>64.27000000000001</v>
      </c>
      <c r="Q3156" s="5" t="s">
        <v>8319</v>
      </c>
      <c r="R3156" s="5" t="s">
        <v>8320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 s="5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t="b">
        <v>1</v>
      </c>
      <c r="L3157" s="5">
        <v>302</v>
      </c>
      <c r="M3157" t="b">
        <v>1</v>
      </c>
      <c r="N3157" s="5" t="s">
        <v>8270</v>
      </c>
      <c r="O3157" s="1">
        <f t="shared" si="196"/>
        <v>189</v>
      </c>
      <c r="P3157" s="7">
        <f t="shared" si="197"/>
        <v>31.21</v>
      </c>
      <c r="Q3157" s="5" t="s">
        <v>8319</v>
      </c>
      <c r="R3157" s="5" t="s">
        <v>8320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 s="5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t="b">
        <v>1</v>
      </c>
      <c r="L3158" s="5">
        <v>89</v>
      </c>
      <c r="M3158" t="b">
        <v>1</v>
      </c>
      <c r="N3158" s="5" t="s">
        <v>8270</v>
      </c>
      <c r="O3158" s="1">
        <f t="shared" si="196"/>
        <v>102</v>
      </c>
      <c r="P3158" s="7">
        <f t="shared" si="197"/>
        <v>62.93</v>
      </c>
      <c r="Q3158" s="5" t="s">
        <v>8319</v>
      </c>
      <c r="R3158" s="5" t="s">
        <v>8320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 s="5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t="b">
        <v>1</v>
      </c>
      <c r="L3159" s="5">
        <v>41</v>
      </c>
      <c r="M3159" t="b">
        <v>1</v>
      </c>
      <c r="N3159" s="5" t="s">
        <v>8270</v>
      </c>
      <c r="O3159" s="1">
        <f t="shared" si="196"/>
        <v>101</v>
      </c>
      <c r="P3159" s="7">
        <f t="shared" si="197"/>
        <v>98.54</v>
      </c>
      <c r="Q3159" s="5" t="s">
        <v>8319</v>
      </c>
      <c r="R3159" s="5" t="s">
        <v>8320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 s="5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t="b">
        <v>1</v>
      </c>
      <c r="L3160" s="5">
        <v>69</v>
      </c>
      <c r="M3160" t="b">
        <v>1</v>
      </c>
      <c r="N3160" s="5" t="s">
        <v>8270</v>
      </c>
      <c r="O3160" s="1">
        <f t="shared" si="196"/>
        <v>114</v>
      </c>
      <c r="P3160" s="7">
        <f t="shared" si="197"/>
        <v>82.61</v>
      </c>
      <c r="Q3160" s="5" t="s">
        <v>8319</v>
      </c>
      <c r="R3160" s="5" t="s">
        <v>8320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 s="5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t="b">
        <v>1</v>
      </c>
      <c r="L3161" s="5">
        <v>52</v>
      </c>
      <c r="M3161" t="b">
        <v>1</v>
      </c>
      <c r="N3161" s="5" t="s">
        <v>8270</v>
      </c>
      <c r="O3161" s="1">
        <f t="shared" si="196"/>
        <v>134</v>
      </c>
      <c r="P3161" s="7">
        <f t="shared" si="197"/>
        <v>38.51</v>
      </c>
      <c r="Q3161" s="5" t="s">
        <v>8319</v>
      </c>
      <c r="R3161" s="5" t="s">
        <v>8320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 s="5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t="b">
        <v>1</v>
      </c>
      <c r="L3162" s="5">
        <v>57</v>
      </c>
      <c r="M3162" t="b">
        <v>1</v>
      </c>
      <c r="N3162" s="5" t="s">
        <v>8270</v>
      </c>
      <c r="O3162" s="1">
        <f t="shared" si="196"/>
        <v>102</v>
      </c>
      <c r="P3162" s="7">
        <f t="shared" si="197"/>
        <v>80.160000000000011</v>
      </c>
      <c r="Q3162" s="5" t="s">
        <v>8319</v>
      </c>
      <c r="R3162" s="5" t="s">
        <v>8320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 s="5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t="b">
        <v>1</v>
      </c>
      <c r="L3163" s="5">
        <v>74</v>
      </c>
      <c r="M3163" t="b">
        <v>1</v>
      </c>
      <c r="N3163" s="5" t="s">
        <v>8270</v>
      </c>
      <c r="O3163" s="1">
        <f t="shared" si="196"/>
        <v>106</v>
      </c>
      <c r="P3163" s="7">
        <f t="shared" si="197"/>
        <v>28.41</v>
      </c>
      <c r="Q3163" s="5" t="s">
        <v>8319</v>
      </c>
      <c r="R3163" s="5" t="s">
        <v>8320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 s="5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t="b">
        <v>1</v>
      </c>
      <c r="L3164" s="5">
        <v>63</v>
      </c>
      <c r="M3164" t="b">
        <v>1</v>
      </c>
      <c r="N3164" s="5" t="s">
        <v>8270</v>
      </c>
      <c r="O3164" s="1">
        <f t="shared" si="196"/>
        <v>128</v>
      </c>
      <c r="P3164" s="7">
        <f t="shared" si="197"/>
        <v>80.740000000000009</v>
      </c>
      <c r="Q3164" s="5" t="s">
        <v>8319</v>
      </c>
      <c r="R3164" s="5" t="s">
        <v>8320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 s="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t="b">
        <v>1</v>
      </c>
      <c r="L3165" s="5">
        <v>72</v>
      </c>
      <c r="M3165" t="b">
        <v>1</v>
      </c>
      <c r="N3165" s="5" t="s">
        <v>8270</v>
      </c>
      <c r="O3165" s="1">
        <f t="shared" si="196"/>
        <v>112</v>
      </c>
      <c r="P3165" s="7">
        <f t="shared" si="197"/>
        <v>200.7</v>
      </c>
      <c r="Q3165" s="5" t="s">
        <v>8319</v>
      </c>
      <c r="R3165" s="5" t="s">
        <v>8320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 s="5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t="b">
        <v>1</v>
      </c>
      <c r="L3166" s="5">
        <v>71</v>
      </c>
      <c r="M3166" t="b">
        <v>1</v>
      </c>
      <c r="N3166" s="5" t="s">
        <v>8270</v>
      </c>
      <c r="O3166" s="1">
        <f t="shared" si="196"/>
        <v>107</v>
      </c>
      <c r="P3166" s="7">
        <f t="shared" si="197"/>
        <v>37.6</v>
      </c>
      <c r="Q3166" s="5" t="s">
        <v>8319</v>
      </c>
      <c r="R3166" s="5" t="s">
        <v>8320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 s="5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t="b">
        <v>1</v>
      </c>
      <c r="L3167" s="5">
        <v>21</v>
      </c>
      <c r="M3167" t="b">
        <v>1</v>
      </c>
      <c r="N3167" s="5" t="s">
        <v>8270</v>
      </c>
      <c r="O3167" s="1">
        <f t="shared" si="196"/>
        <v>163</v>
      </c>
      <c r="P3167" s="7">
        <f t="shared" si="197"/>
        <v>58.1</v>
      </c>
      <c r="Q3167" s="5" t="s">
        <v>8319</v>
      </c>
      <c r="R3167" s="5" t="s">
        <v>8320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 s="5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t="b">
        <v>1</v>
      </c>
      <c r="L3168" s="5">
        <v>930</v>
      </c>
      <c r="M3168" t="b">
        <v>1</v>
      </c>
      <c r="N3168" s="5" t="s">
        <v>8270</v>
      </c>
      <c r="O3168" s="1">
        <f t="shared" si="196"/>
        <v>161</v>
      </c>
      <c r="P3168" s="7">
        <f t="shared" si="197"/>
        <v>60.309999999999995</v>
      </c>
      <c r="Q3168" s="5" t="s">
        <v>8319</v>
      </c>
      <c r="R3168" s="5" t="s">
        <v>8320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 s="5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t="b">
        <v>1</v>
      </c>
      <c r="L3169" s="5">
        <v>55</v>
      </c>
      <c r="M3169" t="b">
        <v>1</v>
      </c>
      <c r="N3169" s="5" t="s">
        <v>8270</v>
      </c>
      <c r="O3169" s="1">
        <f t="shared" si="196"/>
        <v>117</v>
      </c>
      <c r="P3169" s="7">
        <f t="shared" si="197"/>
        <v>63.37</v>
      </c>
      <c r="Q3169" s="5" t="s">
        <v>8319</v>
      </c>
      <c r="R3169" s="5" t="s">
        <v>8320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 s="5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t="b">
        <v>1</v>
      </c>
      <c r="L3170" s="5">
        <v>61</v>
      </c>
      <c r="M3170" t="b">
        <v>1</v>
      </c>
      <c r="N3170" s="5" t="s">
        <v>8270</v>
      </c>
      <c r="O3170" s="1">
        <f t="shared" si="196"/>
        <v>125</v>
      </c>
      <c r="P3170" s="7">
        <f t="shared" si="197"/>
        <v>50.91</v>
      </c>
      <c r="Q3170" s="5" t="s">
        <v>8319</v>
      </c>
      <c r="R3170" s="5" t="s">
        <v>8320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 s="5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t="b">
        <v>1</v>
      </c>
      <c r="L3171" s="5">
        <v>82</v>
      </c>
      <c r="M3171" t="b">
        <v>1</v>
      </c>
      <c r="N3171" s="5" t="s">
        <v>8270</v>
      </c>
      <c r="O3171" s="1">
        <f t="shared" si="196"/>
        <v>104</v>
      </c>
      <c r="P3171" s="7">
        <f t="shared" si="197"/>
        <v>100.5</v>
      </c>
      <c r="Q3171" s="5" t="s">
        <v>8319</v>
      </c>
      <c r="R3171" s="5" t="s">
        <v>8320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 s="5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t="b">
        <v>1</v>
      </c>
      <c r="L3172" s="5">
        <v>71</v>
      </c>
      <c r="M3172" t="b">
        <v>1</v>
      </c>
      <c r="N3172" s="5" t="s">
        <v>8270</v>
      </c>
      <c r="O3172" s="1">
        <f t="shared" si="196"/>
        <v>113</v>
      </c>
      <c r="P3172" s="7">
        <f t="shared" si="197"/>
        <v>31.62</v>
      </c>
      <c r="Q3172" s="5" t="s">
        <v>8319</v>
      </c>
      <c r="R3172" s="5" t="s">
        <v>8320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 s="5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t="b">
        <v>1</v>
      </c>
      <c r="L3173" s="5">
        <v>117</v>
      </c>
      <c r="M3173" t="b">
        <v>1</v>
      </c>
      <c r="N3173" s="5" t="s">
        <v>8270</v>
      </c>
      <c r="O3173" s="1">
        <f t="shared" si="196"/>
        <v>109</v>
      </c>
      <c r="P3173" s="7">
        <f t="shared" si="197"/>
        <v>65.11</v>
      </c>
      <c r="Q3173" s="5" t="s">
        <v>8319</v>
      </c>
      <c r="R3173" s="5" t="s">
        <v>8320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 s="5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t="b">
        <v>1</v>
      </c>
      <c r="L3174" s="5">
        <v>29</v>
      </c>
      <c r="M3174" t="b">
        <v>1</v>
      </c>
      <c r="N3174" s="5" t="s">
        <v>8270</v>
      </c>
      <c r="O3174" s="1">
        <f t="shared" si="196"/>
        <v>115</v>
      </c>
      <c r="P3174" s="7">
        <f t="shared" si="197"/>
        <v>79.320000000000007</v>
      </c>
      <c r="Q3174" s="5" t="s">
        <v>8319</v>
      </c>
      <c r="R3174" s="5" t="s">
        <v>8320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 s="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t="b">
        <v>1</v>
      </c>
      <c r="L3175" s="5">
        <v>74</v>
      </c>
      <c r="M3175" t="b">
        <v>1</v>
      </c>
      <c r="N3175" s="5" t="s">
        <v>8270</v>
      </c>
      <c r="O3175" s="1">
        <f t="shared" si="196"/>
        <v>103</v>
      </c>
      <c r="P3175" s="7">
        <f t="shared" si="197"/>
        <v>139.19</v>
      </c>
      <c r="Q3175" s="5" t="s">
        <v>8319</v>
      </c>
      <c r="R3175" s="5" t="s">
        <v>8320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 s="5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t="b">
        <v>1</v>
      </c>
      <c r="L3176" s="5">
        <v>23</v>
      </c>
      <c r="M3176" t="b">
        <v>1</v>
      </c>
      <c r="N3176" s="5" t="s">
        <v>8270</v>
      </c>
      <c r="O3176" s="1">
        <f t="shared" si="196"/>
        <v>102</v>
      </c>
      <c r="P3176" s="7">
        <f t="shared" si="197"/>
        <v>131.91999999999999</v>
      </c>
      <c r="Q3176" s="5" t="s">
        <v>8319</v>
      </c>
      <c r="R3176" s="5" t="s">
        <v>8320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 s="5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t="b">
        <v>1</v>
      </c>
      <c r="L3177" s="5">
        <v>60</v>
      </c>
      <c r="M3177" t="b">
        <v>1</v>
      </c>
      <c r="N3177" s="5" t="s">
        <v>8270</v>
      </c>
      <c r="O3177" s="1">
        <f t="shared" si="196"/>
        <v>110</v>
      </c>
      <c r="P3177" s="7">
        <f t="shared" si="197"/>
        <v>91.3</v>
      </c>
      <c r="Q3177" s="5" t="s">
        <v>8319</v>
      </c>
      <c r="R3177" s="5" t="s">
        <v>8320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 s="5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t="b">
        <v>1</v>
      </c>
      <c r="L3178" s="5">
        <v>55</v>
      </c>
      <c r="M3178" t="b">
        <v>1</v>
      </c>
      <c r="N3178" s="5" t="s">
        <v>8270</v>
      </c>
      <c r="O3178" s="1">
        <f t="shared" si="196"/>
        <v>115</v>
      </c>
      <c r="P3178" s="7">
        <f t="shared" si="197"/>
        <v>39.68</v>
      </c>
      <c r="Q3178" s="5" t="s">
        <v>8319</v>
      </c>
      <c r="R3178" s="5" t="s">
        <v>8320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 s="5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t="b">
        <v>1</v>
      </c>
      <c r="L3179" s="5">
        <v>51</v>
      </c>
      <c r="M3179" t="b">
        <v>1</v>
      </c>
      <c r="N3179" s="5" t="s">
        <v>8270</v>
      </c>
      <c r="O3179" s="1">
        <f t="shared" si="196"/>
        <v>118</v>
      </c>
      <c r="P3179" s="7">
        <f t="shared" si="197"/>
        <v>57.55</v>
      </c>
      <c r="Q3179" s="5" t="s">
        <v>8319</v>
      </c>
      <c r="R3179" s="5" t="s">
        <v>8320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 s="5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t="b">
        <v>1</v>
      </c>
      <c r="L3180" s="5">
        <v>78</v>
      </c>
      <c r="M3180" t="b">
        <v>1</v>
      </c>
      <c r="N3180" s="5" t="s">
        <v>8270</v>
      </c>
      <c r="O3180" s="1">
        <f t="shared" si="196"/>
        <v>172</v>
      </c>
      <c r="P3180" s="7">
        <f t="shared" si="197"/>
        <v>33.03</v>
      </c>
      <c r="Q3180" s="5" t="s">
        <v>8319</v>
      </c>
      <c r="R3180" s="5" t="s">
        <v>8320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 s="5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t="b">
        <v>1</v>
      </c>
      <c r="L3181" s="5">
        <v>62</v>
      </c>
      <c r="M3181" t="b">
        <v>1</v>
      </c>
      <c r="N3181" s="5" t="s">
        <v>8270</v>
      </c>
      <c r="O3181" s="1">
        <f t="shared" si="196"/>
        <v>115</v>
      </c>
      <c r="P3181" s="7">
        <f t="shared" si="197"/>
        <v>77.34</v>
      </c>
      <c r="Q3181" s="5" t="s">
        <v>8319</v>
      </c>
      <c r="R3181" s="5" t="s">
        <v>8320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 s="5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t="b">
        <v>1</v>
      </c>
      <c r="L3182" s="5">
        <v>45</v>
      </c>
      <c r="M3182" t="b">
        <v>1</v>
      </c>
      <c r="N3182" s="5" t="s">
        <v>8270</v>
      </c>
      <c r="O3182" s="1">
        <f t="shared" si="196"/>
        <v>120</v>
      </c>
      <c r="P3182" s="7">
        <f t="shared" si="197"/>
        <v>31.94</v>
      </c>
      <c r="Q3182" s="5" t="s">
        <v>8319</v>
      </c>
      <c r="R3182" s="5" t="s">
        <v>8320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 s="5">
        <v>3181</v>
      </c>
      <c r="B3183" s="3" t="s">
        <v>3180</v>
      </c>
      <c r="C3183" s="3" t="s">
        <v>7290</v>
      </c>
      <c r="D3183">
        <v>500</v>
      </c>
      <c r="E3183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t="b">
        <v>1</v>
      </c>
      <c r="L3183" s="5">
        <v>15</v>
      </c>
      <c r="M3183" t="b">
        <v>1</v>
      </c>
      <c r="N3183" s="5" t="s">
        <v>8270</v>
      </c>
      <c r="O3183" s="1">
        <f t="shared" si="196"/>
        <v>109</v>
      </c>
      <c r="P3183" s="7">
        <f t="shared" si="197"/>
        <v>36.339999999999996</v>
      </c>
      <c r="Q3183" s="5" t="s">
        <v>8319</v>
      </c>
      <c r="R3183" s="5" t="s">
        <v>8320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 s="5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t="b">
        <v>1</v>
      </c>
      <c r="L3184" s="5">
        <v>151</v>
      </c>
      <c r="M3184" t="b">
        <v>1</v>
      </c>
      <c r="N3184" s="5" t="s">
        <v>8270</v>
      </c>
      <c r="O3184" s="1">
        <f t="shared" si="196"/>
        <v>101</v>
      </c>
      <c r="P3184" s="7">
        <f t="shared" si="197"/>
        <v>46.769999999999996</v>
      </c>
      <c r="Q3184" s="5" t="s">
        <v>8319</v>
      </c>
      <c r="R3184" s="5" t="s">
        <v>8320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 s="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t="b">
        <v>1</v>
      </c>
      <c r="L3185" s="5">
        <v>68</v>
      </c>
      <c r="M3185" t="b">
        <v>1</v>
      </c>
      <c r="N3185" s="5" t="s">
        <v>8270</v>
      </c>
      <c r="O3185" s="1">
        <f t="shared" si="196"/>
        <v>109</v>
      </c>
      <c r="P3185" s="7">
        <f t="shared" si="197"/>
        <v>40.08</v>
      </c>
      <c r="Q3185" s="5" t="s">
        <v>8319</v>
      </c>
      <c r="R3185" s="5" t="s">
        <v>8320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 s="5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t="b">
        <v>1</v>
      </c>
      <c r="L3186" s="5">
        <v>46</v>
      </c>
      <c r="M3186" t="b">
        <v>1</v>
      </c>
      <c r="N3186" s="5" t="s">
        <v>8270</v>
      </c>
      <c r="O3186" s="1">
        <f t="shared" si="196"/>
        <v>108</v>
      </c>
      <c r="P3186" s="7">
        <f t="shared" si="197"/>
        <v>100.22</v>
      </c>
      <c r="Q3186" s="5" t="s">
        <v>8319</v>
      </c>
      <c r="R3186" s="5" t="s">
        <v>8320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 s="5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t="b">
        <v>1</v>
      </c>
      <c r="L3187" s="5">
        <v>24</v>
      </c>
      <c r="M3187" t="b">
        <v>1</v>
      </c>
      <c r="N3187" s="5" t="s">
        <v>8270</v>
      </c>
      <c r="O3187" s="1">
        <f t="shared" si="196"/>
        <v>100</v>
      </c>
      <c r="P3187" s="7">
        <f t="shared" si="197"/>
        <v>41.669999999999995</v>
      </c>
      <c r="Q3187" s="5" t="s">
        <v>8319</v>
      </c>
      <c r="R3187" s="5" t="s">
        <v>8320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 s="5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t="b">
        <v>1</v>
      </c>
      <c r="L3188" s="5">
        <v>70</v>
      </c>
      <c r="M3188" t="b">
        <v>1</v>
      </c>
      <c r="N3188" s="5" t="s">
        <v>8270</v>
      </c>
      <c r="O3188" s="1">
        <f t="shared" si="196"/>
        <v>103</v>
      </c>
      <c r="P3188" s="7">
        <f t="shared" si="197"/>
        <v>46.72</v>
      </c>
      <c r="Q3188" s="5" t="s">
        <v>8319</v>
      </c>
      <c r="R3188" s="5" t="s">
        <v>8320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 s="5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t="b">
        <v>1</v>
      </c>
      <c r="L3189" s="5">
        <v>244</v>
      </c>
      <c r="M3189" t="b">
        <v>1</v>
      </c>
      <c r="N3189" s="5" t="s">
        <v>8270</v>
      </c>
      <c r="O3189" s="1">
        <f t="shared" si="196"/>
        <v>117</v>
      </c>
      <c r="P3189" s="7">
        <f t="shared" si="197"/>
        <v>71.5</v>
      </c>
      <c r="Q3189" s="5" t="s">
        <v>8319</v>
      </c>
      <c r="R3189" s="5" t="s">
        <v>8320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 s="5">
        <v>3188</v>
      </c>
      <c r="B3190" s="3" t="s">
        <v>3187</v>
      </c>
      <c r="C3190" s="3" t="s">
        <v>7297</v>
      </c>
      <c r="D3190">
        <v>200</v>
      </c>
      <c r="E3190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t="b">
        <v>0</v>
      </c>
      <c r="L3190" s="5">
        <v>9</v>
      </c>
      <c r="M3190" t="b">
        <v>0</v>
      </c>
      <c r="N3190" s="5" t="s">
        <v>8304</v>
      </c>
      <c r="O3190" s="1">
        <f t="shared" si="196"/>
        <v>65</v>
      </c>
      <c r="P3190" s="7">
        <f t="shared" si="197"/>
        <v>14.45</v>
      </c>
      <c r="Q3190" s="5" t="s">
        <v>8319</v>
      </c>
      <c r="R3190" s="5" t="s">
        <v>8361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 s="5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t="b">
        <v>0</v>
      </c>
      <c r="L3191" s="5">
        <v>19</v>
      </c>
      <c r="M3191" t="b">
        <v>0</v>
      </c>
      <c r="N3191" s="5" t="s">
        <v>8304</v>
      </c>
      <c r="O3191" s="1">
        <f t="shared" si="196"/>
        <v>13</v>
      </c>
      <c r="P3191" s="7">
        <f t="shared" si="197"/>
        <v>356.84999999999997</v>
      </c>
      <c r="Q3191" s="5" t="s">
        <v>8319</v>
      </c>
      <c r="R3191" s="5" t="s">
        <v>8361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 s="5">
        <v>3190</v>
      </c>
      <c r="B3192" s="3" t="s">
        <v>3189</v>
      </c>
      <c r="C3192" s="3" t="s">
        <v>7299</v>
      </c>
      <c r="D3192">
        <v>4000</v>
      </c>
      <c r="E3192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t="b">
        <v>0</v>
      </c>
      <c r="L3192" s="5">
        <v>0</v>
      </c>
      <c r="M3192" t="b">
        <v>0</v>
      </c>
      <c r="N3192" s="5" t="s">
        <v>8304</v>
      </c>
      <c r="O3192" s="1">
        <f t="shared" si="196"/>
        <v>0</v>
      </c>
      <c r="P3192" s="7" t="e">
        <f t="shared" si="197"/>
        <v>#DIV/0!</v>
      </c>
      <c r="Q3192" s="5" t="s">
        <v>8319</v>
      </c>
      <c r="R3192" s="5" t="s">
        <v>8361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 s="5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t="b">
        <v>0</v>
      </c>
      <c r="L3193" s="5">
        <v>4</v>
      </c>
      <c r="M3193" t="b">
        <v>0</v>
      </c>
      <c r="N3193" s="5" t="s">
        <v>8304</v>
      </c>
      <c r="O3193" s="1">
        <f t="shared" si="196"/>
        <v>5</v>
      </c>
      <c r="P3193" s="7">
        <f t="shared" si="197"/>
        <v>37.75</v>
      </c>
      <c r="Q3193" s="5" t="s">
        <v>8319</v>
      </c>
      <c r="R3193" s="5" t="s">
        <v>8361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 s="5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t="b">
        <v>0</v>
      </c>
      <c r="L3194" s="5">
        <v>8</v>
      </c>
      <c r="M3194" t="b">
        <v>0</v>
      </c>
      <c r="N3194" s="5" t="s">
        <v>8304</v>
      </c>
      <c r="O3194" s="1">
        <f t="shared" si="196"/>
        <v>2</v>
      </c>
      <c r="P3194" s="7">
        <f t="shared" si="197"/>
        <v>12.75</v>
      </c>
      <c r="Q3194" s="5" t="s">
        <v>8319</v>
      </c>
      <c r="R3194" s="5" t="s">
        <v>8361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 s="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t="b">
        <v>0</v>
      </c>
      <c r="L3195" s="5">
        <v>24</v>
      </c>
      <c r="M3195" t="b">
        <v>0</v>
      </c>
      <c r="N3195" s="5" t="s">
        <v>8304</v>
      </c>
      <c r="O3195" s="1">
        <f t="shared" si="196"/>
        <v>12</v>
      </c>
      <c r="P3195" s="7">
        <f t="shared" si="197"/>
        <v>24.46</v>
      </c>
      <c r="Q3195" s="5" t="s">
        <v>8319</v>
      </c>
      <c r="R3195" s="5" t="s">
        <v>8361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 s="5">
        <v>3194</v>
      </c>
      <c r="B3196" s="3" t="s">
        <v>3193</v>
      </c>
      <c r="C3196" s="3" t="s">
        <v>7303</v>
      </c>
      <c r="D3196">
        <v>11000</v>
      </c>
      <c r="E3196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t="b">
        <v>0</v>
      </c>
      <c r="L3196" s="5">
        <v>0</v>
      </c>
      <c r="M3196" t="b">
        <v>0</v>
      </c>
      <c r="N3196" s="5" t="s">
        <v>8304</v>
      </c>
      <c r="O3196" s="1">
        <f t="shared" si="196"/>
        <v>0</v>
      </c>
      <c r="P3196" s="7" t="e">
        <f t="shared" si="197"/>
        <v>#DIV/0!</v>
      </c>
      <c r="Q3196" s="5" t="s">
        <v>8319</v>
      </c>
      <c r="R3196" s="5" t="s">
        <v>8361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 s="5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t="b">
        <v>0</v>
      </c>
      <c r="L3197" s="5">
        <v>39</v>
      </c>
      <c r="M3197" t="b">
        <v>0</v>
      </c>
      <c r="N3197" s="5" t="s">
        <v>8304</v>
      </c>
      <c r="O3197" s="1">
        <f t="shared" si="196"/>
        <v>60</v>
      </c>
      <c r="P3197" s="7">
        <f t="shared" si="197"/>
        <v>53.08</v>
      </c>
      <c r="Q3197" s="5" t="s">
        <v>8319</v>
      </c>
      <c r="R3197" s="5" t="s">
        <v>8361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 s="5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t="b">
        <v>0</v>
      </c>
      <c r="L3198" s="5">
        <v>6</v>
      </c>
      <c r="M3198" t="b">
        <v>0</v>
      </c>
      <c r="N3198" s="5" t="s">
        <v>8304</v>
      </c>
      <c r="O3198" s="1">
        <f t="shared" si="196"/>
        <v>1</v>
      </c>
      <c r="P3198" s="7">
        <f t="shared" si="197"/>
        <v>300</v>
      </c>
      <c r="Q3198" s="5" t="s">
        <v>8319</v>
      </c>
      <c r="R3198" s="5" t="s">
        <v>8361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 s="5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t="b">
        <v>0</v>
      </c>
      <c r="L3199" s="5">
        <v>4</v>
      </c>
      <c r="M3199" t="b">
        <v>0</v>
      </c>
      <c r="N3199" s="5" t="s">
        <v>8304</v>
      </c>
      <c r="O3199" s="1">
        <f t="shared" si="196"/>
        <v>12</v>
      </c>
      <c r="P3199" s="7">
        <f t="shared" si="197"/>
        <v>286.25</v>
      </c>
      <c r="Q3199" s="5" t="s">
        <v>8319</v>
      </c>
      <c r="R3199" s="5" t="s">
        <v>8361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 s="5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t="b">
        <v>0</v>
      </c>
      <c r="L3200" s="5">
        <v>3</v>
      </c>
      <c r="M3200" t="b">
        <v>0</v>
      </c>
      <c r="N3200" s="5" t="s">
        <v>8304</v>
      </c>
      <c r="O3200" s="1">
        <f t="shared" si="196"/>
        <v>1</v>
      </c>
      <c r="P3200" s="7">
        <f t="shared" si="197"/>
        <v>36.669999999999995</v>
      </c>
      <c r="Q3200" s="5" t="s">
        <v>8319</v>
      </c>
      <c r="R3200" s="5" t="s">
        <v>8361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 s="5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t="b">
        <v>0</v>
      </c>
      <c r="L3201" s="5">
        <v>53</v>
      </c>
      <c r="M3201" t="b">
        <v>0</v>
      </c>
      <c r="N3201" s="5" t="s">
        <v>8304</v>
      </c>
      <c r="O3201" s="1">
        <f t="shared" si="196"/>
        <v>53</v>
      </c>
      <c r="P3201" s="7">
        <f t="shared" si="197"/>
        <v>49.21</v>
      </c>
      <c r="Q3201" s="5" t="s">
        <v>8319</v>
      </c>
      <c r="R3201" s="5" t="s">
        <v>8361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 s="5">
        <v>3200</v>
      </c>
      <c r="B3202" s="3" t="s">
        <v>3199</v>
      </c>
      <c r="C3202" s="3" t="s">
        <v>7309</v>
      </c>
      <c r="D3202">
        <v>50000</v>
      </c>
      <c r="E3202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t="b">
        <v>0</v>
      </c>
      <c r="L3202" s="5">
        <v>1</v>
      </c>
      <c r="M3202" t="b">
        <v>0</v>
      </c>
      <c r="N3202" s="5" t="s">
        <v>8304</v>
      </c>
      <c r="O3202" s="1">
        <f t="shared" si="196"/>
        <v>1</v>
      </c>
      <c r="P3202" s="7">
        <f t="shared" si="197"/>
        <v>1</v>
      </c>
      <c r="Q3202" s="5" t="s">
        <v>8319</v>
      </c>
      <c r="R3202" s="5" t="s">
        <v>8361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 s="5">
        <v>3201</v>
      </c>
      <c r="B3203" s="3" t="s">
        <v>3200</v>
      </c>
      <c r="C3203" s="3" t="s">
        <v>7310</v>
      </c>
      <c r="D3203">
        <v>2000</v>
      </c>
      <c r="E3203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t="b">
        <v>0</v>
      </c>
      <c r="L3203" s="5">
        <v>2</v>
      </c>
      <c r="M3203" t="b">
        <v>0</v>
      </c>
      <c r="N3203" s="5" t="s">
        <v>8304</v>
      </c>
      <c r="O3203" s="1">
        <f t="shared" ref="O3203:O3266" si="200">ROUNDUP(E3203/D3203*100, 0)</f>
        <v>2</v>
      </c>
      <c r="P3203" s="7">
        <f t="shared" ref="P3203:P3266" si="201">ROUNDUP(E3203/L3203,2)</f>
        <v>12.5</v>
      </c>
      <c r="Q3203" s="5" t="s">
        <v>8319</v>
      </c>
      <c r="R3203" s="5" t="s">
        <v>8361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 s="5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t="b">
        <v>0</v>
      </c>
      <c r="L3204" s="5">
        <v>25</v>
      </c>
      <c r="M3204" t="b">
        <v>0</v>
      </c>
      <c r="N3204" s="5" t="s">
        <v>8304</v>
      </c>
      <c r="O3204" s="1">
        <f t="shared" si="200"/>
        <v>55</v>
      </c>
      <c r="P3204" s="7">
        <f t="shared" si="201"/>
        <v>109.04</v>
      </c>
      <c r="Q3204" s="5" t="s">
        <v>8319</v>
      </c>
      <c r="R3204" s="5" t="s">
        <v>8361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 s="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t="b">
        <v>0</v>
      </c>
      <c r="L3205" s="5">
        <v>6</v>
      </c>
      <c r="M3205" t="b">
        <v>0</v>
      </c>
      <c r="N3205" s="5" t="s">
        <v>8304</v>
      </c>
      <c r="O3205" s="1">
        <f t="shared" si="200"/>
        <v>25</v>
      </c>
      <c r="P3205" s="7">
        <f t="shared" si="201"/>
        <v>41.669999999999995</v>
      </c>
      <c r="Q3205" s="5" t="s">
        <v>8319</v>
      </c>
      <c r="R3205" s="5" t="s">
        <v>8361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 s="5">
        <v>3204</v>
      </c>
      <c r="B3206" s="3" t="s">
        <v>3203</v>
      </c>
      <c r="C3206" s="3" t="s">
        <v>7313</v>
      </c>
      <c r="D3206">
        <v>500</v>
      </c>
      <c r="E3206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t="b">
        <v>0</v>
      </c>
      <c r="L3206" s="5">
        <v>0</v>
      </c>
      <c r="M3206" t="b">
        <v>0</v>
      </c>
      <c r="N3206" s="5" t="s">
        <v>8304</v>
      </c>
      <c r="O3206" s="1">
        <f t="shared" si="200"/>
        <v>0</v>
      </c>
      <c r="P3206" s="7" t="e">
        <f t="shared" si="201"/>
        <v>#DIV/0!</v>
      </c>
      <c r="Q3206" s="5" t="s">
        <v>8319</v>
      </c>
      <c r="R3206" s="5" t="s">
        <v>8361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 s="5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t="b">
        <v>0</v>
      </c>
      <c r="L3207" s="5">
        <v>12</v>
      </c>
      <c r="M3207" t="b">
        <v>0</v>
      </c>
      <c r="N3207" s="5" t="s">
        <v>8304</v>
      </c>
      <c r="O3207" s="1">
        <f t="shared" si="200"/>
        <v>4</v>
      </c>
      <c r="P3207" s="7">
        <f t="shared" si="201"/>
        <v>22.75</v>
      </c>
      <c r="Q3207" s="5" t="s">
        <v>8319</v>
      </c>
      <c r="R3207" s="5" t="s">
        <v>8361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 s="5">
        <v>3206</v>
      </c>
      <c r="B3208" s="3" t="s">
        <v>3205</v>
      </c>
      <c r="C3208" s="3" t="s">
        <v>7315</v>
      </c>
      <c r="D3208">
        <v>5000</v>
      </c>
      <c r="E320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t="b">
        <v>0</v>
      </c>
      <c r="L3208" s="5">
        <v>0</v>
      </c>
      <c r="M3208" t="b">
        <v>0</v>
      </c>
      <c r="N3208" s="5" t="s">
        <v>8304</v>
      </c>
      <c r="O3208" s="1">
        <f t="shared" si="200"/>
        <v>0</v>
      </c>
      <c r="P3208" s="7" t="e">
        <f t="shared" si="201"/>
        <v>#DIV/0!</v>
      </c>
      <c r="Q3208" s="5" t="s">
        <v>8319</v>
      </c>
      <c r="R3208" s="5" t="s">
        <v>8361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 s="5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t="b">
        <v>0</v>
      </c>
      <c r="L3209" s="5">
        <v>36</v>
      </c>
      <c r="M3209" t="b">
        <v>0</v>
      </c>
      <c r="N3209" s="5" t="s">
        <v>8304</v>
      </c>
      <c r="O3209" s="1">
        <f t="shared" si="200"/>
        <v>47</v>
      </c>
      <c r="P3209" s="7">
        <f t="shared" si="201"/>
        <v>70.84</v>
      </c>
      <c r="Q3209" s="5" t="s">
        <v>8319</v>
      </c>
      <c r="R3209" s="5" t="s">
        <v>8361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 s="5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t="b">
        <v>1</v>
      </c>
      <c r="L3210" s="5">
        <v>82</v>
      </c>
      <c r="M3210" t="b">
        <v>1</v>
      </c>
      <c r="N3210" s="5" t="s">
        <v>8270</v>
      </c>
      <c r="O3210" s="1">
        <f t="shared" si="200"/>
        <v>104</v>
      </c>
      <c r="P3210" s="7">
        <f t="shared" si="201"/>
        <v>63.11</v>
      </c>
      <c r="Q3210" s="5" t="s">
        <v>8319</v>
      </c>
      <c r="R3210" s="5" t="s">
        <v>8320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 s="5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t="b">
        <v>1</v>
      </c>
      <c r="L3211" s="5">
        <v>226</v>
      </c>
      <c r="M3211" t="b">
        <v>1</v>
      </c>
      <c r="N3211" s="5" t="s">
        <v>8270</v>
      </c>
      <c r="O3211" s="1">
        <f t="shared" si="200"/>
        <v>120</v>
      </c>
      <c r="P3211" s="7">
        <f t="shared" si="201"/>
        <v>50.16</v>
      </c>
      <c r="Q3211" s="5" t="s">
        <v>8319</v>
      </c>
      <c r="R3211" s="5" t="s">
        <v>8320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 s="5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t="b">
        <v>1</v>
      </c>
      <c r="L3212" s="5">
        <v>60</v>
      </c>
      <c r="M3212" t="b">
        <v>1</v>
      </c>
      <c r="N3212" s="5" t="s">
        <v>8270</v>
      </c>
      <c r="O3212" s="1">
        <f t="shared" si="200"/>
        <v>126</v>
      </c>
      <c r="P3212" s="7">
        <f t="shared" si="201"/>
        <v>62.89</v>
      </c>
      <c r="Q3212" s="5" t="s">
        <v>8319</v>
      </c>
      <c r="R3212" s="5" t="s">
        <v>8320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 s="5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t="b">
        <v>1</v>
      </c>
      <c r="L3213" s="5">
        <v>322</v>
      </c>
      <c r="M3213" t="b">
        <v>1</v>
      </c>
      <c r="N3213" s="5" t="s">
        <v>8270</v>
      </c>
      <c r="O3213" s="1">
        <f t="shared" si="200"/>
        <v>120</v>
      </c>
      <c r="P3213" s="7">
        <f t="shared" si="201"/>
        <v>85.54</v>
      </c>
      <c r="Q3213" s="5" t="s">
        <v>8319</v>
      </c>
      <c r="R3213" s="5" t="s">
        <v>8320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 s="5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t="b">
        <v>1</v>
      </c>
      <c r="L3214" s="5">
        <v>94</v>
      </c>
      <c r="M3214" t="b">
        <v>1</v>
      </c>
      <c r="N3214" s="5" t="s">
        <v>8270</v>
      </c>
      <c r="O3214" s="1">
        <f t="shared" si="200"/>
        <v>127</v>
      </c>
      <c r="P3214" s="7">
        <f t="shared" si="201"/>
        <v>53.73</v>
      </c>
      <c r="Q3214" s="5" t="s">
        <v>8319</v>
      </c>
      <c r="R3214" s="5" t="s">
        <v>8320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 s="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t="b">
        <v>1</v>
      </c>
      <c r="L3215" s="5">
        <v>47</v>
      </c>
      <c r="M3215" t="b">
        <v>1</v>
      </c>
      <c r="N3215" s="5" t="s">
        <v>8270</v>
      </c>
      <c r="O3215" s="1">
        <f t="shared" si="200"/>
        <v>101</v>
      </c>
      <c r="P3215" s="7">
        <f t="shared" si="201"/>
        <v>127.81</v>
      </c>
      <c r="Q3215" s="5" t="s">
        <v>8319</v>
      </c>
      <c r="R3215" s="5" t="s">
        <v>8320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 s="5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t="b">
        <v>1</v>
      </c>
      <c r="L3216" s="5">
        <v>115</v>
      </c>
      <c r="M3216" t="b">
        <v>1</v>
      </c>
      <c r="N3216" s="5" t="s">
        <v>8270</v>
      </c>
      <c r="O3216" s="1">
        <f t="shared" si="200"/>
        <v>103</v>
      </c>
      <c r="P3216" s="7">
        <f t="shared" si="201"/>
        <v>106.58</v>
      </c>
      <c r="Q3216" s="5" t="s">
        <v>8319</v>
      </c>
      <c r="R3216" s="5" t="s">
        <v>8320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 s="5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t="b">
        <v>1</v>
      </c>
      <c r="L3217" s="5">
        <v>134</v>
      </c>
      <c r="M3217" t="b">
        <v>1</v>
      </c>
      <c r="N3217" s="5" t="s">
        <v>8270</v>
      </c>
      <c r="O3217" s="1">
        <f t="shared" si="200"/>
        <v>101</v>
      </c>
      <c r="P3217" s="7">
        <f t="shared" si="201"/>
        <v>262.12</v>
      </c>
      <c r="Q3217" s="5" t="s">
        <v>8319</v>
      </c>
      <c r="R3217" s="5" t="s">
        <v>8320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 s="5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t="b">
        <v>1</v>
      </c>
      <c r="L3218" s="5">
        <v>35</v>
      </c>
      <c r="M3218" t="b">
        <v>1</v>
      </c>
      <c r="N3218" s="5" t="s">
        <v>8270</v>
      </c>
      <c r="O3218" s="1">
        <f t="shared" si="200"/>
        <v>101</v>
      </c>
      <c r="P3218" s="7">
        <f t="shared" si="201"/>
        <v>57.18</v>
      </c>
      <c r="Q3218" s="5" t="s">
        <v>8319</v>
      </c>
      <c r="R3218" s="5" t="s">
        <v>8320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 s="5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t="b">
        <v>1</v>
      </c>
      <c r="L3219" s="5">
        <v>104</v>
      </c>
      <c r="M3219" t="b">
        <v>1</v>
      </c>
      <c r="N3219" s="5" t="s">
        <v>8270</v>
      </c>
      <c r="O3219" s="1">
        <f t="shared" si="200"/>
        <v>117</v>
      </c>
      <c r="P3219" s="7">
        <f t="shared" si="201"/>
        <v>50.21</v>
      </c>
      <c r="Q3219" s="5" t="s">
        <v>8319</v>
      </c>
      <c r="R3219" s="5" t="s">
        <v>8320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 s="5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t="b">
        <v>1</v>
      </c>
      <c r="L3220" s="5">
        <v>184</v>
      </c>
      <c r="M3220" t="b">
        <v>1</v>
      </c>
      <c r="N3220" s="5" t="s">
        <v>8270</v>
      </c>
      <c r="O3220" s="1">
        <f t="shared" si="200"/>
        <v>103</v>
      </c>
      <c r="P3220" s="7">
        <f t="shared" si="201"/>
        <v>66.59</v>
      </c>
      <c r="Q3220" s="5" t="s">
        <v>8319</v>
      </c>
      <c r="R3220" s="5" t="s">
        <v>8320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 s="5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t="b">
        <v>1</v>
      </c>
      <c r="L3221" s="5">
        <v>119</v>
      </c>
      <c r="M3221" t="b">
        <v>1</v>
      </c>
      <c r="N3221" s="5" t="s">
        <v>8270</v>
      </c>
      <c r="O3221" s="1">
        <f t="shared" si="200"/>
        <v>101</v>
      </c>
      <c r="P3221" s="7">
        <f t="shared" si="201"/>
        <v>168.26</v>
      </c>
      <c r="Q3221" s="5" t="s">
        <v>8319</v>
      </c>
      <c r="R3221" s="5" t="s">
        <v>8320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 s="5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t="b">
        <v>1</v>
      </c>
      <c r="L3222" s="5">
        <v>59</v>
      </c>
      <c r="M3222" t="b">
        <v>1</v>
      </c>
      <c r="N3222" s="5" t="s">
        <v>8270</v>
      </c>
      <c r="O3222" s="1">
        <f t="shared" si="200"/>
        <v>101</v>
      </c>
      <c r="P3222" s="7">
        <f t="shared" si="201"/>
        <v>256.38</v>
      </c>
      <c r="Q3222" s="5" t="s">
        <v>8319</v>
      </c>
      <c r="R3222" s="5" t="s">
        <v>8320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 s="5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t="b">
        <v>1</v>
      </c>
      <c r="L3223" s="5">
        <v>113</v>
      </c>
      <c r="M3223" t="b">
        <v>1</v>
      </c>
      <c r="N3223" s="5" t="s">
        <v>8270</v>
      </c>
      <c r="O3223" s="1">
        <f t="shared" si="200"/>
        <v>104</v>
      </c>
      <c r="P3223" s="7">
        <f t="shared" si="201"/>
        <v>36.619999999999997</v>
      </c>
      <c r="Q3223" s="5" t="s">
        <v>8319</v>
      </c>
      <c r="R3223" s="5" t="s">
        <v>8320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 s="5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t="b">
        <v>1</v>
      </c>
      <c r="L3224" s="5">
        <v>84</v>
      </c>
      <c r="M3224" t="b">
        <v>1</v>
      </c>
      <c r="N3224" s="5" t="s">
        <v>8270</v>
      </c>
      <c r="O3224" s="1">
        <f t="shared" si="200"/>
        <v>125</v>
      </c>
      <c r="P3224" s="7">
        <f t="shared" si="201"/>
        <v>37.15</v>
      </c>
      <c r="Q3224" s="5" t="s">
        <v>8319</v>
      </c>
      <c r="R3224" s="5" t="s">
        <v>8320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 s="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t="b">
        <v>1</v>
      </c>
      <c r="L3225" s="5">
        <v>74</v>
      </c>
      <c r="M3225" t="b">
        <v>1</v>
      </c>
      <c r="N3225" s="5" t="s">
        <v>8270</v>
      </c>
      <c r="O3225" s="1">
        <f t="shared" si="200"/>
        <v>110</v>
      </c>
      <c r="P3225" s="7">
        <f t="shared" si="201"/>
        <v>45.879999999999995</v>
      </c>
      <c r="Q3225" s="5" t="s">
        <v>8319</v>
      </c>
      <c r="R3225" s="5" t="s">
        <v>8320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 s="5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t="b">
        <v>1</v>
      </c>
      <c r="L3226" s="5">
        <v>216</v>
      </c>
      <c r="M3226" t="b">
        <v>1</v>
      </c>
      <c r="N3226" s="5" t="s">
        <v>8270</v>
      </c>
      <c r="O3226" s="1">
        <f t="shared" si="200"/>
        <v>103</v>
      </c>
      <c r="P3226" s="7">
        <f t="shared" si="201"/>
        <v>141.72</v>
      </c>
      <c r="Q3226" s="5" t="s">
        <v>8319</v>
      </c>
      <c r="R3226" s="5" t="s">
        <v>8320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 s="5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t="b">
        <v>1</v>
      </c>
      <c r="L3227" s="5">
        <v>39</v>
      </c>
      <c r="M3227" t="b">
        <v>1</v>
      </c>
      <c r="N3227" s="5" t="s">
        <v>8270</v>
      </c>
      <c r="O3227" s="1">
        <f t="shared" si="200"/>
        <v>103</v>
      </c>
      <c r="P3227" s="7">
        <f t="shared" si="201"/>
        <v>52.489999999999995</v>
      </c>
      <c r="Q3227" s="5" t="s">
        <v>8319</v>
      </c>
      <c r="R3227" s="5" t="s">
        <v>8320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 s="5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t="b">
        <v>1</v>
      </c>
      <c r="L3228" s="5">
        <v>21</v>
      </c>
      <c r="M3228" t="b">
        <v>1</v>
      </c>
      <c r="N3228" s="5" t="s">
        <v>8270</v>
      </c>
      <c r="O3228" s="1">
        <f t="shared" si="200"/>
        <v>105</v>
      </c>
      <c r="P3228" s="7">
        <f t="shared" si="201"/>
        <v>59.53</v>
      </c>
      <c r="Q3228" s="5" t="s">
        <v>8319</v>
      </c>
      <c r="R3228" s="5" t="s">
        <v>8320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 s="5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t="b">
        <v>0</v>
      </c>
      <c r="L3229" s="5">
        <v>30</v>
      </c>
      <c r="M3229" t="b">
        <v>1</v>
      </c>
      <c r="N3229" s="5" t="s">
        <v>8270</v>
      </c>
      <c r="O3229" s="1">
        <f t="shared" si="200"/>
        <v>125</v>
      </c>
      <c r="P3229" s="7">
        <f t="shared" si="201"/>
        <v>50</v>
      </c>
      <c r="Q3229" s="5" t="s">
        <v>8319</v>
      </c>
      <c r="R3229" s="5" t="s">
        <v>8320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 s="5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t="b">
        <v>1</v>
      </c>
      <c r="L3230" s="5">
        <v>37</v>
      </c>
      <c r="M3230" t="b">
        <v>1</v>
      </c>
      <c r="N3230" s="5" t="s">
        <v>8270</v>
      </c>
      <c r="O3230" s="1">
        <f t="shared" si="200"/>
        <v>103</v>
      </c>
      <c r="P3230" s="7">
        <f t="shared" si="201"/>
        <v>193.63</v>
      </c>
      <c r="Q3230" s="5" t="s">
        <v>8319</v>
      </c>
      <c r="R3230" s="5" t="s">
        <v>8320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 s="5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t="b">
        <v>1</v>
      </c>
      <c r="L3231" s="5">
        <v>202</v>
      </c>
      <c r="M3231" t="b">
        <v>1</v>
      </c>
      <c r="N3231" s="5" t="s">
        <v>8270</v>
      </c>
      <c r="O3231" s="1">
        <f t="shared" si="200"/>
        <v>108</v>
      </c>
      <c r="P3231" s="7">
        <f t="shared" si="201"/>
        <v>106.80000000000001</v>
      </c>
      <c r="Q3231" s="5" t="s">
        <v>8319</v>
      </c>
      <c r="R3231" s="5" t="s">
        <v>8320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 s="5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t="b">
        <v>1</v>
      </c>
      <c r="L3232" s="5">
        <v>37</v>
      </c>
      <c r="M3232" t="b">
        <v>1</v>
      </c>
      <c r="N3232" s="5" t="s">
        <v>8270</v>
      </c>
      <c r="O3232" s="1">
        <f t="shared" si="200"/>
        <v>110</v>
      </c>
      <c r="P3232" s="7">
        <f t="shared" si="201"/>
        <v>77.22</v>
      </c>
      <c r="Q3232" s="5" t="s">
        <v>8319</v>
      </c>
      <c r="R3232" s="5" t="s">
        <v>8320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 s="5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t="b">
        <v>0</v>
      </c>
      <c r="L3233" s="5">
        <v>28</v>
      </c>
      <c r="M3233" t="b">
        <v>1</v>
      </c>
      <c r="N3233" s="5" t="s">
        <v>8270</v>
      </c>
      <c r="O3233" s="1">
        <f t="shared" si="200"/>
        <v>161</v>
      </c>
      <c r="P3233" s="7">
        <f t="shared" si="201"/>
        <v>57.5</v>
      </c>
      <c r="Q3233" s="5" t="s">
        <v>8319</v>
      </c>
      <c r="R3233" s="5" t="s">
        <v>8320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 s="5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t="b">
        <v>1</v>
      </c>
      <c r="L3234" s="5">
        <v>26</v>
      </c>
      <c r="M3234" t="b">
        <v>1</v>
      </c>
      <c r="N3234" s="5" t="s">
        <v>8270</v>
      </c>
      <c r="O3234" s="1">
        <f t="shared" si="200"/>
        <v>132</v>
      </c>
      <c r="P3234" s="7">
        <f t="shared" si="201"/>
        <v>50.47</v>
      </c>
      <c r="Q3234" s="5" t="s">
        <v>8319</v>
      </c>
      <c r="R3234" s="5" t="s">
        <v>8320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 s="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t="b">
        <v>0</v>
      </c>
      <c r="L3235" s="5">
        <v>61</v>
      </c>
      <c r="M3235" t="b">
        <v>1</v>
      </c>
      <c r="N3235" s="5" t="s">
        <v>8270</v>
      </c>
      <c r="O3235" s="1">
        <f t="shared" si="200"/>
        <v>119</v>
      </c>
      <c r="P3235" s="7">
        <f t="shared" si="201"/>
        <v>97.38000000000001</v>
      </c>
      <c r="Q3235" s="5" t="s">
        <v>8319</v>
      </c>
      <c r="R3235" s="5" t="s">
        <v>8320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 s="5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t="b">
        <v>0</v>
      </c>
      <c r="L3236" s="5">
        <v>115</v>
      </c>
      <c r="M3236" t="b">
        <v>1</v>
      </c>
      <c r="N3236" s="5" t="s">
        <v>8270</v>
      </c>
      <c r="O3236" s="1">
        <f t="shared" si="200"/>
        <v>101</v>
      </c>
      <c r="P3236" s="7">
        <f t="shared" si="201"/>
        <v>34.919999999999995</v>
      </c>
      <c r="Q3236" s="5" t="s">
        <v>8319</v>
      </c>
      <c r="R3236" s="5" t="s">
        <v>8320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 s="5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t="b">
        <v>1</v>
      </c>
      <c r="L3237" s="5">
        <v>181</v>
      </c>
      <c r="M3237" t="b">
        <v>1</v>
      </c>
      <c r="N3237" s="5" t="s">
        <v>8270</v>
      </c>
      <c r="O3237" s="1">
        <f t="shared" si="200"/>
        <v>104</v>
      </c>
      <c r="P3237" s="7">
        <f t="shared" si="201"/>
        <v>85.54</v>
      </c>
      <c r="Q3237" s="5" t="s">
        <v>8319</v>
      </c>
      <c r="R3237" s="5" t="s">
        <v>8320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 s="5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t="b">
        <v>0</v>
      </c>
      <c r="L3238" s="5">
        <v>110</v>
      </c>
      <c r="M3238" t="b">
        <v>1</v>
      </c>
      <c r="N3238" s="5" t="s">
        <v>8270</v>
      </c>
      <c r="O3238" s="1">
        <f t="shared" si="200"/>
        <v>101</v>
      </c>
      <c r="P3238" s="7">
        <f t="shared" si="201"/>
        <v>182.91</v>
      </c>
      <c r="Q3238" s="5" t="s">
        <v>8319</v>
      </c>
      <c r="R3238" s="5" t="s">
        <v>8320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 s="5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t="b">
        <v>1</v>
      </c>
      <c r="L3239" s="5">
        <v>269</v>
      </c>
      <c r="M3239" t="b">
        <v>1</v>
      </c>
      <c r="N3239" s="5" t="s">
        <v>8270</v>
      </c>
      <c r="O3239" s="1">
        <f t="shared" si="200"/>
        <v>101</v>
      </c>
      <c r="P3239" s="7">
        <f t="shared" si="201"/>
        <v>131.13999999999999</v>
      </c>
      <c r="Q3239" s="5" t="s">
        <v>8319</v>
      </c>
      <c r="R3239" s="5" t="s">
        <v>8320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 s="5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t="b">
        <v>1</v>
      </c>
      <c r="L3240" s="5">
        <v>79</v>
      </c>
      <c r="M3240" t="b">
        <v>1</v>
      </c>
      <c r="N3240" s="5" t="s">
        <v>8270</v>
      </c>
      <c r="O3240" s="1">
        <f t="shared" si="200"/>
        <v>113</v>
      </c>
      <c r="P3240" s="7">
        <f t="shared" si="201"/>
        <v>39.82</v>
      </c>
      <c r="Q3240" s="5" t="s">
        <v>8319</v>
      </c>
      <c r="R3240" s="5" t="s">
        <v>8320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 s="5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t="b">
        <v>1</v>
      </c>
      <c r="L3241" s="5">
        <v>104</v>
      </c>
      <c r="M3241" t="b">
        <v>1</v>
      </c>
      <c r="N3241" s="5" t="s">
        <v>8270</v>
      </c>
      <c r="O3241" s="1">
        <f t="shared" si="200"/>
        <v>106</v>
      </c>
      <c r="P3241" s="7">
        <f t="shared" si="201"/>
        <v>59.71</v>
      </c>
      <c r="Q3241" s="5" t="s">
        <v>8319</v>
      </c>
      <c r="R3241" s="5" t="s">
        <v>8320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 s="5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t="b">
        <v>0</v>
      </c>
      <c r="L3242" s="5">
        <v>34</v>
      </c>
      <c r="M3242" t="b">
        <v>1</v>
      </c>
      <c r="N3242" s="5" t="s">
        <v>8270</v>
      </c>
      <c r="O3242" s="1">
        <f t="shared" si="200"/>
        <v>101</v>
      </c>
      <c r="P3242" s="7">
        <f t="shared" si="201"/>
        <v>88.740000000000009</v>
      </c>
      <c r="Q3242" s="5" t="s">
        <v>8319</v>
      </c>
      <c r="R3242" s="5" t="s">
        <v>8320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 s="5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t="b">
        <v>1</v>
      </c>
      <c r="L3243" s="5">
        <v>167</v>
      </c>
      <c r="M3243" t="b">
        <v>1</v>
      </c>
      <c r="N3243" s="5" t="s">
        <v>8270</v>
      </c>
      <c r="O3243" s="1">
        <f t="shared" si="200"/>
        <v>116</v>
      </c>
      <c r="P3243" s="7">
        <f t="shared" si="201"/>
        <v>58.69</v>
      </c>
      <c r="Q3243" s="5" t="s">
        <v>8319</v>
      </c>
      <c r="R3243" s="5" t="s">
        <v>8320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 s="5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t="b">
        <v>1</v>
      </c>
      <c r="L3244" s="5">
        <v>183</v>
      </c>
      <c r="M3244" t="b">
        <v>1</v>
      </c>
      <c r="N3244" s="5" t="s">
        <v>8270</v>
      </c>
      <c r="O3244" s="1">
        <f t="shared" si="200"/>
        <v>128</v>
      </c>
      <c r="P3244" s="7">
        <f t="shared" si="201"/>
        <v>69.570000000000007</v>
      </c>
      <c r="Q3244" s="5" t="s">
        <v>8319</v>
      </c>
      <c r="R3244" s="5" t="s">
        <v>8320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 s="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t="b">
        <v>1</v>
      </c>
      <c r="L3245" s="5">
        <v>71</v>
      </c>
      <c r="M3245" t="b">
        <v>1</v>
      </c>
      <c r="N3245" s="5" t="s">
        <v>8270</v>
      </c>
      <c r="O3245" s="1">
        <f t="shared" si="200"/>
        <v>103</v>
      </c>
      <c r="P3245" s="7">
        <f t="shared" si="201"/>
        <v>115.88000000000001</v>
      </c>
      <c r="Q3245" s="5" t="s">
        <v>8319</v>
      </c>
      <c r="R3245" s="5" t="s">
        <v>8320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 s="5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t="b">
        <v>0</v>
      </c>
      <c r="L3246" s="5">
        <v>69</v>
      </c>
      <c r="M3246" t="b">
        <v>1</v>
      </c>
      <c r="N3246" s="5" t="s">
        <v>8270</v>
      </c>
      <c r="O3246" s="1">
        <f t="shared" si="200"/>
        <v>103</v>
      </c>
      <c r="P3246" s="7">
        <f t="shared" si="201"/>
        <v>23.87</v>
      </c>
      <c r="Q3246" s="5" t="s">
        <v>8319</v>
      </c>
      <c r="R3246" s="5" t="s">
        <v>8320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 s="5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t="b">
        <v>0</v>
      </c>
      <c r="L3247" s="5">
        <v>270</v>
      </c>
      <c r="M3247" t="b">
        <v>1</v>
      </c>
      <c r="N3247" s="5" t="s">
        <v>8270</v>
      </c>
      <c r="O3247" s="1">
        <f t="shared" si="200"/>
        <v>105</v>
      </c>
      <c r="P3247" s="7">
        <f t="shared" si="201"/>
        <v>81.13000000000001</v>
      </c>
      <c r="Q3247" s="5" t="s">
        <v>8319</v>
      </c>
      <c r="R3247" s="5" t="s">
        <v>8320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 s="5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t="b">
        <v>1</v>
      </c>
      <c r="L3248" s="5">
        <v>193</v>
      </c>
      <c r="M3248" t="b">
        <v>1</v>
      </c>
      <c r="N3248" s="5" t="s">
        <v>8270</v>
      </c>
      <c r="O3248" s="1">
        <f t="shared" si="200"/>
        <v>112</v>
      </c>
      <c r="P3248" s="7">
        <f t="shared" si="201"/>
        <v>57.629999999999995</v>
      </c>
      <c r="Q3248" s="5" t="s">
        <v>8319</v>
      </c>
      <c r="R3248" s="5" t="s">
        <v>8320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 s="5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t="b">
        <v>1</v>
      </c>
      <c r="L3249" s="5">
        <v>57</v>
      </c>
      <c r="M3249" t="b">
        <v>1</v>
      </c>
      <c r="N3249" s="5" t="s">
        <v>8270</v>
      </c>
      <c r="O3249" s="1">
        <f t="shared" si="200"/>
        <v>106</v>
      </c>
      <c r="P3249" s="7">
        <f t="shared" si="201"/>
        <v>46.43</v>
      </c>
      <c r="Q3249" s="5" t="s">
        <v>8319</v>
      </c>
      <c r="R3249" s="5" t="s">
        <v>8320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 s="5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t="b">
        <v>1</v>
      </c>
      <c r="L3250" s="5">
        <v>200</v>
      </c>
      <c r="M3250" t="b">
        <v>1</v>
      </c>
      <c r="N3250" s="5" t="s">
        <v>8270</v>
      </c>
      <c r="O3250" s="1">
        <f t="shared" si="200"/>
        <v>101</v>
      </c>
      <c r="P3250" s="7">
        <f t="shared" si="201"/>
        <v>60.48</v>
      </c>
      <c r="Q3250" s="5" t="s">
        <v>8319</v>
      </c>
      <c r="R3250" s="5" t="s">
        <v>8320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 s="5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t="b">
        <v>1</v>
      </c>
      <c r="L3251" s="5">
        <v>88</v>
      </c>
      <c r="M3251" t="b">
        <v>1</v>
      </c>
      <c r="N3251" s="5" t="s">
        <v>8270</v>
      </c>
      <c r="O3251" s="1">
        <f t="shared" si="200"/>
        <v>105</v>
      </c>
      <c r="P3251" s="7">
        <f t="shared" si="201"/>
        <v>65.58</v>
      </c>
      <c r="Q3251" s="5" t="s">
        <v>8319</v>
      </c>
      <c r="R3251" s="5" t="s">
        <v>8320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 s="5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t="b">
        <v>1</v>
      </c>
      <c r="L3252" s="5">
        <v>213</v>
      </c>
      <c r="M3252" t="b">
        <v>1</v>
      </c>
      <c r="N3252" s="5" t="s">
        <v>8270</v>
      </c>
      <c r="O3252" s="1">
        <f t="shared" si="200"/>
        <v>102</v>
      </c>
      <c r="P3252" s="7">
        <f t="shared" si="201"/>
        <v>119.2</v>
      </c>
      <c r="Q3252" s="5" t="s">
        <v>8319</v>
      </c>
      <c r="R3252" s="5" t="s">
        <v>8320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 s="5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t="b">
        <v>1</v>
      </c>
      <c r="L3253" s="5">
        <v>20</v>
      </c>
      <c r="M3253" t="b">
        <v>1</v>
      </c>
      <c r="N3253" s="5" t="s">
        <v>8270</v>
      </c>
      <c r="O3253" s="1">
        <f t="shared" si="200"/>
        <v>111</v>
      </c>
      <c r="P3253" s="7">
        <f t="shared" si="201"/>
        <v>83.05</v>
      </c>
      <c r="Q3253" s="5" t="s">
        <v>8319</v>
      </c>
      <c r="R3253" s="5" t="s">
        <v>8320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 s="5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t="b">
        <v>1</v>
      </c>
      <c r="L3254" s="5">
        <v>50</v>
      </c>
      <c r="M3254" t="b">
        <v>1</v>
      </c>
      <c r="N3254" s="5" t="s">
        <v>8270</v>
      </c>
      <c r="O3254" s="1">
        <f t="shared" si="200"/>
        <v>128</v>
      </c>
      <c r="P3254" s="7">
        <f t="shared" si="201"/>
        <v>57.52</v>
      </c>
      <c r="Q3254" s="5" t="s">
        <v>8319</v>
      </c>
      <c r="R3254" s="5" t="s">
        <v>8320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 s="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t="b">
        <v>1</v>
      </c>
      <c r="L3255" s="5">
        <v>115</v>
      </c>
      <c r="M3255" t="b">
        <v>1</v>
      </c>
      <c r="N3255" s="5" t="s">
        <v>8270</v>
      </c>
      <c r="O3255" s="1">
        <f t="shared" si="200"/>
        <v>102</v>
      </c>
      <c r="P3255" s="7">
        <f t="shared" si="201"/>
        <v>177.09</v>
      </c>
      <c r="Q3255" s="5" t="s">
        <v>8319</v>
      </c>
      <c r="R3255" s="5" t="s">
        <v>8320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 s="5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t="b">
        <v>1</v>
      </c>
      <c r="L3256" s="5">
        <v>186</v>
      </c>
      <c r="M3256" t="b">
        <v>1</v>
      </c>
      <c r="N3256" s="5" t="s">
        <v>8270</v>
      </c>
      <c r="O3256" s="1">
        <f t="shared" si="200"/>
        <v>102</v>
      </c>
      <c r="P3256" s="7">
        <f t="shared" si="201"/>
        <v>70.78</v>
      </c>
      <c r="Q3256" s="5" t="s">
        <v>8319</v>
      </c>
      <c r="R3256" s="5" t="s">
        <v>8320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 s="5">
        <v>3255</v>
      </c>
      <c r="B3257" s="3" t="s">
        <v>3254</v>
      </c>
      <c r="C3257" s="3" t="s">
        <v>7364</v>
      </c>
      <c r="D3257">
        <v>300</v>
      </c>
      <c r="E3257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t="b">
        <v>1</v>
      </c>
      <c r="L3257" s="5">
        <v>18</v>
      </c>
      <c r="M3257" t="b">
        <v>1</v>
      </c>
      <c r="N3257" s="5" t="s">
        <v>8270</v>
      </c>
      <c r="O3257" s="1">
        <f t="shared" si="200"/>
        <v>175</v>
      </c>
      <c r="P3257" s="7">
        <f t="shared" si="201"/>
        <v>29.17</v>
      </c>
      <c r="Q3257" s="5" t="s">
        <v>8319</v>
      </c>
      <c r="R3257" s="5" t="s">
        <v>8320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 s="5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t="b">
        <v>1</v>
      </c>
      <c r="L3258" s="5">
        <v>176</v>
      </c>
      <c r="M3258" t="b">
        <v>1</v>
      </c>
      <c r="N3258" s="5" t="s">
        <v>8270</v>
      </c>
      <c r="O3258" s="1">
        <f t="shared" si="200"/>
        <v>129</v>
      </c>
      <c r="P3258" s="7">
        <f t="shared" si="201"/>
        <v>72.77000000000001</v>
      </c>
      <c r="Q3258" s="5" t="s">
        <v>8319</v>
      </c>
      <c r="R3258" s="5" t="s">
        <v>8320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 s="5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t="b">
        <v>0</v>
      </c>
      <c r="L3259" s="5">
        <v>41</v>
      </c>
      <c r="M3259" t="b">
        <v>1</v>
      </c>
      <c r="N3259" s="5" t="s">
        <v>8270</v>
      </c>
      <c r="O3259" s="1">
        <f t="shared" si="200"/>
        <v>107</v>
      </c>
      <c r="P3259" s="7">
        <f t="shared" si="201"/>
        <v>51.86</v>
      </c>
      <c r="Q3259" s="5" t="s">
        <v>8319</v>
      </c>
      <c r="R3259" s="5" t="s">
        <v>8320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 s="5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t="b">
        <v>1</v>
      </c>
      <c r="L3260" s="5">
        <v>75</v>
      </c>
      <c r="M3260" t="b">
        <v>1</v>
      </c>
      <c r="N3260" s="5" t="s">
        <v>8270</v>
      </c>
      <c r="O3260" s="1">
        <f t="shared" si="200"/>
        <v>106</v>
      </c>
      <c r="P3260" s="7">
        <f t="shared" si="201"/>
        <v>98.2</v>
      </c>
      <c r="Q3260" s="5" t="s">
        <v>8319</v>
      </c>
      <c r="R3260" s="5" t="s">
        <v>8320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 s="5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t="b">
        <v>1</v>
      </c>
      <c r="L3261" s="5">
        <v>97</v>
      </c>
      <c r="M3261" t="b">
        <v>1</v>
      </c>
      <c r="N3261" s="5" t="s">
        <v>8270</v>
      </c>
      <c r="O3261" s="1">
        <f t="shared" si="200"/>
        <v>107</v>
      </c>
      <c r="P3261" s="7">
        <f t="shared" si="201"/>
        <v>251.73999999999998</v>
      </c>
      <c r="Q3261" s="5" t="s">
        <v>8319</v>
      </c>
      <c r="R3261" s="5" t="s">
        <v>8320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 s="5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t="b">
        <v>1</v>
      </c>
      <c r="L3262" s="5">
        <v>73</v>
      </c>
      <c r="M3262" t="b">
        <v>1</v>
      </c>
      <c r="N3262" s="5" t="s">
        <v>8270</v>
      </c>
      <c r="O3262" s="1">
        <f t="shared" si="200"/>
        <v>110</v>
      </c>
      <c r="P3262" s="7">
        <f t="shared" si="201"/>
        <v>74.83</v>
      </c>
      <c r="Q3262" s="5" t="s">
        <v>8319</v>
      </c>
      <c r="R3262" s="5" t="s">
        <v>8320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 s="5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t="b">
        <v>1</v>
      </c>
      <c r="L3263" s="5">
        <v>49</v>
      </c>
      <c r="M3263" t="b">
        <v>1</v>
      </c>
      <c r="N3263" s="5" t="s">
        <v>8270</v>
      </c>
      <c r="O3263" s="1">
        <f t="shared" si="200"/>
        <v>101</v>
      </c>
      <c r="P3263" s="7">
        <f t="shared" si="201"/>
        <v>67.660000000000011</v>
      </c>
      <c r="Q3263" s="5" t="s">
        <v>8319</v>
      </c>
      <c r="R3263" s="5" t="s">
        <v>8320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 s="5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t="b">
        <v>1</v>
      </c>
      <c r="L3264" s="5">
        <v>134</v>
      </c>
      <c r="M3264" t="b">
        <v>1</v>
      </c>
      <c r="N3264" s="5" t="s">
        <v>8270</v>
      </c>
      <c r="O3264" s="1">
        <f t="shared" si="200"/>
        <v>104</v>
      </c>
      <c r="P3264" s="7">
        <f t="shared" si="201"/>
        <v>93.820000000000007</v>
      </c>
      <c r="Q3264" s="5" t="s">
        <v>8319</v>
      </c>
      <c r="R3264" s="5" t="s">
        <v>8320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 s="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t="b">
        <v>1</v>
      </c>
      <c r="L3265" s="5">
        <v>68</v>
      </c>
      <c r="M3265" t="b">
        <v>1</v>
      </c>
      <c r="N3265" s="5" t="s">
        <v>8270</v>
      </c>
      <c r="O3265" s="1">
        <f t="shared" si="200"/>
        <v>113</v>
      </c>
      <c r="P3265" s="7">
        <f t="shared" si="201"/>
        <v>41.239999999999995</v>
      </c>
      <c r="Q3265" s="5" t="s">
        <v>8319</v>
      </c>
      <c r="R3265" s="5" t="s">
        <v>8320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 s="5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t="b">
        <v>1</v>
      </c>
      <c r="L3266" s="5">
        <v>49</v>
      </c>
      <c r="M3266" t="b">
        <v>1</v>
      </c>
      <c r="N3266" s="5" t="s">
        <v>8270</v>
      </c>
      <c r="O3266" s="1">
        <f t="shared" si="200"/>
        <v>103</v>
      </c>
      <c r="P3266" s="7">
        <f t="shared" si="201"/>
        <v>52.559999999999995</v>
      </c>
      <c r="Q3266" s="5" t="s">
        <v>8319</v>
      </c>
      <c r="R3266" s="5" t="s">
        <v>8320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 s="5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t="b">
        <v>1</v>
      </c>
      <c r="L3267" s="5">
        <v>63</v>
      </c>
      <c r="M3267" t="b">
        <v>1</v>
      </c>
      <c r="N3267" s="5" t="s">
        <v>8270</v>
      </c>
      <c r="O3267" s="1">
        <f t="shared" ref="O3267:O3330" si="204">ROUNDUP(E3267/D3267*100, 0)</f>
        <v>164</v>
      </c>
      <c r="P3267" s="7">
        <f t="shared" ref="P3267:P3330" si="205">ROUNDUP(E3267/L3267,2)</f>
        <v>70.290000000000006</v>
      </c>
      <c r="Q3267" s="5" t="s">
        <v>8319</v>
      </c>
      <c r="R3267" s="5" t="s">
        <v>8320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 s="5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t="b">
        <v>1</v>
      </c>
      <c r="L3268" s="5">
        <v>163</v>
      </c>
      <c r="M3268" t="b">
        <v>1</v>
      </c>
      <c r="N3268" s="5" t="s">
        <v>8270</v>
      </c>
      <c r="O3268" s="1">
        <f t="shared" si="204"/>
        <v>132</v>
      </c>
      <c r="P3268" s="7">
        <f t="shared" si="205"/>
        <v>48.33</v>
      </c>
      <c r="Q3268" s="5" t="s">
        <v>8319</v>
      </c>
      <c r="R3268" s="5" t="s">
        <v>8320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 s="5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t="b">
        <v>1</v>
      </c>
      <c r="L3269" s="5">
        <v>288</v>
      </c>
      <c r="M3269" t="b">
        <v>1</v>
      </c>
      <c r="N3269" s="5" t="s">
        <v>8270</v>
      </c>
      <c r="O3269" s="1">
        <f t="shared" si="204"/>
        <v>103</v>
      </c>
      <c r="P3269" s="7">
        <f t="shared" si="205"/>
        <v>53.18</v>
      </c>
      <c r="Q3269" s="5" t="s">
        <v>8319</v>
      </c>
      <c r="R3269" s="5" t="s">
        <v>8320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 s="5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t="b">
        <v>1</v>
      </c>
      <c r="L3270" s="5">
        <v>42</v>
      </c>
      <c r="M3270" t="b">
        <v>1</v>
      </c>
      <c r="N3270" s="5" t="s">
        <v>8270</v>
      </c>
      <c r="O3270" s="1">
        <f t="shared" si="204"/>
        <v>128</v>
      </c>
      <c r="P3270" s="7">
        <f t="shared" si="205"/>
        <v>60.96</v>
      </c>
      <c r="Q3270" s="5" t="s">
        <v>8319</v>
      </c>
      <c r="R3270" s="5" t="s">
        <v>8320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 s="5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t="b">
        <v>1</v>
      </c>
      <c r="L3271" s="5">
        <v>70</v>
      </c>
      <c r="M3271" t="b">
        <v>1</v>
      </c>
      <c r="N3271" s="5" t="s">
        <v>8270</v>
      </c>
      <c r="O3271" s="1">
        <f t="shared" si="204"/>
        <v>102</v>
      </c>
      <c r="P3271" s="7">
        <f t="shared" si="205"/>
        <v>116</v>
      </c>
      <c r="Q3271" s="5" t="s">
        <v>8319</v>
      </c>
      <c r="R3271" s="5" t="s">
        <v>8320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 s="5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t="b">
        <v>1</v>
      </c>
      <c r="L3272" s="5">
        <v>30</v>
      </c>
      <c r="M3272" t="b">
        <v>1</v>
      </c>
      <c r="N3272" s="5" t="s">
        <v>8270</v>
      </c>
      <c r="O3272" s="1">
        <f t="shared" si="204"/>
        <v>102</v>
      </c>
      <c r="P3272" s="7">
        <f t="shared" si="205"/>
        <v>61</v>
      </c>
      <c r="Q3272" s="5" t="s">
        <v>8319</v>
      </c>
      <c r="R3272" s="5" t="s">
        <v>8320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 s="5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t="b">
        <v>1</v>
      </c>
      <c r="L3273" s="5">
        <v>51</v>
      </c>
      <c r="M3273" t="b">
        <v>1</v>
      </c>
      <c r="N3273" s="5" t="s">
        <v>8270</v>
      </c>
      <c r="O3273" s="1">
        <f t="shared" si="204"/>
        <v>130</v>
      </c>
      <c r="P3273" s="7">
        <f t="shared" si="205"/>
        <v>38.239999999999995</v>
      </c>
      <c r="Q3273" s="5" t="s">
        <v>8319</v>
      </c>
      <c r="R3273" s="5" t="s">
        <v>8320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 s="5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t="b">
        <v>1</v>
      </c>
      <c r="L3274" s="5">
        <v>145</v>
      </c>
      <c r="M3274" t="b">
        <v>1</v>
      </c>
      <c r="N3274" s="5" t="s">
        <v>8270</v>
      </c>
      <c r="O3274" s="1">
        <f t="shared" si="204"/>
        <v>155</v>
      </c>
      <c r="P3274" s="7">
        <f t="shared" si="205"/>
        <v>106.51</v>
      </c>
      <c r="Q3274" s="5" t="s">
        <v>8319</v>
      </c>
      <c r="R3274" s="5" t="s">
        <v>8320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 s="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t="b">
        <v>1</v>
      </c>
      <c r="L3275" s="5">
        <v>21</v>
      </c>
      <c r="M3275" t="b">
        <v>1</v>
      </c>
      <c r="N3275" s="5" t="s">
        <v>8270</v>
      </c>
      <c r="O3275" s="1">
        <f t="shared" si="204"/>
        <v>108</v>
      </c>
      <c r="P3275" s="7">
        <f t="shared" si="205"/>
        <v>204.57999999999998</v>
      </c>
      <c r="Q3275" s="5" t="s">
        <v>8319</v>
      </c>
      <c r="R3275" s="5" t="s">
        <v>8320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 s="5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t="b">
        <v>1</v>
      </c>
      <c r="L3276" s="5">
        <v>286</v>
      </c>
      <c r="M3276" t="b">
        <v>1</v>
      </c>
      <c r="N3276" s="5" t="s">
        <v>8270</v>
      </c>
      <c r="O3276" s="1">
        <f t="shared" si="204"/>
        <v>102</v>
      </c>
      <c r="P3276" s="7">
        <f t="shared" si="205"/>
        <v>54.919999999999995</v>
      </c>
      <c r="Q3276" s="5" t="s">
        <v>8319</v>
      </c>
      <c r="R3276" s="5" t="s">
        <v>8320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 s="5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t="b">
        <v>1</v>
      </c>
      <c r="L3277" s="5">
        <v>12</v>
      </c>
      <c r="M3277" t="b">
        <v>1</v>
      </c>
      <c r="N3277" s="5" t="s">
        <v>8270</v>
      </c>
      <c r="O3277" s="1">
        <f t="shared" si="204"/>
        <v>101</v>
      </c>
      <c r="P3277" s="7">
        <f t="shared" si="205"/>
        <v>150.41999999999999</v>
      </c>
      <c r="Q3277" s="5" t="s">
        <v>8319</v>
      </c>
      <c r="R3277" s="5" t="s">
        <v>8320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 s="5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t="b">
        <v>1</v>
      </c>
      <c r="L3278" s="5">
        <v>100</v>
      </c>
      <c r="M3278" t="b">
        <v>1</v>
      </c>
      <c r="N3278" s="5" t="s">
        <v>8270</v>
      </c>
      <c r="O3278" s="1">
        <f t="shared" si="204"/>
        <v>117</v>
      </c>
      <c r="P3278" s="7">
        <f t="shared" si="205"/>
        <v>52.58</v>
      </c>
      <c r="Q3278" s="5" t="s">
        <v>8319</v>
      </c>
      <c r="R3278" s="5" t="s">
        <v>8320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 s="5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t="b">
        <v>1</v>
      </c>
      <c r="L3279" s="5">
        <v>100</v>
      </c>
      <c r="M3279" t="b">
        <v>1</v>
      </c>
      <c r="N3279" s="5" t="s">
        <v>8270</v>
      </c>
      <c r="O3279" s="1">
        <f t="shared" si="204"/>
        <v>109</v>
      </c>
      <c r="P3279" s="7">
        <f t="shared" si="205"/>
        <v>54.3</v>
      </c>
      <c r="Q3279" s="5" t="s">
        <v>8319</v>
      </c>
      <c r="R3279" s="5" t="s">
        <v>8320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 s="5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t="b">
        <v>1</v>
      </c>
      <c r="L3280" s="5">
        <v>34</v>
      </c>
      <c r="M3280" t="b">
        <v>1</v>
      </c>
      <c r="N3280" s="5" t="s">
        <v>8270</v>
      </c>
      <c r="O3280" s="1">
        <f t="shared" si="204"/>
        <v>104</v>
      </c>
      <c r="P3280" s="7">
        <f t="shared" si="205"/>
        <v>76.03</v>
      </c>
      <c r="Q3280" s="5" t="s">
        <v>8319</v>
      </c>
      <c r="R3280" s="5" t="s">
        <v>8320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 s="5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t="b">
        <v>0</v>
      </c>
      <c r="L3281" s="5">
        <v>63</v>
      </c>
      <c r="M3281" t="b">
        <v>1</v>
      </c>
      <c r="N3281" s="5" t="s">
        <v>8270</v>
      </c>
      <c r="O3281" s="1">
        <f t="shared" si="204"/>
        <v>115</v>
      </c>
      <c r="P3281" s="7">
        <f t="shared" si="205"/>
        <v>105.21000000000001</v>
      </c>
      <c r="Q3281" s="5" t="s">
        <v>8319</v>
      </c>
      <c r="R3281" s="5" t="s">
        <v>8320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 s="5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t="b">
        <v>0</v>
      </c>
      <c r="L3282" s="5">
        <v>30</v>
      </c>
      <c r="M3282" t="b">
        <v>1</v>
      </c>
      <c r="N3282" s="5" t="s">
        <v>8270</v>
      </c>
      <c r="O3282" s="1">
        <f t="shared" si="204"/>
        <v>103</v>
      </c>
      <c r="P3282" s="7">
        <f t="shared" si="205"/>
        <v>68.67</v>
      </c>
      <c r="Q3282" s="5" t="s">
        <v>8319</v>
      </c>
      <c r="R3282" s="5" t="s">
        <v>8320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 s="5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t="b">
        <v>0</v>
      </c>
      <c r="L3283" s="5">
        <v>47</v>
      </c>
      <c r="M3283" t="b">
        <v>1</v>
      </c>
      <c r="N3283" s="5" t="s">
        <v>8270</v>
      </c>
      <c r="O3283" s="1">
        <f t="shared" si="204"/>
        <v>122</v>
      </c>
      <c r="P3283" s="7">
        <f t="shared" si="205"/>
        <v>129.37</v>
      </c>
      <c r="Q3283" s="5" t="s">
        <v>8319</v>
      </c>
      <c r="R3283" s="5" t="s">
        <v>8320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 s="5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t="b">
        <v>0</v>
      </c>
      <c r="L3284" s="5">
        <v>237</v>
      </c>
      <c r="M3284" t="b">
        <v>1</v>
      </c>
      <c r="N3284" s="5" t="s">
        <v>8270</v>
      </c>
      <c r="O3284" s="1">
        <f t="shared" si="204"/>
        <v>103</v>
      </c>
      <c r="P3284" s="7">
        <f t="shared" si="205"/>
        <v>134.26999999999998</v>
      </c>
      <c r="Q3284" s="5" t="s">
        <v>8319</v>
      </c>
      <c r="R3284" s="5" t="s">
        <v>8320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 s="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t="b">
        <v>0</v>
      </c>
      <c r="L3285" s="5">
        <v>47</v>
      </c>
      <c r="M3285" t="b">
        <v>1</v>
      </c>
      <c r="N3285" s="5" t="s">
        <v>8270</v>
      </c>
      <c r="O3285" s="1">
        <f t="shared" si="204"/>
        <v>105</v>
      </c>
      <c r="P3285" s="7">
        <f t="shared" si="205"/>
        <v>17.830000000000002</v>
      </c>
      <c r="Q3285" s="5" t="s">
        <v>8319</v>
      </c>
      <c r="R3285" s="5" t="s">
        <v>8320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 s="5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t="b">
        <v>0</v>
      </c>
      <c r="L3286" s="5">
        <v>15</v>
      </c>
      <c r="M3286" t="b">
        <v>1</v>
      </c>
      <c r="N3286" s="5" t="s">
        <v>8270</v>
      </c>
      <c r="O3286" s="1">
        <f t="shared" si="204"/>
        <v>102</v>
      </c>
      <c r="P3286" s="7">
        <f t="shared" si="205"/>
        <v>203.2</v>
      </c>
      <c r="Q3286" s="5" t="s">
        <v>8319</v>
      </c>
      <c r="R3286" s="5" t="s">
        <v>8320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 s="5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t="b">
        <v>0</v>
      </c>
      <c r="L3287" s="5">
        <v>81</v>
      </c>
      <c r="M3287" t="b">
        <v>1</v>
      </c>
      <c r="N3287" s="5" t="s">
        <v>8270</v>
      </c>
      <c r="O3287" s="1">
        <f t="shared" si="204"/>
        <v>113</v>
      </c>
      <c r="P3287" s="7">
        <f t="shared" si="205"/>
        <v>69.190000000000012</v>
      </c>
      <c r="Q3287" s="5" t="s">
        <v>8319</v>
      </c>
      <c r="R3287" s="5" t="s">
        <v>8320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 s="5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t="b">
        <v>0</v>
      </c>
      <c r="L3288" s="5">
        <v>122</v>
      </c>
      <c r="M3288" t="b">
        <v>1</v>
      </c>
      <c r="N3288" s="5" t="s">
        <v>8270</v>
      </c>
      <c r="O3288" s="1">
        <f t="shared" si="204"/>
        <v>102</v>
      </c>
      <c r="P3288" s="7">
        <f t="shared" si="205"/>
        <v>125.13000000000001</v>
      </c>
      <c r="Q3288" s="5" t="s">
        <v>8319</v>
      </c>
      <c r="R3288" s="5" t="s">
        <v>8320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 s="5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t="b">
        <v>0</v>
      </c>
      <c r="L3289" s="5">
        <v>34</v>
      </c>
      <c r="M3289" t="b">
        <v>1</v>
      </c>
      <c r="N3289" s="5" t="s">
        <v>8270</v>
      </c>
      <c r="O3289" s="1">
        <f t="shared" si="204"/>
        <v>100</v>
      </c>
      <c r="P3289" s="7">
        <f t="shared" si="205"/>
        <v>73.53</v>
      </c>
      <c r="Q3289" s="5" t="s">
        <v>8319</v>
      </c>
      <c r="R3289" s="5" t="s">
        <v>8320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 s="5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t="b">
        <v>0</v>
      </c>
      <c r="L3290" s="5">
        <v>207</v>
      </c>
      <c r="M3290" t="b">
        <v>1</v>
      </c>
      <c r="N3290" s="5" t="s">
        <v>8270</v>
      </c>
      <c r="O3290" s="1">
        <f t="shared" si="204"/>
        <v>101</v>
      </c>
      <c r="P3290" s="7">
        <f t="shared" si="205"/>
        <v>48.44</v>
      </c>
      <c r="Q3290" s="5" t="s">
        <v>8319</v>
      </c>
      <c r="R3290" s="5" t="s">
        <v>8320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 s="5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t="b">
        <v>0</v>
      </c>
      <c r="L3291" s="5">
        <v>25</v>
      </c>
      <c r="M3291" t="b">
        <v>1</v>
      </c>
      <c r="N3291" s="5" t="s">
        <v>8270</v>
      </c>
      <c r="O3291" s="1">
        <f t="shared" si="204"/>
        <v>134</v>
      </c>
      <c r="P3291" s="7">
        <f t="shared" si="205"/>
        <v>26.610000000000003</v>
      </c>
      <c r="Q3291" s="5" t="s">
        <v>8319</v>
      </c>
      <c r="R3291" s="5" t="s">
        <v>8320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 s="5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t="b">
        <v>0</v>
      </c>
      <c r="L3292" s="5">
        <v>72</v>
      </c>
      <c r="M3292" t="b">
        <v>1</v>
      </c>
      <c r="N3292" s="5" t="s">
        <v>8270</v>
      </c>
      <c r="O3292" s="1">
        <f t="shared" si="204"/>
        <v>122</v>
      </c>
      <c r="P3292" s="7">
        <f t="shared" si="205"/>
        <v>33.669999999999995</v>
      </c>
      <c r="Q3292" s="5" t="s">
        <v>8319</v>
      </c>
      <c r="R3292" s="5" t="s">
        <v>8320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 s="5">
        <v>3291</v>
      </c>
      <c r="B3293" s="3" t="s">
        <v>3290</v>
      </c>
      <c r="C3293" s="3" t="s">
        <v>7400</v>
      </c>
      <c r="D3293">
        <v>500</v>
      </c>
      <c r="E3293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t="b">
        <v>0</v>
      </c>
      <c r="L3293" s="5">
        <v>14</v>
      </c>
      <c r="M3293" t="b">
        <v>1</v>
      </c>
      <c r="N3293" s="5" t="s">
        <v>8270</v>
      </c>
      <c r="O3293" s="1">
        <f t="shared" si="204"/>
        <v>114</v>
      </c>
      <c r="P3293" s="7">
        <f t="shared" si="205"/>
        <v>40.72</v>
      </c>
      <c r="Q3293" s="5" t="s">
        <v>8319</v>
      </c>
      <c r="R3293" s="5" t="s">
        <v>8320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 s="5">
        <v>3292</v>
      </c>
      <c r="B3294" s="3" t="s">
        <v>3291</v>
      </c>
      <c r="C3294" s="3" t="s">
        <v>7401</v>
      </c>
      <c r="D3294">
        <v>101</v>
      </c>
      <c r="E3294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t="b">
        <v>0</v>
      </c>
      <c r="L3294" s="5">
        <v>15</v>
      </c>
      <c r="M3294" t="b">
        <v>1</v>
      </c>
      <c r="N3294" s="5" t="s">
        <v>8270</v>
      </c>
      <c r="O3294" s="1">
        <f t="shared" si="204"/>
        <v>287</v>
      </c>
      <c r="P3294" s="7">
        <f t="shared" si="205"/>
        <v>19.270000000000003</v>
      </c>
      <c r="Q3294" s="5" t="s">
        <v>8319</v>
      </c>
      <c r="R3294" s="5" t="s">
        <v>8320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 s="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t="b">
        <v>0</v>
      </c>
      <c r="L3295" s="5">
        <v>91</v>
      </c>
      <c r="M3295" t="b">
        <v>1</v>
      </c>
      <c r="N3295" s="5" t="s">
        <v>8270</v>
      </c>
      <c r="O3295" s="1">
        <f t="shared" si="204"/>
        <v>171</v>
      </c>
      <c r="P3295" s="7">
        <f t="shared" si="205"/>
        <v>84.29</v>
      </c>
      <c r="Q3295" s="5" t="s">
        <v>8319</v>
      </c>
      <c r="R3295" s="5" t="s">
        <v>8320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 s="5">
        <v>3294</v>
      </c>
      <c r="B3296" s="3" t="s">
        <v>3293</v>
      </c>
      <c r="C3296" s="3" t="s">
        <v>7403</v>
      </c>
      <c r="D3296">
        <v>600</v>
      </c>
      <c r="E3296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t="b">
        <v>0</v>
      </c>
      <c r="L3296" s="5">
        <v>24</v>
      </c>
      <c r="M3296" t="b">
        <v>1</v>
      </c>
      <c r="N3296" s="5" t="s">
        <v>8270</v>
      </c>
      <c r="O3296" s="1">
        <f t="shared" si="204"/>
        <v>119</v>
      </c>
      <c r="P3296" s="7">
        <f t="shared" si="205"/>
        <v>29.59</v>
      </c>
      <c r="Q3296" s="5" t="s">
        <v>8319</v>
      </c>
      <c r="R3296" s="5" t="s">
        <v>8320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 s="5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t="b">
        <v>0</v>
      </c>
      <c r="L3297" s="5">
        <v>27</v>
      </c>
      <c r="M3297" t="b">
        <v>1</v>
      </c>
      <c r="N3297" s="5" t="s">
        <v>8270</v>
      </c>
      <c r="O3297" s="1">
        <f t="shared" si="204"/>
        <v>103</v>
      </c>
      <c r="P3297" s="7">
        <f t="shared" si="205"/>
        <v>26.67</v>
      </c>
      <c r="Q3297" s="5" t="s">
        <v>8319</v>
      </c>
      <c r="R3297" s="5" t="s">
        <v>8320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 s="5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t="b">
        <v>0</v>
      </c>
      <c r="L3298" s="5">
        <v>47</v>
      </c>
      <c r="M3298" t="b">
        <v>1</v>
      </c>
      <c r="N3298" s="5" t="s">
        <v>8270</v>
      </c>
      <c r="O3298" s="1">
        <f t="shared" si="204"/>
        <v>145</v>
      </c>
      <c r="P3298" s="7">
        <f t="shared" si="205"/>
        <v>45.98</v>
      </c>
      <c r="Q3298" s="5" t="s">
        <v>8319</v>
      </c>
      <c r="R3298" s="5" t="s">
        <v>8320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 s="5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t="b">
        <v>0</v>
      </c>
      <c r="L3299" s="5">
        <v>44</v>
      </c>
      <c r="M3299" t="b">
        <v>1</v>
      </c>
      <c r="N3299" s="5" t="s">
        <v>8270</v>
      </c>
      <c r="O3299" s="1">
        <f t="shared" si="204"/>
        <v>101</v>
      </c>
      <c r="P3299" s="7">
        <f t="shared" si="205"/>
        <v>125.10000000000001</v>
      </c>
      <c r="Q3299" s="5" t="s">
        <v>8319</v>
      </c>
      <c r="R3299" s="5" t="s">
        <v>8320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 s="5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t="b">
        <v>0</v>
      </c>
      <c r="L3300" s="5">
        <v>72</v>
      </c>
      <c r="M3300" t="b">
        <v>1</v>
      </c>
      <c r="N3300" s="5" t="s">
        <v>8270</v>
      </c>
      <c r="O3300" s="1">
        <f t="shared" si="204"/>
        <v>102</v>
      </c>
      <c r="P3300" s="7">
        <f t="shared" si="205"/>
        <v>141.29999999999998</v>
      </c>
      <c r="Q3300" s="5" t="s">
        <v>8319</v>
      </c>
      <c r="R3300" s="5" t="s">
        <v>8320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 s="5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t="b">
        <v>0</v>
      </c>
      <c r="L3301" s="5">
        <v>63</v>
      </c>
      <c r="M3301" t="b">
        <v>1</v>
      </c>
      <c r="N3301" s="5" t="s">
        <v>8270</v>
      </c>
      <c r="O3301" s="1">
        <f t="shared" si="204"/>
        <v>117</v>
      </c>
      <c r="P3301" s="7">
        <f t="shared" si="205"/>
        <v>55.339999999999996</v>
      </c>
      <c r="Q3301" s="5" t="s">
        <v>8319</v>
      </c>
      <c r="R3301" s="5" t="s">
        <v>8320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 s="5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t="b">
        <v>0</v>
      </c>
      <c r="L3302" s="5">
        <v>88</v>
      </c>
      <c r="M3302" t="b">
        <v>1</v>
      </c>
      <c r="N3302" s="5" t="s">
        <v>8270</v>
      </c>
      <c r="O3302" s="1">
        <f t="shared" si="204"/>
        <v>137</v>
      </c>
      <c r="P3302" s="7">
        <f t="shared" si="205"/>
        <v>46.43</v>
      </c>
      <c r="Q3302" s="5" t="s">
        <v>8319</v>
      </c>
      <c r="R3302" s="5" t="s">
        <v>8320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 s="5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t="b">
        <v>0</v>
      </c>
      <c r="L3303" s="5">
        <v>70</v>
      </c>
      <c r="M3303" t="b">
        <v>1</v>
      </c>
      <c r="N3303" s="5" t="s">
        <v>8270</v>
      </c>
      <c r="O3303" s="1">
        <f t="shared" si="204"/>
        <v>134</v>
      </c>
      <c r="P3303" s="7">
        <f t="shared" si="205"/>
        <v>57.2</v>
      </c>
      <c r="Q3303" s="5" t="s">
        <v>8319</v>
      </c>
      <c r="R3303" s="5" t="s">
        <v>8320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 s="5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t="b">
        <v>0</v>
      </c>
      <c r="L3304" s="5">
        <v>50</v>
      </c>
      <c r="M3304" t="b">
        <v>1</v>
      </c>
      <c r="N3304" s="5" t="s">
        <v>8270</v>
      </c>
      <c r="O3304" s="1">
        <f t="shared" si="204"/>
        <v>104</v>
      </c>
      <c r="P3304" s="7">
        <f t="shared" si="205"/>
        <v>173.7</v>
      </c>
      <c r="Q3304" s="5" t="s">
        <v>8319</v>
      </c>
      <c r="R3304" s="5" t="s">
        <v>8320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 s="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t="b">
        <v>0</v>
      </c>
      <c r="L3305" s="5">
        <v>35</v>
      </c>
      <c r="M3305" t="b">
        <v>1</v>
      </c>
      <c r="N3305" s="5" t="s">
        <v>8270</v>
      </c>
      <c r="O3305" s="1">
        <f t="shared" si="204"/>
        <v>116</v>
      </c>
      <c r="P3305" s="7">
        <f t="shared" si="205"/>
        <v>59.6</v>
      </c>
      <c r="Q3305" s="5" t="s">
        <v>8319</v>
      </c>
      <c r="R3305" s="5" t="s">
        <v>8320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 s="5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t="b">
        <v>0</v>
      </c>
      <c r="L3306" s="5">
        <v>175</v>
      </c>
      <c r="M3306" t="b">
        <v>1</v>
      </c>
      <c r="N3306" s="5" t="s">
        <v>8270</v>
      </c>
      <c r="O3306" s="1">
        <f t="shared" si="204"/>
        <v>105</v>
      </c>
      <c r="P3306" s="7">
        <f t="shared" si="205"/>
        <v>89.59</v>
      </c>
      <c r="Q3306" s="5" t="s">
        <v>8319</v>
      </c>
      <c r="R3306" s="5" t="s">
        <v>8320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 s="5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t="b">
        <v>0</v>
      </c>
      <c r="L3307" s="5">
        <v>20</v>
      </c>
      <c r="M3307" t="b">
        <v>1</v>
      </c>
      <c r="N3307" s="5" t="s">
        <v>8270</v>
      </c>
      <c r="O3307" s="1">
        <f t="shared" si="204"/>
        <v>103</v>
      </c>
      <c r="P3307" s="7">
        <f t="shared" si="205"/>
        <v>204.05</v>
      </c>
      <c r="Q3307" s="5" t="s">
        <v>8319</v>
      </c>
      <c r="R3307" s="5" t="s">
        <v>8320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 s="5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t="b">
        <v>0</v>
      </c>
      <c r="L3308" s="5">
        <v>54</v>
      </c>
      <c r="M3308" t="b">
        <v>1</v>
      </c>
      <c r="N3308" s="5" t="s">
        <v>8270</v>
      </c>
      <c r="O3308" s="1">
        <f t="shared" si="204"/>
        <v>176</v>
      </c>
      <c r="P3308" s="7">
        <f t="shared" si="205"/>
        <v>48.71</v>
      </c>
      <c r="Q3308" s="5" t="s">
        <v>8319</v>
      </c>
      <c r="R3308" s="5" t="s">
        <v>8320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 s="5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t="b">
        <v>0</v>
      </c>
      <c r="L3309" s="5">
        <v>20</v>
      </c>
      <c r="M3309" t="b">
        <v>1</v>
      </c>
      <c r="N3309" s="5" t="s">
        <v>8270</v>
      </c>
      <c r="O3309" s="1">
        <f t="shared" si="204"/>
        <v>107</v>
      </c>
      <c r="P3309" s="7">
        <f t="shared" si="205"/>
        <v>53.34</v>
      </c>
      <c r="Q3309" s="5" t="s">
        <v>8319</v>
      </c>
      <c r="R3309" s="5" t="s">
        <v>8320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 s="5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t="b">
        <v>0</v>
      </c>
      <c r="L3310" s="5">
        <v>57</v>
      </c>
      <c r="M3310" t="b">
        <v>1</v>
      </c>
      <c r="N3310" s="5" t="s">
        <v>8270</v>
      </c>
      <c r="O3310" s="1">
        <f t="shared" si="204"/>
        <v>123</v>
      </c>
      <c r="P3310" s="7">
        <f t="shared" si="205"/>
        <v>75.09</v>
      </c>
      <c r="Q3310" s="5" t="s">
        <v>8319</v>
      </c>
      <c r="R3310" s="5" t="s">
        <v>8320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 s="5">
        <v>3309</v>
      </c>
      <c r="B3311" s="3" t="s">
        <v>3308</v>
      </c>
      <c r="C3311" s="3" t="s">
        <v>7418</v>
      </c>
      <c r="D3311">
        <v>350</v>
      </c>
      <c r="E3311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t="b">
        <v>0</v>
      </c>
      <c r="L3311" s="5">
        <v>31</v>
      </c>
      <c r="M3311" t="b">
        <v>1</v>
      </c>
      <c r="N3311" s="5" t="s">
        <v>8270</v>
      </c>
      <c r="O3311" s="1">
        <f t="shared" si="204"/>
        <v>160</v>
      </c>
      <c r="P3311" s="7">
        <f t="shared" si="205"/>
        <v>18</v>
      </c>
      <c r="Q3311" s="5" t="s">
        <v>8319</v>
      </c>
      <c r="R3311" s="5" t="s">
        <v>8320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 s="5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t="b">
        <v>0</v>
      </c>
      <c r="L3312" s="5">
        <v>31</v>
      </c>
      <c r="M3312" t="b">
        <v>1</v>
      </c>
      <c r="N3312" s="5" t="s">
        <v>8270</v>
      </c>
      <c r="O3312" s="1">
        <f t="shared" si="204"/>
        <v>101</v>
      </c>
      <c r="P3312" s="7">
        <f t="shared" si="205"/>
        <v>209.84</v>
      </c>
      <c r="Q3312" s="5" t="s">
        <v>8319</v>
      </c>
      <c r="R3312" s="5" t="s">
        <v>8320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 s="5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t="b">
        <v>0</v>
      </c>
      <c r="L3313" s="5">
        <v>45</v>
      </c>
      <c r="M3313" t="b">
        <v>1</v>
      </c>
      <c r="N3313" s="5" t="s">
        <v>8270</v>
      </c>
      <c r="O3313" s="1">
        <f t="shared" si="204"/>
        <v>110</v>
      </c>
      <c r="P3313" s="7">
        <f t="shared" si="205"/>
        <v>61.03</v>
      </c>
      <c r="Q3313" s="5" t="s">
        <v>8319</v>
      </c>
      <c r="R3313" s="5" t="s">
        <v>8320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 s="5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t="b">
        <v>0</v>
      </c>
      <c r="L3314" s="5">
        <v>41</v>
      </c>
      <c r="M3314" t="b">
        <v>1</v>
      </c>
      <c r="N3314" s="5" t="s">
        <v>8270</v>
      </c>
      <c r="O3314" s="1">
        <f t="shared" si="204"/>
        <v>101</v>
      </c>
      <c r="P3314" s="7">
        <f t="shared" si="205"/>
        <v>61</v>
      </c>
      <c r="Q3314" s="5" t="s">
        <v>8319</v>
      </c>
      <c r="R3314" s="5" t="s">
        <v>8320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 s="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t="b">
        <v>0</v>
      </c>
      <c r="L3315" s="5">
        <v>29</v>
      </c>
      <c r="M3315" t="b">
        <v>1</v>
      </c>
      <c r="N3315" s="5" t="s">
        <v>8270</v>
      </c>
      <c r="O3315" s="1">
        <f t="shared" si="204"/>
        <v>117</v>
      </c>
      <c r="P3315" s="7">
        <f t="shared" si="205"/>
        <v>80.040000000000006</v>
      </c>
      <c r="Q3315" s="5" t="s">
        <v>8319</v>
      </c>
      <c r="R3315" s="5" t="s">
        <v>8320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 s="5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t="b">
        <v>0</v>
      </c>
      <c r="L3316" s="5">
        <v>58</v>
      </c>
      <c r="M3316" t="b">
        <v>1</v>
      </c>
      <c r="N3316" s="5" t="s">
        <v>8270</v>
      </c>
      <c r="O3316" s="1">
        <f t="shared" si="204"/>
        <v>211</v>
      </c>
      <c r="P3316" s="7">
        <f t="shared" si="205"/>
        <v>29.07</v>
      </c>
      <c r="Q3316" s="5" t="s">
        <v>8319</v>
      </c>
      <c r="R3316" s="5" t="s">
        <v>8320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 s="5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t="b">
        <v>0</v>
      </c>
      <c r="L3317" s="5">
        <v>89</v>
      </c>
      <c r="M3317" t="b">
        <v>1</v>
      </c>
      <c r="N3317" s="5" t="s">
        <v>8270</v>
      </c>
      <c r="O3317" s="1">
        <f t="shared" si="204"/>
        <v>110</v>
      </c>
      <c r="P3317" s="7">
        <f t="shared" si="205"/>
        <v>49.44</v>
      </c>
      <c r="Q3317" s="5" t="s">
        <v>8319</v>
      </c>
      <c r="R3317" s="5" t="s">
        <v>8320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 s="5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t="b">
        <v>0</v>
      </c>
      <c r="L3318" s="5">
        <v>125</v>
      </c>
      <c r="M3318" t="b">
        <v>1</v>
      </c>
      <c r="N3318" s="5" t="s">
        <v>8270</v>
      </c>
      <c r="O3318" s="1">
        <f t="shared" si="204"/>
        <v>101</v>
      </c>
      <c r="P3318" s="7">
        <f t="shared" si="205"/>
        <v>93.98</v>
      </c>
      <c r="Q3318" s="5" t="s">
        <v>8319</v>
      </c>
      <c r="R3318" s="5" t="s">
        <v>8320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 s="5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t="b">
        <v>0</v>
      </c>
      <c r="L3319" s="5">
        <v>18</v>
      </c>
      <c r="M3319" t="b">
        <v>1</v>
      </c>
      <c r="N3319" s="5" t="s">
        <v>8270</v>
      </c>
      <c r="O3319" s="1">
        <f t="shared" si="204"/>
        <v>107</v>
      </c>
      <c r="P3319" s="7">
        <f t="shared" si="205"/>
        <v>61.949999999999996</v>
      </c>
      <c r="Q3319" s="5" t="s">
        <v>8319</v>
      </c>
      <c r="R3319" s="5" t="s">
        <v>8320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 s="5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t="b">
        <v>0</v>
      </c>
      <c r="L3320" s="5">
        <v>32</v>
      </c>
      <c r="M3320" t="b">
        <v>1</v>
      </c>
      <c r="N3320" s="5" t="s">
        <v>8270</v>
      </c>
      <c r="O3320" s="1">
        <f t="shared" si="204"/>
        <v>126</v>
      </c>
      <c r="P3320" s="7">
        <f t="shared" si="205"/>
        <v>78.5</v>
      </c>
      <c r="Q3320" s="5" t="s">
        <v>8319</v>
      </c>
      <c r="R3320" s="5" t="s">
        <v>8320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 s="5">
        <v>3319</v>
      </c>
      <c r="B3321" s="3" t="s">
        <v>3318</v>
      </c>
      <c r="C3321" s="3" t="s">
        <v>7428</v>
      </c>
      <c r="D3321">
        <v>500</v>
      </c>
      <c r="E3321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t="b">
        <v>0</v>
      </c>
      <c r="L3321" s="5">
        <v>16</v>
      </c>
      <c r="M3321" t="b">
        <v>1</v>
      </c>
      <c r="N3321" s="5" t="s">
        <v>8270</v>
      </c>
      <c r="O3321" s="1">
        <f t="shared" si="204"/>
        <v>108</v>
      </c>
      <c r="P3321" s="7">
        <f t="shared" si="205"/>
        <v>33.75</v>
      </c>
      <c r="Q3321" s="5" t="s">
        <v>8319</v>
      </c>
      <c r="R3321" s="5" t="s">
        <v>8320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 s="5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t="b">
        <v>0</v>
      </c>
      <c r="L3322" s="5">
        <v>38</v>
      </c>
      <c r="M3322" t="b">
        <v>1</v>
      </c>
      <c r="N3322" s="5" t="s">
        <v>8270</v>
      </c>
      <c r="O3322" s="1">
        <f t="shared" si="204"/>
        <v>101</v>
      </c>
      <c r="P3322" s="7">
        <f t="shared" si="205"/>
        <v>66.45</v>
      </c>
      <c r="Q3322" s="5" t="s">
        <v>8319</v>
      </c>
      <c r="R3322" s="5" t="s">
        <v>8320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 s="5">
        <v>3321</v>
      </c>
      <c r="B3323" s="3" t="s">
        <v>3320</v>
      </c>
      <c r="C3323" s="3" t="s">
        <v>7430</v>
      </c>
      <c r="D3323">
        <v>500</v>
      </c>
      <c r="E3323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t="b">
        <v>0</v>
      </c>
      <c r="L3323" s="5">
        <v>15</v>
      </c>
      <c r="M3323" t="b">
        <v>1</v>
      </c>
      <c r="N3323" s="5" t="s">
        <v>8270</v>
      </c>
      <c r="O3323" s="1">
        <f t="shared" si="204"/>
        <v>108</v>
      </c>
      <c r="P3323" s="7">
        <f t="shared" si="205"/>
        <v>35.799999999999997</v>
      </c>
      <c r="Q3323" s="5" t="s">
        <v>8319</v>
      </c>
      <c r="R3323" s="5" t="s">
        <v>8320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 s="5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t="b">
        <v>0</v>
      </c>
      <c r="L3324" s="5">
        <v>23</v>
      </c>
      <c r="M3324" t="b">
        <v>1</v>
      </c>
      <c r="N3324" s="5" t="s">
        <v>8270</v>
      </c>
      <c r="O3324" s="1">
        <f t="shared" si="204"/>
        <v>102</v>
      </c>
      <c r="P3324" s="7">
        <f t="shared" si="205"/>
        <v>145.66</v>
      </c>
      <c r="Q3324" s="5" t="s">
        <v>8319</v>
      </c>
      <c r="R3324" s="5" t="s">
        <v>8320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 s="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t="b">
        <v>0</v>
      </c>
      <c r="L3325" s="5">
        <v>49</v>
      </c>
      <c r="M3325" t="b">
        <v>1</v>
      </c>
      <c r="N3325" s="5" t="s">
        <v>8270</v>
      </c>
      <c r="O3325" s="1">
        <f t="shared" si="204"/>
        <v>126</v>
      </c>
      <c r="P3325" s="7">
        <f t="shared" si="205"/>
        <v>25.700000000000003</v>
      </c>
      <c r="Q3325" s="5" t="s">
        <v>8319</v>
      </c>
      <c r="R3325" s="5" t="s">
        <v>8320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 s="5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t="b">
        <v>0</v>
      </c>
      <c r="L3326" s="5">
        <v>10</v>
      </c>
      <c r="M3326" t="b">
        <v>1</v>
      </c>
      <c r="N3326" s="5" t="s">
        <v>8270</v>
      </c>
      <c r="O3326" s="1">
        <f t="shared" si="204"/>
        <v>102</v>
      </c>
      <c r="P3326" s="7">
        <f t="shared" si="205"/>
        <v>152.5</v>
      </c>
      <c r="Q3326" s="5" t="s">
        <v>8319</v>
      </c>
      <c r="R3326" s="5" t="s">
        <v>8320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 s="5">
        <v>3325</v>
      </c>
      <c r="B3327" s="3" t="s">
        <v>3324</v>
      </c>
      <c r="C3327" s="3" t="s">
        <v>7434</v>
      </c>
      <c r="D3327">
        <v>400</v>
      </c>
      <c r="E3327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t="b">
        <v>0</v>
      </c>
      <c r="L3327" s="5">
        <v>15</v>
      </c>
      <c r="M3327" t="b">
        <v>1</v>
      </c>
      <c r="N3327" s="5" t="s">
        <v>8270</v>
      </c>
      <c r="O3327" s="1">
        <f t="shared" si="204"/>
        <v>113</v>
      </c>
      <c r="P3327" s="7">
        <f t="shared" si="205"/>
        <v>30</v>
      </c>
      <c r="Q3327" s="5" t="s">
        <v>8319</v>
      </c>
      <c r="R3327" s="5" t="s">
        <v>8320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 s="5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t="b">
        <v>0</v>
      </c>
      <c r="L3328" s="5">
        <v>57</v>
      </c>
      <c r="M3328" t="b">
        <v>1</v>
      </c>
      <c r="N3328" s="5" t="s">
        <v>8270</v>
      </c>
      <c r="O3328" s="1">
        <f t="shared" si="204"/>
        <v>102</v>
      </c>
      <c r="P3328" s="7">
        <f t="shared" si="205"/>
        <v>142.29</v>
      </c>
      <c r="Q3328" s="5" t="s">
        <v>8319</v>
      </c>
      <c r="R3328" s="5" t="s">
        <v>8320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 s="5">
        <v>3327</v>
      </c>
      <c r="B3329" s="3" t="s">
        <v>3326</v>
      </c>
      <c r="C3329" s="3" t="s">
        <v>7436</v>
      </c>
      <c r="D3329">
        <v>800</v>
      </c>
      <c r="E3329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t="b">
        <v>0</v>
      </c>
      <c r="L3329" s="5">
        <v>33</v>
      </c>
      <c r="M3329" t="b">
        <v>1</v>
      </c>
      <c r="N3329" s="5" t="s">
        <v>8270</v>
      </c>
      <c r="O3329" s="1">
        <f t="shared" si="204"/>
        <v>102</v>
      </c>
      <c r="P3329" s="7">
        <f t="shared" si="205"/>
        <v>24.55</v>
      </c>
      <c r="Q3329" s="5" t="s">
        <v>8319</v>
      </c>
      <c r="R3329" s="5" t="s">
        <v>8320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 s="5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t="b">
        <v>0</v>
      </c>
      <c r="L3330" s="5">
        <v>9</v>
      </c>
      <c r="M3330" t="b">
        <v>1</v>
      </c>
      <c r="N3330" s="5" t="s">
        <v>8270</v>
      </c>
      <c r="O3330" s="1">
        <f t="shared" si="204"/>
        <v>147</v>
      </c>
      <c r="P3330" s="7">
        <f t="shared" si="205"/>
        <v>292.77999999999997</v>
      </c>
      <c r="Q3330" s="5" t="s">
        <v>8319</v>
      </c>
      <c r="R3330" s="5" t="s">
        <v>8320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 s="5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t="b">
        <v>0</v>
      </c>
      <c r="L3331" s="5">
        <v>26</v>
      </c>
      <c r="M3331" t="b">
        <v>1</v>
      </c>
      <c r="N3331" s="5" t="s">
        <v>8270</v>
      </c>
      <c r="O3331" s="1">
        <f t="shared" ref="O3331:O3394" si="208">ROUNDUP(E3331/D3331*100, 0)</f>
        <v>117</v>
      </c>
      <c r="P3331" s="7">
        <f t="shared" ref="P3331:P3394" si="209">ROUNDUP(E3331/L3331,2)</f>
        <v>44.93</v>
      </c>
      <c r="Q3331" s="5" t="s">
        <v>8319</v>
      </c>
      <c r="R3331" s="5" t="s">
        <v>8320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 s="5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t="b">
        <v>0</v>
      </c>
      <c r="L3332" s="5">
        <v>69</v>
      </c>
      <c r="M3332" t="b">
        <v>1</v>
      </c>
      <c r="N3332" s="5" t="s">
        <v>8270</v>
      </c>
      <c r="O3332" s="1">
        <f t="shared" si="208"/>
        <v>107</v>
      </c>
      <c r="P3332" s="7">
        <f t="shared" si="209"/>
        <v>23.110000000000003</v>
      </c>
      <c r="Q3332" s="5" t="s">
        <v>8319</v>
      </c>
      <c r="R3332" s="5" t="s">
        <v>8320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 s="5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t="b">
        <v>0</v>
      </c>
      <c r="L3333" s="5">
        <v>65</v>
      </c>
      <c r="M3333" t="b">
        <v>1</v>
      </c>
      <c r="N3333" s="5" t="s">
        <v>8270</v>
      </c>
      <c r="O3333" s="1">
        <f t="shared" si="208"/>
        <v>105</v>
      </c>
      <c r="P3333" s="7">
        <f t="shared" si="209"/>
        <v>80.400000000000006</v>
      </c>
      <c r="Q3333" s="5" t="s">
        <v>8319</v>
      </c>
      <c r="R3333" s="5" t="s">
        <v>8320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 s="5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t="b">
        <v>0</v>
      </c>
      <c r="L3334" s="5">
        <v>83</v>
      </c>
      <c r="M3334" t="b">
        <v>1</v>
      </c>
      <c r="N3334" s="5" t="s">
        <v>8270</v>
      </c>
      <c r="O3334" s="1">
        <f t="shared" si="208"/>
        <v>100</v>
      </c>
      <c r="P3334" s="7">
        <f t="shared" si="209"/>
        <v>72.290000000000006</v>
      </c>
      <c r="Q3334" s="5" t="s">
        <v>8319</v>
      </c>
      <c r="R3334" s="5" t="s">
        <v>8320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 s="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t="b">
        <v>0</v>
      </c>
      <c r="L3335" s="5">
        <v>111</v>
      </c>
      <c r="M3335" t="b">
        <v>1</v>
      </c>
      <c r="N3335" s="5" t="s">
        <v>8270</v>
      </c>
      <c r="O3335" s="1">
        <f t="shared" si="208"/>
        <v>105</v>
      </c>
      <c r="P3335" s="7">
        <f t="shared" si="209"/>
        <v>32.979999999999997</v>
      </c>
      <c r="Q3335" s="5" t="s">
        <v>8319</v>
      </c>
      <c r="R3335" s="5" t="s">
        <v>8320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 s="5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t="b">
        <v>0</v>
      </c>
      <c r="L3336" s="5">
        <v>46</v>
      </c>
      <c r="M3336" t="b">
        <v>1</v>
      </c>
      <c r="N3336" s="5" t="s">
        <v>8270</v>
      </c>
      <c r="O3336" s="1">
        <f t="shared" si="208"/>
        <v>139</v>
      </c>
      <c r="P3336" s="7">
        <f t="shared" si="209"/>
        <v>116.66000000000001</v>
      </c>
      <c r="Q3336" s="5" t="s">
        <v>8319</v>
      </c>
      <c r="R3336" s="5" t="s">
        <v>8320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 s="5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t="b">
        <v>0</v>
      </c>
      <c r="L3337" s="5">
        <v>63</v>
      </c>
      <c r="M3337" t="b">
        <v>1</v>
      </c>
      <c r="N3337" s="5" t="s">
        <v>8270</v>
      </c>
      <c r="O3337" s="1">
        <f t="shared" si="208"/>
        <v>101</v>
      </c>
      <c r="P3337" s="7">
        <f t="shared" si="209"/>
        <v>79.62</v>
      </c>
      <c r="Q3337" s="5" t="s">
        <v>8319</v>
      </c>
      <c r="R3337" s="5" t="s">
        <v>8320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 s="5">
        <v>3336</v>
      </c>
      <c r="B3338" s="3" t="s">
        <v>3335</v>
      </c>
      <c r="C3338" s="3" t="s">
        <v>7445</v>
      </c>
      <c r="D3338">
        <v>250</v>
      </c>
      <c r="E333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t="b">
        <v>0</v>
      </c>
      <c r="L3338" s="5">
        <v>9</v>
      </c>
      <c r="M3338" t="b">
        <v>1</v>
      </c>
      <c r="N3338" s="5" t="s">
        <v>8270</v>
      </c>
      <c r="O3338" s="1">
        <f t="shared" si="208"/>
        <v>100</v>
      </c>
      <c r="P3338" s="7">
        <f t="shared" si="209"/>
        <v>27.78</v>
      </c>
      <c r="Q3338" s="5" t="s">
        <v>8319</v>
      </c>
      <c r="R3338" s="5" t="s">
        <v>8320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 s="5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t="b">
        <v>0</v>
      </c>
      <c r="L3339" s="5">
        <v>34</v>
      </c>
      <c r="M3339" t="b">
        <v>1</v>
      </c>
      <c r="N3339" s="5" t="s">
        <v>8270</v>
      </c>
      <c r="O3339" s="1">
        <f t="shared" si="208"/>
        <v>111</v>
      </c>
      <c r="P3339" s="7">
        <f t="shared" si="209"/>
        <v>81.03</v>
      </c>
      <c r="Q3339" s="5" t="s">
        <v>8319</v>
      </c>
      <c r="R3339" s="5" t="s">
        <v>8320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 s="5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t="b">
        <v>0</v>
      </c>
      <c r="L3340" s="5">
        <v>112</v>
      </c>
      <c r="M3340" t="b">
        <v>1</v>
      </c>
      <c r="N3340" s="5" t="s">
        <v>8270</v>
      </c>
      <c r="O3340" s="1">
        <f t="shared" si="208"/>
        <v>103</v>
      </c>
      <c r="P3340" s="7">
        <f t="shared" si="209"/>
        <v>136.85</v>
      </c>
      <c r="Q3340" s="5" t="s">
        <v>8319</v>
      </c>
      <c r="R3340" s="5" t="s">
        <v>8320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 s="5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t="b">
        <v>0</v>
      </c>
      <c r="L3341" s="5">
        <v>47</v>
      </c>
      <c r="M3341" t="b">
        <v>1</v>
      </c>
      <c r="N3341" s="5" t="s">
        <v>8270</v>
      </c>
      <c r="O3341" s="1">
        <f t="shared" si="208"/>
        <v>105</v>
      </c>
      <c r="P3341" s="7">
        <f t="shared" si="209"/>
        <v>177.62</v>
      </c>
      <c r="Q3341" s="5" t="s">
        <v>8319</v>
      </c>
      <c r="R3341" s="5" t="s">
        <v>8320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 s="5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t="b">
        <v>0</v>
      </c>
      <c r="L3342" s="5">
        <v>38</v>
      </c>
      <c r="M3342" t="b">
        <v>1</v>
      </c>
      <c r="N3342" s="5" t="s">
        <v>8270</v>
      </c>
      <c r="O3342" s="1">
        <f t="shared" si="208"/>
        <v>139</v>
      </c>
      <c r="P3342" s="7">
        <f t="shared" si="209"/>
        <v>109.08</v>
      </c>
      <c r="Q3342" s="5" t="s">
        <v>8319</v>
      </c>
      <c r="R3342" s="5" t="s">
        <v>8320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 s="5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t="b">
        <v>0</v>
      </c>
      <c r="L3343" s="5">
        <v>28</v>
      </c>
      <c r="M3343" t="b">
        <v>1</v>
      </c>
      <c r="N3343" s="5" t="s">
        <v>8270</v>
      </c>
      <c r="O3343" s="1">
        <f t="shared" si="208"/>
        <v>100</v>
      </c>
      <c r="P3343" s="7">
        <f t="shared" si="209"/>
        <v>119.65</v>
      </c>
      <c r="Q3343" s="5" t="s">
        <v>8319</v>
      </c>
      <c r="R3343" s="5" t="s">
        <v>8320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 s="5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t="b">
        <v>0</v>
      </c>
      <c r="L3344" s="5">
        <v>78</v>
      </c>
      <c r="M3344" t="b">
        <v>1</v>
      </c>
      <c r="N3344" s="5" t="s">
        <v>8270</v>
      </c>
      <c r="O3344" s="1">
        <f t="shared" si="208"/>
        <v>102</v>
      </c>
      <c r="P3344" s="7">
        <f t="shared" si="209"/>
        <v>78.210000000000008</v>
      </c>
      <c r="Q3344" s="5" t="s">
        <v>8319</v>
      </c>
      <c r="R3344" s="5" t="s">
        <v>8320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 s="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t="b">
        <v>0</v>
      </c>
      <c r="L3345" s="5">
        <v>23</v>
      </c>
      <c r="M3345" t="b">
        <v>1</v>
      </c>
      <c r="N3345" s="5" t="s">
        <v>8270</v>
      </c>
      <c r="O3345" s="1">
        <f t="shared" si="208"/>
        <v>172</v>
      </c>
      <c r="P3345" s="7">
        <f t="shared" si="209"/>
        <v>52.18</v>
      </c>
      <c r="Q3345" s="5" t="s">
        <v>8319</v>
      </c>
      <c r="R3345" s="5" t="s">
        <v>8320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 s="5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t="b">
        <v>0</v>
      </c>
      <c r="L3346" s="5">
        <v>40</v>
      </c>
      <c r="M3346" t="b">
        <v>1</v>
      </c>
      <c r="N3346" s="5" t="s">
        <v>8270</v>
      </c>
      <c r="O3346" s="1">
        <f t="shared" si="208"/>
        <v>102</v>
      </c>
      <c r="P3346" s="7">
        <f t="shared" si="209"/>
        <v>114.13000000000001</v>
      </c>
      <c r="Q3346" s="5" t="s">
        <v>8319</v>
      </c>
      <c r="R3346" s="5" t="s">
        <v>8320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 s="5">
        <v>3345</v>
      </c>
      <c r="B3347" s="3" t="s">
        <v>3344</v>
      </c>
      <c r="C3347" s="3" t="s">
        <v>7454</v>
      </c>
      <c r="D3347">
        <v>500</v>
      </c>
      <c r="E3347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t="b">
        <v>0</v>
      </c>
      <c r="L3347" s="5">
        <v>13</v>
      </c>
      <c r="M3347" t="b">
        <v>1</v>
      </c>
      <c r="N3347" s="5" t="s">
        <v>8270</v>
      </c>
      <c r="O3347" s="1">
        <f t="shared" si="208"/>
        <v>130</v>
      </c>
      <c r="P3347" s="7">
        <f t="shared" si="209"/>
        <v>50</v>
      </c>
      <c r="Q3347" s="5" t="s">
        <v>8319</v>
      </c>
      <c r="R3347" s="5" t="s">
        <v>8320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 s="5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t="b">
        <v>0</v>
      </c>
      <c r="L3348" s="5">
        <v>18</v>
      </c>
      <c r="M3348" t="b">
        <v>1</v>
      </c>
      <c r="N3348" s="5" t="s">
        <v>8270</v>
      </c>
      <c r="O3348" s="1">
        <f t="shared" si="208"/>
        <v>110</v>
      </c>
      <c r="P3348" s="7">
        <f t="shared" si="209"/>
        <v>91.67</v>
      </c>
      <c r="Q3348" s="5" t="s">
        <v>8319</v>
      </c>
      <c r="R3348" s="5" t="s">
        <v>8320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 s="5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t="b">
        <v>0</v>
      </c>
      <c r="L3349" s="5">
        <v>22</v>
      </c>
      <c r="M3349" t="b">
        <v>1</v>
      </c>
      <c r="N3349" s="5" t="s">
        <v>8270</v>
      </c>
      <c r="O3349" s="1">
        <f t="shared" si="208"/>
        <v>120</v>
      </c>
      <c r="P3349" s="7">
        <f t="shared" si="209"/>
        <v>108.60000000000001</v>
      </c>
      <c r="Q3349" s="5" t="s">
        <v>8319</v>
      </c>
      <c r="R3349" s="5" t="s">
        <v>8320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 s="5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t="b">
        <v>0</v>
      </c>
      <c r="L3350" s="5">
        <v>79</v>
      </c>
      <c r="M3350" t="b">
        <v>1</v>
      </c>
      <c r="N3350" s="5" t="s">
        <v>8270</v>
      </c>
      <c r="O3350" s="1">
        <f t="shared" si="208"/>
        <v>101</v>
      </c>
      <c r="P3350" s="7">
        <f t="shared" si="209"/>
        <v>69.83</v>
      </c>
      <c r="Q3350" s="5" t="s">
        <v>8319</v>
      </c>
      <c r="R3350" s="5" t="s">
        <v>8320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 s="5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t="b">
        <v>0</v>
      </c>
      <c r="L3351" s="5">
        <v>14</v>
      </c>
      <c r="M3351" t="b">
        <v>1</v>
      </c>
      <c r="N3351" s="5" t="s">
        <v>8270</v>
      </c>
      <c r="O3351" s="1">
        <f t="shared" si="208"/>
        <v>154</v>
      </c>
      <c r="P3351" s="7">
        <f t="shared" si="209"/>
        <v>109.58</v>
      </c>
      <c r="Q3351" s="5" t="s">
        <v>8319</v>
      </c>
      <c r="R3351" s="5" t="s">
        <v>8320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 s="5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t="b">
        <v>0</v>
      </c>
      <c r="L3352" s="5">
        <v>51</v>
      </c>
      <c r="M3352" t="b">
        <v>1</v>
      </c>
      <c r="N3352" s="5" t="s">
        <v>8270</v>
      </c>
      <c r="O3352" s="1">
        <f t="shared" si="208"/>
        <v>105</v>
      </c>
      <c r="P3352" s="7">
        <f t="shared" si="209"/>
        <v>71.67</v>
      </c>
      <c r="Q3352" s="5" t="s">
        <v>8319</v>
      </c>
      <c r="R3352" s="5" t="s">
        <v>8320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 s="5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t="b">
        <v>0</v>
      </c>
      <c r="L3353" s="5">
        <v>54</v>
      </c>
      <c r="M3353" t="b">
        <v>1</v>
      </c>
      <c r="N3353" s="5" t="s">
        <v>8270</v>
      </c>
      <c r="O3353" s="1">
        <f t="shared" si="208"/>
        <v>102</v>
      </c>
      <c r="P3353" s="7">
        <f t="shared" si="209"/>
        <v>93.62</v>
      </c>
      <c r="Q3353" s="5" t="s">
        <v>8319</v>
      </c>
      <c r="R3353" s="5" t="s">
        <v>8320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 s="5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t="b">
        <v>0</v>
      </c>
      <c r="L3354" s="5">
        <v>70</v>
      </c>
      <c r="M3354" t="b">
        <v>1</v>
      </c>
      <c r="N3354" s="5" t="s">
        <v>8270</v>
      </c>
      <c r="O3354" s="1">
        <f t="shared" si="208"/>
        <v>108</v>
      </c>
      <c r="P3354" s="7">
        <f t="shared" si="209"/>
        <v>76.8</v>
      </c>
      <c r="Q3354" s="5" t="s">
        <v>8319</v>
      </c>
      <c r="R3354" s="5" t="s">
        <v>8320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 s="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t="b">
        <v>0</v>
      </c>
      <c r="L3355" s="5">
        <v>44</v>
      </c>
      <c r="M3355" t="b">
        <v>1</v>
      </c>
      <c r="N3355" s="5" t="s">
        <v>8270</v>
      </c>
      <c r="O3355" s="1">
        <f t="shared" si="208"/>
        <v>315</v>
      </c>
      <c r="P3355" s="7">
        <f t="shared" si="209"/>
        <v>35.799999999999997</v>
      </c>
      <c r="Q3355" s="5" t="s">
        <v>8319</v>
      </c>
      <c r="R3355" s="5" t="s">
        <v>8320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 s="5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t="b">
        <v>0</v>
      </c>
      <c r="L3356" s="5">
        <v>55</v>
      </c>
      <c r="M3356" t="b">
        <v>1</v>
      </c>
      <c r="N3356" s="5" t="s">
        <v>8270</v>
      </c>
      <c r="O3356" s="1">
        <f t="shared" si="208"/>
        <v>102</v>
      </c>
      <c r="P3356" s="7">
        <f t="shared" si="209"/>
        <v>55.6</v>
      </c>
      <c r="Q3356" s="5" t="s">
        <v>8319</v>
      </c>
      <c r="R3356" s="5" t="s">
        <v>8320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 s="5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t="b">
        <v>0</v>
      </c>
      <c r="L3357" s="5">
        <v>15</v>
      </c>
      <c r="M3357" t="b">
        <v>1</v>
      </c>
      <c r="N3357" s="5" t="s">
        <v>8270</v>
      </c>
      <c r="O3357" s="1">
        <f t="shared" si="208"/>
        <v>127</v>
      </c>
      <c r="P3357" s="7">
        <f t="shared" si="209"/>
        <v>147.34</v>
      </c>
      <c r="Q3357" s="5" t="s">
        <v>8319</v>
      </c>
      <c r="R3357" s="5" t="s">
        <v>8320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 s="5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t="b">
        <v>0</v>
      </c>
      <c r="L3358" s="5">
        <v>27</v>
      </c>
      <c r="M3358" t="b">
        <v>1</v>
      </c>
      <c r="N3358" s="5" t="s">
        <v>8270</v>
      </c>
      <c r="O3358" s="1">
        <f t="shared" si="208"/>
        <v>102</v>
      </c>
      <c r="P3358" s="7">
        <f t="shared" si="209"/>
        <v>56.339999999999996</v>
      </c>
      <c r="Q3358" s="5" t="s">
        <v>8319</v>
      </c>
      <c r="R3358" s="5" t="s">
        <v>8320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 s="5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t="b">
        <v>0</v>
      </c>
      <c r="L3359" s="5">
        <v>21</v>
      </c>
      <c r="M3359" t="b">
        <v>1</v>
      </c>
      <c r="N3359" s="5" t="s">
        <v>8270</v>
      </c>
      <c r="O3359" s="1">
        <f t="shared" si="208"/>
        <v>101</v>
      </c>
      <c r="P3359" s="7">
        <f t="shared" si="209"/>
        <v>96.2</v>
      </c>
      <c r="Q3359" s="5" t="s">
        <v>8319</v>
      </c>
      <c r="R3359" s="5" t="s">
        <v>8320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 s="5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t="b">
        <v>0</v>
      </c>
      <c r="L3360" s="5">
        <v>162</v>
      </c>
      <c r="M3360" t="b">
        <v>1</v>
      </c>
      <c r="N3360" s="5" t="s">
        <v>8270</v>
      </c>
      <c r="O3360" s="1">
        <f t="shared" si="208"/>
        <v>103</v>
      </c>
      <c r="P3360" s="7">
        <f t="shared" si="209"/>
        <v>63.58</v>
      </c>
      <c r="Q3360" s="5" t="s">
        <v>8319</v>
      </c>
      <c r="R3360" s="5" t="s">
        <v>8320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 s="5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t="b">
        <v>0</v>
      </c>
      <c r="L3361" s="5">
        <v>23</v>
      </c>
      <c r="M3361" t="b">
        <v>1</v>
      </c>
      <c r="N3361" s="5" t="s">
        <v>8270</v>
      </c>
      <c r="O3361" s="1">
        <f t="shared" si="208"/>
        <v>107</v>
      </c>
      <c r="P3361" s="7">
        <f t="shared" si="209"/>
        <v>184.79</v>
      </c>
      <c r="Q3361" s="5" t="s">
        <v>8319</v>
      </c>
      <c r="R3361" s="5" t="s">
        <v>8320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 s="5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t="b">
        <v>0</v>
      </c>
      <c r="L3362" s="5">
        <v>72</v>
      </c>
      <c r="M3362" t="b">
        <v>1</v>
      </c>
      <c r="N3362" s="5" t="s">
        <v>8270</v>
      </c>
      <c r="O3362" s="1">
        <f t="shared" si="208"/>
        <v>102</v>
      </c>
      <c r="P3362" s="7">
        <f t="shared" si="209"/>
        <v>126.73</v>
      </c>
      <c r="Q3362" s="5" t="s">
        <v>8319</v>
      </c>
      <c r="R3362" s="5" t="s">
        <v>8320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 s="5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t="b">
        <v>0</v>
      </c>
      <c r="L3363" s="5">
        <v>68</v>
      </c>
      <c r="M3363" t="b">
        <v>1</v>
      </c>
      <c r="N3363" s="5" t="s">
        <v>8270</v>
      </c>
      <c r="O3363" s="1">
        <f t="shared" si="208"/>
        <v>114</v>
      </c>
      <c r="P3363" s="7">
        <f t="shared" si="209"/>
        <v>83.43</v>
      </c>
      <c r="Q3363" s="5" t="s">
        <v>8319</v>
      </c>
      <c r="R3363" s="5" t="s">
        <v>8320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 s="5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t="b">
        <v>0</v>
      </c>
      <c r="L3364" s="5">
        <v>20</v>
      </c>
      <c r="M3364" t="b">
        <v>1</v>
      </c>
      <c r="N3364" s="5" t="s">
        <v>8270</v>
      </c>
      <c r="O3364" s="1">
        <f t="shared" si="208"/>
        <v>218</v>
      </c>
      <c r="P3364" s="7">
        <f t="shared" si="209"/>
        <v>54.5</v>
      </c>
      <c r="Q3364" s="5" t="s">
        <v>8319</v>
      </c>
      <c r="R3364" s="5" t="s">
        <v>8320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 s="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t="b">
        <v>0</v>
      </c>
      <c r="L3365" s="5">
        <v>26</v>
      </c>
      <c r="M3365" t="b">
        <v>1</v>
      </c>
      <c r="N3365" s="5" t="s">
        <v>8270</v>
      </c>
      <c r="O3365" s="1">
        <f t="shared" si="208"/>
        <v>102</v>
      </c>
      <c r="P3365" s="7">
        <f t="shared" si="209"/>
        <v>302.31</v>
      </c>
      <c r="Q3365" s="5" t="s">
        <v>8319</v>
      </c>
      <c r="R3365" s="5" t="s">
        <v>8320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 s="5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t="b">
        <v>0</v>
      </c>
      <c r="L3366" s="5">
        <v>72</v>
      </c>
      <c r="M3366" t="b">
        <v>1</v>
      </c>
      <c r="N3366" s="5" t="s">
        <v>8270</v>
      </c>
      <c r="O3366" s="1">
        <f t="shared" si="208"/>
        <v>106</v>
      </c>
      <c r="P3366" s="7">
        <f t="shared" si="209"/>
        <v>44.14</v>
      </c>
      <c r="Q3366" s="5" t="s">
        <v>8319</v>
      </c>
      <c r="R3366" s="5" t="s">
        <v>8320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 s="5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t="b">
        <v>0</v>
      </c>
      <c r="L3367" s="5">
        <v>3</v>
      </c>
      <c r="M3367" t="b">
        <v>1</v>
      </c>
      <c r="N3367" s="5" t="s">
        <v>8270</v>
      </c>
      <c r="O3367" s="1">
        <f t="shared" si="208"/>
        <v>104</v>
      </c>
      <c r="P3367" s="7">
        <f t="shared" si="209"/>
        <v>866.67</v>
      </c>
      <c r="Q3367" s="5" t="s">
        <v>8319</v>
      </c>
      <c r="R3367" s="5" t="s">
        <v>8320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 s="5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t="b">
        <v>0</v>
      </c>
      <c r="L3368" s="5">
        <v>18</v>
      </c>
      <c r="M3368" t="b">
        <v>1</v>
      </c>
      <c r="N3368" s="5" t="s">
        <v>8270</v>
      </c>
      <c r="O3368" s="1">
        <f t="shared" si="208"/>
        <v>221</v>
      </c>
      <c r="P3368" s="7">
        <f t="shared" si="209"/>
        <v>61.39</v>
      </c>
      <c r="Q3368" s="5" t="s">
        <v>8319</v>
      </c>
      <c r="R3368" s="5" t="s">
        <v>8320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 s="5">
        <v>3367</v>
      </c>
      <c r="B3369" s="3" t="s">
        <v>3365</v>
      </c>
      <c r="C3369" s="3" t="s">
        <v>7476</v>
      </c>
      <c r="D3369">
        <v>750</v>
      </c>
      <c r="E3369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t="b">
        <v>0</v>
      </c>
      <c r="L3369" s="5">
        <v>30</v>
      </c>
      <c r="M3369" t="b">
        <v>1</v>
      </c>
      <c r="N3369" s="5" t="s">
        <v>8270</v>
      </c>
      <c r="O3369" s="1">
        <f t="shared" si="208"/>
        <v>119</v>
      </c>
      <c r="P3369" s="7">
        <f t="shared" si="209"/>
        <v>29.67</v>
      </c>
      <c r="Q3369" s="5" t="s">
        <v>8319</v>
      </c>
      <c r="R3369" s="5" t="s">
        <v>8320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 s="5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t="b">
        <v>0</v>
      </c>
      <c r="L3370" s="5">
        <v>23</v>
      </c>
      <c r="M3370" t="b">
        <v>1</v>
      </c>
      <c r="N3370" s="5" t="s">
        <v>8270</v>
      </c>
      <c r="O3370" s="1">
        <f t="shared" si="208"/>
        <v>105</v>
      </c>
      <c r="P3370" s="7">
        <f t="shared" si="209"/>
        <v>45.48</v>
      </c>
      <c r="Q3370" s="5" t="s">
        <v>8319</v>
      </c>
      <c r="R3370" s="5" t="s">
        <v>8320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 s="5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t="b">
        <v>0</v>
      </c>
      <c r="L3371" s="5">
        <v>54</v>
      </c>
      <c r="M3371" t="b">
        <v>1</v>
      </c>
      <c r="N3371" s="5" t="s">
        <v>8270</v>
      </c>
      <c r="O3371" s="1">
        <f t="shared" si="208"/>
        <v>104</v>
      </c>
      <c r="P3371" s="7">
        <f t="shared" si="209"/>
        <v>96.210000000000008</v>
      </c>
      <c r="Q3371" s="5" t="s">
        <v>8319</v>
      </c>
      <c r="R3371" s="5" t="s">
        <v>8320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 s="5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t="b">
        <v>0</v>
      </c>
      <c r="L3372" s="5">
        <v>26</v>
      </c>
      <c r="M3372" t="b">
        <v>1</v>
      </c>
      <c r="N3372" s="5" t="s">
        <v>8270</v>
      </c>
      <c r="O3372" s="1">
        <f t="shared" si="208"/>
        <v>118</v>
      </c>
      <c r="P3372" s="7">
        <f t="shared" si="209"/>
        <v>67.930000000000007</v>
      </c>
      <c r="Q3372" s="5" t="s">
        <v>8319</v>
      </c>
      <c r="R3372" s="5" t="s">
        <v>8320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 s="5">
        <v>3371</v>
      </c>
      <c r="B3373" s="3" t="s">
        <v>3369</v>
      </c>
      <c r="C3373" s="3" t="s">
        <v>7480</v>
      </c>
      <c r="D3373">
        <v>200</v>
      </c>
      <c r="E3373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t="b">
        <v>0</v>
      </c>
      <c r="L3373" s="5">
        <v>9</v>
      </c>
      <c r="M3373" t="b">
        <v>1</v>
      </c>
      <c r="N3373" s="5" t="s">
        <v>8270</v>
      </c>
      <c r="O3373" s="1">
        <f t="shared" si="208"/>
        <v>139</v>
      </c>
      <c r="P3373" s="7">
        <f t="shared" si="209"/>
        <v>30.78</v>
      </c>
      <c r="Q3373" s="5" t="s">
        <v>8319</v>
      </c>
      <c r="R3373" s="5" t="s">
        <v>8320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 s="5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t="b">
        <v>0</v>
      </c>
      <c r="L3374" s="5">
        <v>27</v>
      </c>
      <c r="M3374" t="b">
        <v>1</v>
      </c>
      <c r="N3374" s="5" t="s">
        <v>8270</v>
      </c>
      <c r="O3374" s="1">
        <f t="shared" si="208"/>
        <v>104</v>
      </c>
      <c r="P3374" s="7">
        <f t="shared" si="209"/>
        <v>38.339999999999996</v>
      </c>
      <c r="Q3374" s="5" t="s">
        <v>8319</v>
      </c>
      <c r="R3374" s="5" t="s">
        <v>8320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 s="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t="b">
        <v>0</v>
      </c>
      <c r="L3375" s="5">
        <v>30</v>
      </c>
      <c r="M3375" t="b">
        <v>1</v>
      </c>
      <c r="N3375" s="5" t="s">
        <v>8270</v>
      </c>
      <c r="O3375" s="1">
        <f t="shared" si="208"/>
        <v>101</v>
      </c>
      <c r="P3375" s="7">
        <f t="shared" si="209"/>
        <v>66.84</v>
      </c>
      <c r="Q3375" s="5" t="s">
        <v>8319</v>
      </c>
      <c r="R3375" s="5" t="s">
        <v>8320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 s="5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t="b">
        <v>0</v>
      </c>
      <c r="L3376" s="5">
        <v>52</v>
      </c>
      <c r="M3376" t="b">
        <v>1</v>
      </c>
      <c r="N3376" s="5" t="s">
        <v>8270</v>
      </c>
      <c r="O3376" s="1">
        <f t="shared" si="208"/>
        <v>107</v>
      </c>
      <c r="P3376" s="7">
        <f t="shared" si="209"/>
        <v>71.740000000000009</v>
      </c>
      <c r="Q3376" s="5" t="s">
        <v>8319</v>
      </c>
      <c r="R3376" s="5" t="s">
        <v>8320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 s="5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t="b">
        <v>0</v>
      </c>
      <c r="L3377" s="5">
        <v>17</v>
      </c>
      <c r="M3377" t="b">
        <v>1</v>
      </c>
      <c r="N3377" s="5" t="s">
        <v>8270</v>
      </c>
      <c r="O3377" s="1">
        <f t="shared" si="208"/>
        <v>100</v>
      </c>
      <c r="P3377" s="7">
        <f t="shared" si="209"/>
        <v>176.48</v>
      </c>
      <c r="Q3377" s="5" t="s">
        <v>8319</v>
      </c>
      <c r="R3377" s="5" t="s">
        <v>8320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 s="5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t="b">
        <v>0</v>
      </c>
      <c r="L3378" s="5">
        <v>19</v>
      </c>
      <c r="M3378" t="b">
        <v>1</v>
      </c>
      <c r="N3378" s="5" t="s">
        <v>8270</v>
      </c>
      <c r="O3378" s="1">
        <f t="shared" si="208"/>
        <v>101</v>
      </c>
      <c r="P3378" s="7">
        <f t="shared" si="209"/>
        <v>421.11</v>
      </c>
      <c r="Q3378" s="5" t="s">
        <v>8319</v>
      </c>
      <c r="R3378" s="5" t="s">
        <v>8320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 s="5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t="b">
        <v>0</v>
      </c>
      <c r="L3379" s="5">
        <v>77</v>
      </c>
      <c r="M3379" t="b">
        <v>1</v>
      </c>
      <c r="N3379" s="5" t="s">
        <v>8270</v>
      </c>
      <c r="O3379" s="1">
        <f t="shared" si="208"/>
        <v>102</v>
      </c>
      <c r="P3379" s="7">
        <f t="shared" si="209"/>
        <v>104.99000000000001</v>
      </c>
      <c r="Q3379" s="5" t="s">
        <v>8319</v>
      </c>
      <c r="R3379" s="5" t="s">
        <v>8320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 s="5">
        <v>3378</v>
      </c>
      <c r="B3380" s="3" t="s">
        <v>3376</v>
      </c>
      <c r="C3380" s="3" t="s">
        <v>7487</v>
      </c>
      <c r="D3380">
        <v>550</v>
      </c>
      <c r="E3380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t="b">
        <v>0</v>
      </c>
      <c r="L3380" s="5">
        <v>21</v>
      </c>
      <c r="M3380" t="b">
        <v>1</v>
      </c>
      <c r="N3380" s="5" t="s">
        <v>8270</v>
      </c>
      <c r="O3380" s="1">
        <f t="shared" si="208"/>
        <v>108</v>
      </c>
      <c r="P3380" s="7">
        <f t="shared" si="209"/>
        <v>28.200000000000003</v>
      </c>
      <c r="Q3380" s="5" t="s">
        <v>8319</v>
      </c>
      <c r="R3380" s="5" t="s">
        <v>8320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 s="5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t="b">
        <v>0</v>
      </c>
      <c r="L3381" s="5">
        <v>38</v>
      </c>
      <c r="M3381" t="b">
        <v>1</v>
      </c>
      <c r="N3381" s="5" t="s">
        <v>8270</v>
      </c>
      <c r="O3381" s="1">
        <f t="shared" si="208"/>
        <v>104</v>
      </c>
      <c r="P3381" s="7">
        <f t="shared" si="209"/>
        <v>54.559999999999995</v>
      </c>
      <c r="Q3381" s="5" t="s">
        <v>8319</v>
      </c>
      <c r="R3381" s="5" t="s">
        <v>8320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 s="5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t="b">
        <v>0</v>
      </c>
      <c r="L3382" s="5">
        <v>28</v>
      </c>
      <c r="M3382" t="b">
        <v>1</v>
      </c>
      <c r="N3382" s="5" t="s">
        <v>8270</v>
      </c>
      <c r="O3382" s="1">
        <f t="shared" si="208"/>
        <v>105</v>
      </c>
      <c r="P3382" s="7">
        <f t="shared" si="209"/>
        <v>111.9</v>
      </c>
      <c r="Q3382" s="5" t="s">
        <v>8319</v>
      </c>
      <c r="R3382" s="5" t="s">
        <v>8320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 s="5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t="b">
        <v>0</v>
      </c>
      <c r="L3383" s="5">
        <v>48</v>
      </c>
      <c r="M3383" t="b">
        <v>1</v>
      </c>
      <c r="N3383" s="5" t="s">
        <v>8270</v>
      </c>
      <c r="O3383" s="1">
        <f t="shared" si="208"/>
        <v>103</v>
      </c>
      <c r="P3383" s="7">
        <f t="shared" si="209"/>
        <v>85.210000000000008</v>
      </c>
      <c r="Q3383" s="5" t="s">
        <v>8319</v>
      </c>
      <c r="R3383" s="5" t="s">
        <v>8320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 s="5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t="b">
        <v>0</v>
      </c>
      <c r="L3384" s="5">
        <v>46</v>
      </c>
      <c r="M3384" t="b">
        <v>1</v>
      </c>
      <c r="N3384" s="5" t="s">
        <v>8270</v>
      </c>
      <c r="O3384" s="1">
        <f t="shared" si="208"/>
        <v>101</v>
      </c>
      <c r="P3384" s="7">
        <f t="shared" si="209"/>
        <v>76.660000000000011</v>
      </c>
      <c r="Q3384" s="5" t="s">
        <v>8319</v>
      </c>
      <c r="R3384" s="5" t="s">
        <v>8320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 s="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t="b">
        <v>0</v>
      </c>
      <c r="L3385" s="5">
        <v>30</v>
      </c>
      <c r="M3385" t="b">
        <v>1</v>
      </c>
      <c r="N3385" s="5" t="s">
        <v>8270</v>
      </c>
      <c r="O3385" s="1">
        <f t="shared" si="208"/>
        <v>112</v>
      </c>
      <c r="P3385" s="7">
        <f t="shared" si="209"/>
        <v>65.17</v>
      </c>
      <c r="Q3385" s="5" t="s">
        <v>8319</v>
      </c>
      <c r="R3385" s="5" t="s">
        <v>8320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 s="5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t="b">
        <v>0</v>
      </c>
      <c r="L3386" s="5">
        <v>64</v>
      </c>
      <c r="M3386" t="b">
        <v>1</v>
      </c>
      <c r="N3386" s="5" t="s">
        <v>8270</v>
      </c>
      <c r="O3386" s="1">
        <f t="shared" si="208"/>
        <v>101</v>
      </c>
      <c r="P3386" s="7">
        <f t="shared" si="209"/>
        <v>93.77000000000001</v>
      </c>
      <c r="Q3386" s="5" t="s">
        <v>8319</v>
      </c>
      <c r="R3386" s="5" t="s">
        <v>8320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 s="5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t="b">
        <v>0</v>
      </c>
      <c r="L3387" s="5">
        <v>15</v>
      </c>
      <c r="M3387" t="b">
        <v>1</v>
      </c>
      <c r="N3387" s="5" t="s">
        <v>8270</v>
      </c>
      <c r="O3387" s="1">
        <f t="shared" si="208"/>
        <v>100</v>
      </c>
      <c r="P3387" s="7">
        <f t="shared" si="209"/>
        <v>133.34</v>
      </c>
      <c r="Q3387" s="5" t="s">
        <v>8319</v>
      </c>
      <c r="R3387" s="5" t="s">
        <v>8320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 s="5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t="b">
        <v>0</v>
      </c>
      <c r="L3388" s="5">
        <v>41</v>
      </c>
      <c r="M3388" t="b">
        <v>1</v>
      </c>
      <c r="N3388" s="5" t="s">
        <v>8270</v>
      </c>
      <c r="O3388" s="1">
        <f t="shared" si="208"/>
        <v>105</v>
      </c>
      <c r="P3388" s="7">
        <f t="shared" si="209"/>
        <v>51.22</v>
      </c>
      <c r="Q3388" s="5" t="s">
        <v>8319</v>
      </c>
      <c r="R3388" s="5" t="s">
        <v>8320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 s="5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t="b">
        <v>0</v>
      </c>
      <c r="L3389" s="5">
        <v>35</v>
      </c>
      <c r="M3389" t="b">
        <v>1</v>
      </c>
      <c r="N3389" s="5" t="s">
        <v>8270</v>
      </c>
      <c r="O3389" s="1">
        <f t="shared" si="208"/>
        <v>117</v>
      </c>
      <c r="P3389" s="7">
        <f t="shared" si="209"/>
        <v>100.18</v>
      </c>
      <c r="Q3389" s="5" t="s">
        <v>8319</v>
      </c>
      <c r="R3389" s="5" t="s">
        <v>8320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 s="5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t="b">
        <v>0</v>
      </c>
      <c r="L3390" s="5">
        <v>45</v>
      </c>
      <c r="M3390" t="b">
        <v>1</v>
      </c>
      <c r="N3390" s="5" t="s">
        <v>8270</v>
      </c>
      <c r="O3390" s="1">
        <f t="shared" si="208"/>
        <v>104</v>
      </c>
      <c r="P3390" s="7">
        <f t="shared" si="209"/>
        <v>34.6</v>
      </c>
      <c r="Q3390" s="5" t="s">
        <v>8319</v>
      </c>
      <c r="R3390" s="5" t="s">
        <v>8320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 s="5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t="b">
        <v>0</v>
      </c>
      <c r="L3391" s="5">
        <v>62</v>
      </c>
      <c r="M3391" t="b">
        <v>1</v>
      </c>
      <c r="N3391" s="5" t="s">
        <v>8270</v>
      </c>
      <c r="O3391" s="1">
        <f t="shared" si="208"/>
        <v>115</v>
      </c>
      <c r="P3391" s="7">
        <f t="shared" si="209"/>
        <v>184.67999999999998</v>
      </c>
      <c r="Q3391" s="5" t="s">
        <v>8319</v>
      </c>
      <c r="R3391" s="5" t="s">
        <v>8320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 s="5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t="b">
        <v>0</v>
      </c>
      <c r="L3392" s="5">
        <v>22</v>
      </c>
      <c r="M3392" t="b">
        <v>1</v>
      </c>
      <c r="N3392" s="5" t="s">
        <v>8270</v>
      </c>
      <c r="O3392" s="1">
        <f t="shared" si="208"/>
        <v>103</v>
      </c>
      <c r="P3392" s="7">
        <f t="shared" si="209"/>
        <v>69.820000000000007</v>
      </c>
      <c r="Q3392" s="5" t="s">
        <v>8319</v>
      </c>
      <c r="R3392" s="5" t="s">
        <v>8320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 s="5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t="b">
        <v>0</v>
      </c>
      <c r="L3393" s="5">
        <v>18</v>
      </c>
      <c r="M3393" t="b">
        <v>1</v>
      </c>
      <c r="N3393" s="5" t="s">
        <v>8270</v>
      </c>
      <c r="O3393" s="1">
        <f t="shared" si="208"/>
        <v>223</v>
      </c>
      <c r="P3393" s="7">
        <f t="shared" si="209"/>
        <v>61.949999999999996</v>
      </c>
      <c r="Q3393" s="5" t="s">
        <v>8319</v>
      </c>
      <c r="R3393" s="5" t="s">
        <v>8320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 s="5">
        <v>3392</v>
      </c>
      <c r="B3394" s="3" t="s">
        <v>3390</v>
      </c>
      <c r="C3394" s="3" t="s">
        <v>7501</v>
      </c>
      <c r="D3394">
        <v>500</v>
      </c>
      <c r="E3394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t="b">
        <v>0</v>
      </c>
      <c r="L3394" s="5">
        <v>12</v>
      </c>
      <c r="M3394" t="b">
        <v>1</v>
      </c>
      <c r="N3394" s="5" t="s">
        <v>8270</v>
      </c>
      <c r="O3394" s="1">
        <f t="shared" si="208"/>
        <v>100</v>
      </c>
      <c r="P3394" s="7">
        <f t="shared" si="209"/>
        <v>41.669999999999995</v>
      </c>
      <c r="Q3394" s="5" t="s">
        <v>8319</v>
      </c>
      <c r="R3394" s="5" t="s">
        <v>8320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 s="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t="b">
        <v>0</v>
      </c>
      <c r="L3395" s="5">
        <v>44</v>
      </c>
      <c r="M3395" t="b">
        <v>1</v>
      </c>
      <c r="N3395" s="5" t="s">
        <v>8270</v>
      </c>
      <c r="O3395" s="1">
        <f t="shared" ref="O3395:O3458" si="212">ROUNDUP(E3395/D3395*100, 0)</f>
        <v>106</v>
      </c>
      <c r="P3395" s="7">
        <f t="shared" ref="P3395:P3458" si="213">ROUNDUP(E3395/L3395,2)</f>
        <v>36.07</v>
      </c>
      <c r="Q3395" s="5" t="s">
        <v>8319</v>
      </c>
      <c r="R3395" s="5" t="s">
        <v>8320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 s="5">
        <v>3394</v>
      </c>
      <c r="B3396" s="3" t="s">
        <v>3392</v>
      </c>
      <c r="C3396" s="3" t="s">
        <v>7503</v>
      </c>
      <c r="D3396">
        <v>550</v>
      </c>
      <c r="E3396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t="b">
        <v>0</v>
      </c>
      <c r="L3396" s="5">
        <v>27</v>
      </c>
      <c r="M3396" t="b">
        <v>1</v>
      </c>
      <c r="N3396" s="5" t="s">
        <v>8270</v>
      </c>
      <c r="O3396" s="1">
        <f t="shared" si="212"/>
        <v>143</v>
      </c>
      <c r="P3396" s="7">
        <f t="shared" si="213"/>
        <v>29</v>
      </c>
      <c r="Q3396" s="5" t="s">
        <v>8319</v>
      </c>
      <c r="R3396" s="5" t="s">
        <v>8320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 s="5">
        <v>3395</v>
      </c>
      <c r="B3397" s="3" t="s">
        <v>3393</v>
      </c>
      <c r="C3397" s="3" t="s">
        <v>7504</v>
      </c>
      <c r="D3397">
        <v>500</v>
      </c>
      <c r="E3397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t="b">
        <v>0</v>
      </c>
      <c r="L3397" s="5">
        <v>38</v>
      </c>
      <c r="M3397" t="b">
        <v>1</v>
      </c>
      <c r="N3397" s="5" t="s">
        <v>8270</v>
      </c>
      <c r="O3397" s="1">
        <f t="shared" si="212"/>
        <v>184</v>
      </c>
      <c r="P3397" s="7">
        <f t="shared" si="213"/>
        <v>24.220000000000002</v>
      </c>
      <c r="Q3397" s="5" t="s">
        <v>8319</v>
      </c>
      <c r="R3397" s="5" t="s">
        <v>8320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 s="5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t="b">
        <v>0</v>
      </c>
      <c r="L3398" s="5">
        <v>28</v>
      </c>
      <c r="M3398" t="b">
        <v>1</v>
      </c>
      <c r="N3398" s="5" t="s">
        <v>8270</v>
      </c>
      <c r="O3398" s="1">
        <f t="shared" si="212"/>
        <v>105</v>
      </c>
      <c r="P3398" s="7">
        <f t="shared" si="213"/>
        <v>55.9</v>
      </c>
      <c r="Q3398" s="5" t="s">
        <v>8319</v>
      </c>
      <c r="R3398" s="5" t="s">
        <v>8320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 s="5">
        <v>3397</v>
      </c>
      <c r="B3399" s="3" t="s">
        <v>3395</v>
      </c>
      <c r="C3399" s="3" t="s">
        <v>7506</v>
      </c>
      <c r="D3399">
        <v>250</v>
      </c>
      <c r="E3399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t="b">
        <v>0</v>
      </c>
      <c r="L3399" s="5">
        <v>24</v>
      </c>
      <c r="M3399" t="b">
        <v>1</v>
      </c>
      <c r="N3399" s="5" t="s">
        <v>8270</v>
      </c>
      <c r="O3399" s="1">
        <f t="shared" si="212"/>
        <v>112</v>
      </c>
      <c r="P3399" s="7">
        <f t="shared" si="213"/>
        <v>11.67</v>
      </c>
      <c r="Q3399" s="5" t="s">
        <v>8319</v>
      </c>
      <c r="R3399" s="5" t="s">
        <v>8320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 s="5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t="b">
        <v>0</v>
      </c>
      <c r="L3400" s="5">
        <v>65</v>
      </c>
      <c r="M3400" t="b">
        <v>1</v>
      </c>
      <c r="N3400" s="5" t="s">
        <v>8270</v>
      </c>
      <c r="O3400" s="1">
        <f t="shared" si="212"/>
        <v>112</v>
      </c>
      <c r="P3400" s="7">
        <f t="shared" si="213"/>
        <v>68.36</v>
      </c>
      <c r="Q3400" s="5" t="s">
        <v>8319</v>
      </c>
      <c r="R3400" s="5" t="s">
        <v>8320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 s="5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t="b">
        <v>0</v>
      </c>
      <c r="L3401" s="5">
        <v>46</v>
      </c>
      <c r="M3401" t="b">
        <v>1</v>
      </c>
      <c r="N3401" s="5" t="s">
        <v>8270</v>
      </c>
      <c r="O3401" s="1">
        <f t="shared" si="212"/>
        <v>104</v>
      </c>
      <c r="P3401" s="7">
        <f t="shared" si="213"/>
        <v>27.07</v>
      </c>
      <c r="Q3401" s="5" t="s">
        <v>8319</v>
      </c>
      <c r="R3401" s="5" t="s">
        <v>8320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 s="5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t="b">
        <v>0</v>
      </c>
      <c r="L3402" s="5">
        <v>85</v>
      </c>
      <c r="M3402" t="b">
        <v>1</v>
      </c>
      <c r="N3402" s="5" t="s">
        <v>8270</v>
      </c>
      <c r="O3402" s="1">
        <f t="shared" si="212"/>
        <v>101</v>
      </c>
      <c r="P3402" s="7">
        <f t="shared" si="213"/>
        <v>118.13000000000001</v>
      </c>
      <c r="Q3402" s="5" t="s">
        <v>8319</v>
      </c>
      <c r="R3402" s="5" t="s">
        <v>8320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 s="5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t="b">
        <v>0</v>
      </c>
      <c r="L3403" s="5">
        <v>66</v>
      </c>
      <c r="M3403" t="b">
        <v>1</v>
      </c>
      <c r="N3403" s="5" t="s">
        <v>8270</v>
      </c>
      <c r="O3403" s="1">
        <f t="shared" si="212"/>
        <v>102</v>
      </c>
      <c r="P3403" s="7">
        <f t="shared" si="213"/>
        <v>44.76</v>
      </c>
      <c r="Q3403" s="5" t="s">
        <v>8319</v>
      </c>
      <c r="R3403" s="5" t="s">
        <v>8320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 s="5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t="b">
        <v>0</v>
      </c>
      <c r="L3404" s="5">
        <v>165</v>
      </c>
      <c r="M3404" t="b">
        <v>1</v>
      </c>
      <c r="N3404" s="5" t="s">
        <v>8270</v>
      </c>
      <c r="O3404" s="1">
        <f t="shared" si="212"/>
        <v>110</v>
      </c>
      <c r="P3404" s="7">
        <f t="shared" si="213"/>
        <v>99.79</v>
      </c>
      <c r="Q3404" s="5" t="s">
        <v>8319</v>
      </c>
      <c r="R3404" s="5" t="s">
        <v>8320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 s="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t="b">
        <v>0</v>
      </c>
      <c r="L3405" s="5">
        <v>17</v>
      </c>
      <c r="M3405" t="b">
        <v>1</v>
      </c>
      <c r="N3405" s="5" t="s">
        <v>8270</v>
      </c>
      <c r="O3405" s="1">
        <f t="shared" si="212"/>
        <v>100</v>
      </c>
      <c r="P3405" s="7">
        <f t="shared" si="213"/>
        <v>117.65</v>
      </c>
      <c r="Q3405" s="5" t="s">
        <v>8319</v>
      </c>
      <c r="R3405" s="5" t="s">
        <v>8320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 s="5">
        <v>3404</v>
      </c>
      <c r="B3406" s="3" t="s">
        <v>3402</v>
      </c>
      <c r="C3406" s="3" t="s">
        <v>7513</v>
      </c>
      <c r="D3406">
        <v>500</v>
      </c>
      <c r="E3406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t="b">
        <v>0</v>
      </c>
      <c r="L3406" s="5">
        <v>3</v>
      </c>
      <c r="M3406" t="b">
        <v>1</v>
      </c>
      <c r="N3406" s="5" t="s">
        <v>8270</v>
      </c>
      <c r="O3406" s="1">
        <f t="shared" si="212"/>
        <v>122</v>
      </c>
      <c r="P3406" s="7">
        <f t="shared" si="213"/>
        <v>203.34</v>
      </c>
      <c r="Q3406" s="5" t="s">
        <v>8319</v>
      </c>
      <c r="R3406" s="5" t="s">
        <v>8320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 s="5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t="b">
        <v>0</v>
      </c>
      <c r="L3407" s="5">
        <v>17</v>
      </c>
      <c r="M3407" t="b">
        <v>1</v>
      </c>
      <c r="N3407" s="5" t="s">
        <v>8270</v>
      </c>
      <c r="O3407" s="1">
        <f t="shared" si="212"/>
        <v>138</v>
      </c>
      <c r="P3407" s="7">
        <f t="shared" si="213"/>
        <v>28.330000000000002</v>
      </c>
      <c r="Q3407" s="5" t="s">
        <v>8319</v>
      </c>
      <c r="R3407" s="5" t="s">
        <v>8320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 s="5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t="b">
        <v>0</v>
      </c>
      <c r="L3408" s="5">
        <v>91</v>
      </c>
      <c r="M3408" t="b">
        <v>1</v>
      </c>
      <c r="N3408" s="5" t="s">
        <v>8270</v>
      </c>
      <c r="O3408" s="1">
        <f t="shared" si="212"/>
        <v>101</v>
      </c>
      <c r="P3408" s="7">
        <f t="shared" si="213"/>
        <v>110.24000000000001</v>
      </c>
      <c r="Q3408" s="5" t="s">
        <v>8319</v>
      </c>
      <c r="R3408" s="5" t="s">
        <v>8320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 s="5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t="b">
        <v>0</v>
      </c>
      <c r="L3409" s="5">
        <v>67</v>
      </c>
      <c r="M3409" t="b">
        <v>1</v>
      </c>
      <c r="N3409" s="5" t="s">
        <v>8270</v>
      </c>
      <c r="O3409" s="1">
        <f t="shared" si="212"/>
        <v>108</v>
      </c>
      <c r="P3409" s="7">
        <f t="shared" si="213"/>
        <v>31.98</v>
      </c>
      <c r="Q3409" s="5" t="s">
        <v>8319</v>
      </c>
      <c r="R3409" s="5" t="s">
        <v>8320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 s="5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t="b">
        <v>0</v>
      </c>
      <c r="L3410" s="5">
        <v>18</v>
      </c>
      <c r="M3410" t="b">
        <v>1</v>
      </c>
      <c r="N3410" s="5" t="s">
        <v>8270</v>
      </c>
      <c r="O3410" s="1">
        <f t="shared" si="212"/>
        <v>211</v>
      </c>
      <c r="P3410" s="7">
        <f t="shared" si="213"/>
        <v>58.62</v>
      </c>
      <c r="Q3410" s="5" t="s">
        <v>8319</v>
      </c>
      <c r="R3410" s="5" t="s">
        <v>8320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 s="5">
        <v>3409</v>
      </c>
      <c r="B3411" s="3" t="s">
        <v>3407</v>
      </c>
      <c r="C3411" s="3" t="s">
        <v>7518</v>
      </c>
      <c r="D3411">
        <v>500</v>
      </c>
      <c r="E3411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t="b">
        <v>0</v>
      </c>
      <c r="L3411" s="5">
        <v>21</v>
      </c>
      <c r="M3411" t="b">
        <v>1</v>
      </c>
      <c r="N3411" s="5" t="s">
        <v>8270</v>
      </c>
      <c r="O3411" s="1">
        <f t="shared" si="212"/>
        <v>124</v>
      </c>
      <c r="P3411" s="7">
        <f t="shared" si="213"/>
        <v>29.430000000000003</v>
      </c>
      <c r="Q3411" s="5" t="s">
        <v>8319</v>
      </c>
      <c r="R3411" s="5" t="s">
        <v>8320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 s="5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t="b">
        <v>0</v>
      </c>
      <c r="L3412" s="5">
        <v>40</v>
      </c>
      <c r="M3412" t="b">
        <v>1</v>
      </c>
      <c r="N3412" s="5" t="s">
        <v>8270</v>
      </c>
      <c r="O3412" s="1">
        <f t="shared" si="212"/>
        <v>109</v>
      </c>
      <c r="P3412" s="7">
        <f t="shared" si="213"/>
        <v>81.38000000000001</v>
      </c>
      <c r="Q3412" s="5" t="s">
        <v>8319</v>
      </c>
      <c r="R3412" s="5" t="s">
        <v>8320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 s="5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t="b">
        <v>0</v>
      </c>
      <c r="L3413" s="5">
        <v>78</v>
      </c>
      <c r="M3413" t="b">
        <v>1</v>
      </c>
      <c r="N3413" s="5" t="s">
        <v>8270</v>
      </c>
      <c r="O3413" s="1">
        <f t="shared" si="212"/>
        <v>104</v>
      </c>
      <c r="P3413" s="7">
        <f t="shared" si="213"/>
        <v>199.17</v>
      </c>
      <c r="Q3413" s="5" t="s">
        <v>8319</v>
      </c>
      <c r="R3413" s="5" t="s">
        <v>8320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 s="5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t="b">
        <v>0</v>
      </c>
      <c r="L3414" s="5">
        <v>26</v>
      </c>
      <c r="M3414" t="b">
        <v>1</v>
      </c>
      <c r="N3414" s="5" t="s">
        <v>8270</v>
      </c>
      <c r="O3414" s="1">
        <f t="shared" si="212"/>
        <v>100</v>
      </c>
      <c r="P3414" s="7">
        <f t="shared" si="213"/>
        <v>115.39</v>
      </c>
      <c r="Q3414" s="5" t="s">
        <v>8319</v>
      </c>
      <c r="R3414" s="5" t="s">
        <v>8320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 s="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t="b">
        <v>0</v>
      </c>
      <c r="L3415" s="5">
        <v>14</v>
      </c>
      <c r="M3415" t="b">
        <v>1</v>
      </c>
      <c r="N3415" s="5" t="s">
        <v>8270</v>
      </c>
      <c r="O3415" s="1">
        <f t="shared" si="212"/>
        <v>130</v>
      </c>
      <c r="P3415" s="7">
        <f t="shared" si="213"/>
        <v>46.43</v>
      </c>
      <c r="Q3415" s="5" t="s">
        <v>8319</v>
      </c>
      <c r="R3415" s="5" t="s">
        <v>8320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 s="5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t="b">
        <v>0</v>
      </c>
      <c r="L3416" s="5">
        <v>44</v>
      </c>
      <c r="M3416" t="b">
        <v>1</v>
      </c>
      <c r="N3416" s="5" t="s">
        <v>8270</v>
      </c>
      <c r="O3416" s="1">
        <f t="shared" si="212"/>
        <v>104</v>
      </c>
      <c r="P3416" s="7">
        <f t="shared" si="213"/>
        <v>70.570000000000007</v>
      </c>
      <c r="Q3416" s="5" t="s">
        <v>8319</v>
      </c>
      <c r="R3416" s="5" t="s">
        <v>8320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 s="5">
        <v>3415</v>
      </c>
      <c r="B3417" s="3" t="s">
        <v>3413</v>
      </c>
      <c r="C3417" s="3" t="s">
        <v>7524</v>
      </c>
      <c r="D3417">
        <v>200</v>
      </c>
      <c r="E3417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t="b">
        <v>0</v>
      </c>
      <c r="L3417" s="5">
        <v>9</v>
      </c>
      <c r="M3417" t="b">
        <v>1</v>
      </c>
      <c r="N3417" s="5" t="s">
        <v>8270</v>
      </c>
      <c r="O3417" s="1">
        <f t="shared" si="212"/>
        <v>100</v>
      </c>
      <c r="P3417" s="7">
        <f t="shared" si="213"/>
        <v>22.23</v>
      </c>
      <c r="Q3417" s="5" t="s">
        <v>8319</v>
      </c>
      <c r="R3417" s="5" t="s">
        <v>8320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 s="5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t="b">
        <v>0</v>
      </c>
      <c r="L3418" s="5">
        <v>30</v>
      </c>
      <c r="M3418" t="b">
        <v>1</v>
      </c>
      <c r="N3418" s="5" t="s">
        <v>8270</v>
      </c>
      <c r="O3418" s="1">
        <f t="shared" si="212"/>
        <v>120</v>
      </c>
      <c r="P3418" s="7">
        <f t="shared" si="213"/>
        <v>159.47</v>
      </c>
      <c r="Q3418" s="5" t="s">
        <v>8319</v>
      </c>
      <c r="R3418" s="5" t="s">
        <v>8320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 s="5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t="b">
        <v>0</v>
      </c>
      <c r="L3419" s="5">
        <v>45</v>
      </c>
      <c r="M3419" t="b">
        <v>1</v>
      </c>
      <c r="N3419" s="5" t="s">
        <v>8270</v>
      </c>
      <c r="O3419" s="1">
        <f t="shared" si="212"/>
        <v>101</v>
      </c>
      <c r="P3419" s="7">
        <f t="shared" si="213"/>
        <v>37.78</v>
      </c>
      <c r="Q3419" s="5" t="s">
        <v>8319</v>
      </c>
      <c r="R3419" s="5" t="s">
        <v>8320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 s="5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t="b">
        <v>0</v>
      </c>
      <c r="L3420" s="5">
        <v>56</v>
      </c>
      <c r="M3420" t="b">
        <v>1</v>
      </c>
      <c r="N3420" s="5" t="s">
        <v>8270</v>
      </c>
      <c r="O3420" s="1">
        <f t="shared" si="212"/>
        <v>101</v>
      </c>
      <c r="P3420" s="7">
        <f t="shared" si="213"/>
        <v>72.06</v>
      </c>
      <c r="Q3420" s="5" t="s">
        <v>8319</v>
      </c>
      <c r="R3420" s="5" t="s">
        <v>8320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 s="5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t="b">
        <v>0</v>
      </c>
      <c r="L3421" s="5">
        <v>46</v>
      </c>
      <c r="M3421" t="b">
        <v>1</v>
      </c>
      <c r="N3421" s="5" t="s">
        <v>8270</v>
      </c>
      <c r="O3421" s="1">
        <f t="shared" si="212"/>
        <v>107</v>
      </c>
      <c r="P3421" s="7">
        <f t="shared" si="213"/>
        <v>63.699999999999996</v>
      </c>
      <c r="Q3421" s="5" t="s">
        <v>8319</v>
      </c>
      <c r="R3421" s="5" t="s">
        <v>8320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 s="5">
        <v>3420</v>
      </c>
      <c r="B3422" s="3" t="s">
        <v>3418</v>
      </c>
      <c r="C3422" s="3" t="s">
        <v>7529</v>
      </c>
      <c r="D3422">
        <v>700</v>
      </c>
      <c r="E3422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t="b">
        <v>0</v>
      </c>
      <c r="L3422" s="5">
        <v>34</v>
      </c>
      <c r="M3422" t="b">
        <v>1</v>
      </c>
      <c r="N3422" s="5" t="s">
        <v>8270</v>
      </c>
      <c r="O3422" s="1">
        <f t="shared" si="212"/>
        <v>138</v>
      </c>
      <c r="P3422" s="7">
        <f t="shared" si="213"/>
        <v>28.42</v>
      </c>
      <c r="Q3422" s="5" t="s">
        <v>8319</v>
      </c>
      <c r="R3422" s="5" t="s">
        <v>8320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 s="5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t="b">
        <v>0</v>
      </c>
      <c r="L3423" s="5">
        <v>98</v>
      </c>
      <c r="M3423" t="b">
        <v>1</v>
      </c>
      <c r="N3423" s="5" t="s">
        <v>8270</v>
      </c>
      <c r="O3423" s="1">
        <f t="shared" si="212"/>
        <v>102</v>
      </c>
      <c r="P3423" s="7">
        <f t="shared" si="213"/>
        <v>103.22</v>
      </c>
      <c r="Q3423" s="5" t="s">
        <v>8319</v>
      </c>
      <c r="R3423" s="5" t="s">
        <v>8320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 s="5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t="b">
        <v>0</v>
      </c>
      <c r="L3424" s="5">
        <v>46</v>
      </c>
      <c r="M3424" t="b">
        <v>1</v>
      </c>
      <c r="N3424" s="5" t="s">
        <v>8270</v>
      </c>
      <c r="O3424" s="1">
        <f t="shared" si="212"/>
        <v>110</v>
      </c>
      <c r="P3424" s="7">
        <f t="shared" si="213"/>
        <v>71.160000000000011</v>
      </c>
      <c r="Q3424" s="5" t="s">
        <v>8319</v>
      </c>
      <c r="R3424" s="5" t="s">
        <v>8320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 s="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t="b">
        <v>0</v>
      </c>
      <c r="L3425" s="5">
        <v>10</v>
      </c>
      <c r="M3425" t="b">
        <v>1</v>
      </c>
      <c r="N3425" s="5" t="s">
        <v>8270</v>
      </c>
      <c r="O3425" s="1">
        <f t="shared" si="212"/>
        <v>140</v>
      </c>
      <c r="P3425" s="7">
        <f t="shared" si="213"/>
        <v>35</v>
      </c>
      <c r="Q3425" s="5" t="s">
        <v>8319</v>
      </c>
      <c r="R3425" s="5" t="s">
        <v>8320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 s="5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t="b">
        <v>0</v>
      </c>
      <c r="L3426" s="5">
        <v>76</v>
      </c>
      <c r="M3426" t="b">
        <v>1</v>
      </c>
      <c r="N3426" s="5" t="s">
        <v>8270</v>
      </c>
      <c r="O3426" s="1">
        <f t="shared" si="212"/>
        <v>104</v>
      </c>
      <c r="P3426" s="7">
        <f t="shared" si="213"/>
        <v>81.78</v>
      </c>
      <c r="Q3426" s="5" t="s">
        <v>8319</v>
      </c>
      <c r="R3426" s="5" t="s">
        <v>8320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 s="5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t="b">
        <v>0</v>
      </c>
      <c r="L3427" s="5">
        <v>104</v>
      </c>
      <c r="M3427" t="b">
        <v>1</v>
      </c>
      <c r="N3427" s="5" t="s">
        <v>8270</v>
      </c>
      <c r="O3427" s="1">
        <f t="shared" si="212"/>
        <v>103</v>
      </c>
      <c r="P3427" s="7">
        <f t="shared" si="213"/>
        <v>297.02999999999997</v>
      </c>
      <c r="Q3427" s="5" t="s">
        <v>8319</v>
      </c>
      <c r="R3427" s="5" t="s">
        <v>8320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 s="5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t="b">
        <v>0</v>
      </c>
      <c r="L3428" s="5">
        <v>87</v>
      </c>
      <c r="M3428" t="b">
        <v>1</v>
      </c>
      <c r="N3428" s="5" t="s">
        <v>8270</v>
      </c>
      <c r="O3428" s="1">
        <f t="shared" si="212"/>
        <v>109</v>
      </c>
      <c r="P3428" s="7">
        <f t="shared" si="213"/>
        <v>46.61</v>
      </c>
      <c r="Q3428" s="5" t="s">
        <v>8319</v>
      </c>
      <c r="R3428" s="5" t="s">
        <v>8320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 s="5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t="b">
        <v>0</v>
      </c>
      <c r="L3429" s="5">
        <v>29</v>
      </c>
      <c r="M3429" t="b">
        <v>1</v>
      </c>
      <c r="N3429" s="5" t="s">
        <v>8270</v>
      </c>
      <c r="O3429" s="1">
        <f t="shared" si="212"/>
        <v>100</v>
      </c>
      <c r="P3429" s="7">
        <f t="shared" si="213"/>
        <v>51.73</v>
      </c>
      <c r="Q3429" s="5" t="s">
        <v>8319</v>
      </c>
      <c r="R3429" s="5" t="s">
        <v>8320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 s="5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t="b">
        <v>0</v>
      </c>
      <c r="L3430" s="5">
        <v>51</v>
      </c>
      <c r="M3430" t="b">
        <v>1</v>
      </c>
      <c r="N3430" s="5" t="s">
        <v>8270</v>
      </c>
      <c r="O3430" s="1">
        <f t="shared" si="212"/>
        <v>103</v>
      </c>
      <c r="P3430" s="7">
        <f t="shared" si="213"/>
        <v>40.299999999999997</v>
      </c>
      <c r="Q3430" s="5" t="s">
        <v>8319</v>
      </c>
      <c r="R3430" s="5" t="s">
        <v>8320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 s="5">
        <v>3429</v>
      </c>
      <c r="B3431" s="3" t="s">
        <v>3427</v>
      </c>
      <c r="C3431" s="3" t="s">
        <v>7538</v>
      </c>
      <c r="D3431">
        <v>150</v>
      </c>
      <c r="E3431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t="b">
        <v>0</v>
      </c>
      <c r="L3431" s="5">
        <v>12</v>
      </c>
      <c r="M3431" t="b">
        <v>1</v>
      </c>
      <c r="N3431" s="5" t="s">
        <v>8270</v>
      </c>
      <c r="O3431" s="1">
        <f t="shared" si="212"/>
        <v>130</v>
      </c>
      <c r="P3431" s="7">
        <f t="shared" si="213"/>
        <v>16.25</v>
      </c>
      <c r="Q3431" s="5" t="s">
        <v>8319</v>
      </c>
      <c r="R3431" s="5" t="s">
        <v>8320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 s="5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t="b">
        <v>0</v>
      </c>
      <c r="L3432" s="5">
        <v>72</v>
      </c>
      <c r="M3432" t="b">
        <v>1</v>
      </c>
      <c r="N3432" s="5" t="s">
        <v>8270</v>
      </c>
      <c r="O3432" s="1">
        <f t="shared" si="212"/>
        <v>109</v>
      </c>
      <c r="P3432" s="7">
        <f t="shared" si="213"/>
        <v>30.16</v>
      </c>
      <c r="Q3432" s="5" t="s">
        <v>8319</v>
      </c>
      <c r="R3432" s="5" t="s">
        <v>8320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 s="5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t="b">
        <v>0</v>
      </c>
      <c r="L3433" s="5">
        <v>21</v>
      </c>
      <c r="M3433" t="b">
        <v>1</v>
      </c>
      <c r="N3433" s="5" t="s">
        <v>8270</v>
      </c>
      <c r="O3433" s="1">
        <f t="shared" si="212"/>
        <v>100</v>
      </c>
      <c r="P3433" s="7">
        <f t="shared" si="213"/>
        <v>95.240000000000009</v>
      </c>
      <c r="Q3433" s="5" t="s">
        <v>8319</v>
      </c>
      <c r="R3433" s="5" t="s">
        <v>8320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 s="5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t="b">
        <v>0</v>
      </c>
      <c r="L3434" s="5">
        <v>42</v>
      </c>
      <c r="M3434" t="b">
        <v>1</v>
      </c>
      <c r="N3434" s="5" t="s">
        <v>8270</v>
      </c>
      <c r="O3434" s="1">
        <f t="shared" si="212"/>
        <v>110</v>
      </c>
      <c r="P3434" s="7">
        <f t="shared" si="213"/>
        <v>52.22</v>
      </c>
      <c r="Q3434" s="5" t="s">
        <v>8319</v>
      </c>
      <c r="R3434" s="5" t="s">
        <v>8320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 s="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t="b">
        <v>0</v>
      </c>
      <c r="L3435" s="5">
        <v>71</v>
      </c>
      <c r="M3435" t="b">
        <v>1</v>
      </c>
      <c r="N3435" s="5" t="s">
        <v>8270</v>
      </c>
      <c r="O3435" s="1">
        <f t="shared" si="212"/>
        <v>101</v>
      </c>
      <c r="P3435" s="7">
        <f t="shared" si="213"/>
        <v>134.16</v>
      </c>
      <c r="Q3435" s="5" t="s">
        <v>8319</v>
      </c>
      <c r="R3435" s="5" t="s">
        <v>8320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 s="5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t="b">
        <v>0</v>
      </c>
      <c r="L3436" s="5">
        <v>168</v>
      </c>
      <c r="M3436" t="b">
        <v>1</v>
      </c>
      <c r="N3436" s="5" t="s">
        <v>8270</v>
      </c>
      <c r="O3436" s="1">
        <f t="shared" si="212"/>
        <v>106</v>
      </c>
      <c r="P3436" s="7">
        <f t="shared" si="213"/>
        <v>62.83</v>
      </c>
      <c r="Q3436" s="5" t="s">
        <v>8319</v>
      </c>
      <c r="R3436" s="5" t="s">
        <v>8320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 s="5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t="b">
        <v>0</v>
      </c>
      <c r="L3437" s="5">
        <v>19</v>
      </c>
      <c r="M3437" t="b">
        <v>1</v>
      </c>
      <c r="N3437" s="5" t="s">
        <v>8270</v>
      </c>
      <c r="O3437" s="1">
        <f t="shared" si="212"/>
        <v>112</v>
      </c>
      <c r="P3437" s="7">
        <f t="shared" si="213"/>
        <v>58.949999999999996</v>
      </c>
      <c r="Q3437" s="5" t="s">
        <v>8319</v>
      </c>
      <c r="R3437" s="5" t="s">
        <v>8320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 s="5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t="b">
        <v>0</v>
      </c>
      <c r="L3438" s="5">
        <v>37</v>
      </c>
      <c r="M3438" t="b">
        <v>1</v>
      </c>
      <c r="N3438" s="5" t="s">
        <v>8270</v>
      </c>
      <c r="O3438" s="1">
        <f t="shared" si="212"/>
        <v>106</v>
      </c>
      <c r="P3438" s="7">
        <f t="shared" si="213"/>
        <v>143.10999999999999</v>
      </c>
      <c r="Q3438" s="5" t="s">
        <v>8319</v>
      </c>
      <c r="R3438" s="5" t="s">
        <v>8320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 s="5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t="b">
        <v>0</v>
      </c>
      <c r="L3439" s="5">
        <v>36</v>
      </c>
      <c r="M3439" t="b">
        <v>1</v>
      </c>
      <c r="N3439" s="5" t="s">
        <v>8270</v>
      </c>
      <c r="O3439" s="1">
        <f t="shared" si="212"/>
        <v>101</v>
      </c>
      <c r="P3439" s="7">
        <f t="shared" si="213"/>
        <v>84.17</v>
      </c>
      <c r="Q3439" s="5" t="s">
        <v>8319</v>
      </c>
      <c r="R3439" s="5" t="s">
        <v>8320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 s="5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t="b">
        <v>0</v>
      </c>
      <c r="L3440" s="5">
        <v>14</v>
      </c>
      <c r="M3440" t="b">
        <v>1</v>
      </c>
      <c r="N3440" s="5" t="s">
        <v>8270</v>
      </c>
      <c r="O3440" s="1">
        <f t="shared" si="212"/>
        <v>105</v>
      </c>
      <c r="P3440" s="7">
        <f t="shared" si="213"/>
        <v>186.07999999999998</v>
      </c>
      <c r="Q3440" s="5" t="s">
        <v>8319</v>
      </c>
      <c r="R3440" s="5" t="s">
        <v>8320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 s="5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t="b">
        <v>0</v>
      </c>
      <c r="L3441" s="5">
        <v>18</v>
      </c>
      <c r="M3441" t="b">
        <v>1</v>
      </c>
      <c r="N3441" s="5" t="s">
        <v>8270</v>
      </c>
      <c r="O3441" s="1">
        <f t="shared" si="212"/>
        <v>135</v>
      </c>
      <c r="P3441" s="7">
        <f t="shared" si="213"/>
        <v>89.79</v>
      </c>
      <c r="Q3441" s="5" t="s">
        <v>8319</v>
      </c>
      <c r="R3441" s="5" t="s">
        <v>8320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 s="5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t="b">
        <v>0</v>
      </c>
      <c r="L3442" s="5">
        <v>82</v>
      </c>
      <c r="M3442" t="b">
        <v>1</v>
      </c>
      <c r="N3442" s="5" t="s">
        <v>8270</v>
      </c>
      <c r="O3442" s="1">
        <f t="shared" si="212"/>
        <v>106</v>
      </c>
      <c r="P3442" s="7">
        <f t="shared" si="213"/>
        <v>64.160000000000011</v>
      </c>
      <c r="Q3442" s="5" t="s">
        <v>8319</v>
      </c>
      <c r="R3442" s="5" t="s">
        <v>8320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 s="5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t="b">
        <v>0</v>
      </c>
      <c r="L3443" s="5">
        <v>43</v>
      </c>
      <c r="M3443" t="b">
        <v>1</v>
      </c>
      <c r="N3443" s="5" t="s">
        <v>8270</v>
      </c>
      <c r="O3443" s="1">
        <f t="shared" si="212"/>
        <v>103</v>
      </c>
      <c r="P3443" s="7">
        <f t="shared" si="213"/>
        <v>59.66</v>
      </c>
      <c r="Q3443" s="5" t="s">
        <v>8319</v>
      </c>
      <c r="R3443" s="5" t="s">
        <v>8320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 s="5">
        <v>3442</v>
      </c>
      <c r="B3444" s="3" t="s">
        <v>3440</v>
      </c>
      <c r="C3444" s="3" t="s">
        <v>7551</v>
      </c>
      <c r="D3444">
        <v>250</v>
      </c>
      <c r="E3444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t="b">
        <v>0</v>
      </c>
      <c r="L3444" s="5">
        <v>8</v>
      </c>
      <c r="M3444" t="b">
        <v>1</v>
      </c>
      <c r="N3444" s="5" t="s">
        <v>8270</v>
      </c>
      <c r="O3444" s="1">
        <f t="shared" si="212"/>
        <v>100</v>
      </c>
      <c r="P3444" s="7">
        <f t="shared" si="213"/>
        <v>31.25</v>
      </c>
      <c r="Q3444" s="5" t="s">
        <v>8319</v>
      </c>
      <c r="R3444" s="5" t="s">
        <v>8320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 s="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t="b">
        <v>0</v>
      </c>
      <c r="L3445" s="5">
        <v>45</v>
      </c>
      <c r="M3445" t="b">
        <v>1</v>
      </c>
      <c r="N3445" s="5" t="s">
        <v>8270</v>
      </c>
      <c r="O3445" s="1">
        <f t="shared" si="212"/>
        <v>186</v>
      </c>
      <c r="P3445" s="7">
        <f t="shared" si="213"/>
        <v>41.23</v>
      </c>
      <c r="Q3445" s="5" t="s">
        <v>8319</v>
      </c>
      <c r="R3445" s="5" t="s">
        <v>8320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 s="5">
        <v>3444</v>
      </c>
      <c r="B3446" s="3" t="s">
        <v>3442</v>
      </c>
      <c r="C3446" s="3" t="s">
        <v>7553</v>
      </c>
      <c r="D3446">
        <v>300</v>
      </c>
      <c r="E3446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t="b">
        <v>0</v>
      </c>
      <c r="L3446" s="5">
        <v>20</v>
      </c>
      <c r="M3446" t="b">
        <v>1</v>
      </c>
      <c r="N3446" s="5" t="s">
        <v>8270</v>
      </c>
      <c r="O3446" s="1">
        <f t="shared" si="212"/>
        <v>289</v>
      </c>
      <c r="P3446" s="7">
        <f t="shared" si="213"/>
        <v>43.35</v>
      </c>
      <c r="Q3446" s="5" t="s">
        <v>8319</v>
      </c>
      <c r="R3446" s="5" t="s">
        <v>8320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 s="5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t="b">
        <v>0</v>
      </c>
      <c r="L3447" s="5">
        <v>31</v>
      </c>
      <c r="M3447" t="b">
        <v>1</v>
      </c>
      <c r="N3447" s="5" t="s">
        <v>8270</v>
      </c>
      <c r="O3447" s="1">
        <f t="shared" si="212"/>
        <v>100</v>
      </c>
      <c r="P3447" s="7">
        <f t="shared" si="213"/>
        <v>64.52000000000001</v>
      </c>
      <c r="Q3447" s="5" t="s">
        <v>8319</v>
      </c>
      <c r="R3447" s="5" t="s">
        <v>8320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 s="5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t="b">
        <v>0</v>
      </c>
      <c r="L3448" s="5">
        <v>25</v>
      </c>
      <c r="M3448" t="b">
        <v>1</v>
      </c>
      <c r="N3448" s="5" t="s">
        <v>8270</v>
      </c>
      <c r="O3448" s="1">
        <f t="shared" si="212"/>
        <v>109</v>
      </c>
      <c r="P3448" s="7">
        <f t="shared" si="213"/>
        <v>43.28</v>
      </c>
      <c r="Q3448" s="5" t="s">
        <v>8319</v>
      </c>
      <c r="R3448" s="5" t="s">
        <v>8320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 s="5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t="b">
        <v>0</v>
      </c>
      <c r="L3449" s="5">
        <v>14</v>
      </c>
      <c r="M3449" t="b">
        <v>1</v>
      </c>
      <c r="N3449" s="5" t="s">
        <v>8270</v>
      </c>
      <c r="O3449" s="1">
        <f t="shared" si="212"/>
        <v>108</v>
      </c>
      <c r="P3449" s="7">
        <f t="shared" si="213"/>
        <v>77</v>
      </c>
      <c r="Q3449" s="5" t="s">
        <v>8319</v>
      </c>
      <c r="R3449" s="5" t="s">
        <v>8320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 s="5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t="b">
        <v>0</v>
      </c>
      <c r="L3450" s="5">
        <v>45</v>
      </c>
      <c r="M3450" t="b">
        <v>1</v>
      </c>
      <c r="N3450" s="5" t="s">
        <v>8270</v>
      </c>
      <c r="O3450" s="1">
        <f t="shared" si="212"/>
        <v>110</v>
      </c>
      <c r="P3450" s="7">
        <f t="shared" si="213"/>
        <v>51.23</v>
      </c>
      <c r="Q3450" s="5" t="s">
        <v>8319</v>
      </c>
      <c r="R3450" s="5" t="s">
        <v>8320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 s="5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t="b">
        <v>0</v>
      </c>
      <c r="L3451" s="5">
        <v>20</v>
      </c>
      <c r="M3451" t="b">
        <v>1</v>
      </c>
      <c r="N3451" s="5" t="s">
        <v>8270</v>
      </c>
      <c r="O3451" s="1">
        <f t="shared" si="212"/>
        <v>171</v>
      </c>
      <c r="P3451" s="7">
        <f t="shared" si="213"/>
        <v>68.25</v>
      </c>
      <c r="Q3451" s="5" t="s">
        <v>8319</v>
      </c>
      <c r="R3451" s="5" t="s">
        <v>8320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 s="5">
        <v>3450</v>
      </c>
      <c r="B3452" s="3" t="s">
        <v>3448</v>
      </c>
      <c r="C3452" s="3" t="s">
        <v>7559</v>
      </c>
      <c r="D3452">
        <v>500</v>
      </c>
      <c r="E3452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t="b">
        <v>0</v>
      </c>
      <c r="L3452" s="5">
        <v>39</v>
      </c>
      <c r="M3452" t="b">
        <v>1</v>
      </c>
      <c r="N3452" s="5" t="s">
        <v>8270</v>
      </c>
      <c r="O3452" s="1">
        <f t="shared" si="212"/>
        <v>152</v>
      </c>
      <c r="P3452" s="7">
        <f t="shared" si="213"/>
        <v>19.490000000000002</v>
      </c>
      <c r="Q3452" s="5" t="s">
        <v>8319</v>
      </c>
      <c r="R3452" s="5" t="s">
        <v>8320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 s="5">
        <v>3451</v>
      </c>
      <c r="B3453" s="3" t="s">
        <v>3449</v>
      </c>
      <c r="C3453" s="3" t="s">
        <v>7560</v>
      </c>
      <c r="D3453">
        <v>650</v>
      </c>
      <c r="E3453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t="b">
        <v>0</v>
      </c>
      <c r="L3453" s="5">
        <v>16</v>
      </c>
      <c r="M3453" t="b">
        <v>1</v>
      </c>
      <c r="N3453" s="5" t="s">
        <v>8270</v>
      </c>
      <c r="O3453" s="1">
        <f t="shared" si="212"/>
        <v>102</v>
      </c>
      <c r="P3453" s="7">
        <f t="shared" si="213"/>
        <v>41.129999999999995</v>
      </c>
      <c r="Q3453" s="5" t="s">
        <v>8319</v>
      </c>
      <c r="R3453" s="5" t="s">
        <v>8320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 s="5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t="b">
        <v>0</v>
      </c>
      <c r="L3454" s="5">
        <v>37</v>
      </c>
      <c r="M3454" t="b">
        <v>1</v>
      </c>
      <c r="N3454" s="5" t="s">
        <v>8270</v>
      </c>
      <c r="O3454" s="1">
        <f t="shared" si="212"/>
        <v>154</v>
      </c>
      <c r="P3454" s="7">
        <f t="shared" si="213"/>
        <v>41.41</v>
      </c>
      <c r="Q3454" s="5" t="s">
        <v>8319</v>
      </c>
      <c r="R3454" s="5" t="s">
        <v>8320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 s="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t="b">
        <v>0</v>
      </c>
      <c r="L3455" s="5">
        <v>14</v>
      </c>
      <c r="M3455" t="b">
        <v>1</v>
      </c>
      <c r="N3455" s="5" t="s">
        <v>8270</v>
      </c>
      <c r="O3455" s="1">
        <f t="shared" si="212"/>
        <v>129</v>
      </c>
      <c r="P3455" s="7">
        <f t="shared" si="213"/>
        <v>27.5</v>
      </c>
      <c r="Q3455" s="5" t="s">
        <v>8319</v>
      </c>
      <c r="R3455" s="5" t="s">
        <v>8320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 s="5">
        <v>3454</v>
      </c>
      <c r="B3456" s="3" t="s">
        <v>3452</v>
      </c>
      <c r="C3456" s="3" t="s">
        <v>7563</v>
      </c>
      <c r="D3456">
        <v>700</v>
      </c>
      <c r="E3456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t="b">
        <v>0</v>
      </c>
      <c r="L3456" s="5">
        <v>21</v>
      </c>
      <c r="M3456" t="b">
        <v>1</v>
      </c>
      <c r="N3456" s="5" t="s">
        <v>8270</v>
      </c>
      <c r="O3456" s="1">
        <f t="shared" si="212"/>
        <v>101</v>
      </c>
      <c r="P3456" s="7">
        <f t="shared" si="213"/>
        <v>33.58</v>
      </c>
      <c r="Q3456" s="5" t="s">
        <v>8319</v>
      </c>
      <c r="R3456" s="5" t="s">
        <v>8320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 s="5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t="b">
        <v>0</v>
      </c>
      <c r="L3457" s="5">
        <v>69</v>
      </c>
      <c r="M3457" t="b">
        <v>1</v>
      </c>
      <c r="N3457" s="5" t="s">
        <v>8270</v>
      </c>
      <c r="O3457" s="1">
        <f t="shared" si="212"/>
        <v>101</v>
      </c>
      <c r="P3457" s="7">
        <f t="shared" si="213"/>
        <v>145.87</v>
      </c>
      <c r="Q3457" s="5" t="s">
        <v>8319</v>
      </c>
      <c r="R3457" s="5" t="s">
        <v>8320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 s="5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t="b">
        <v>0</v>
      </c>
      <c r="L3458" s="5">
        <v>16</v>
      </c>
      <c r="M3458" t="b">
        <v>1</v>
      </c>
      <c r="N3458" s="5" t="s">
        <v>8270</v>
      </c>
      <c r="O3458" s="1">
        <f t="shared" si="212"/>
        <v>192</v>
      </c>
      <c r="P3458" s="7">
        <f t="shared" si="213"/>
        <v>358.69</v>
      </c>
      <c r="Q3458" s="5" t="s">
        <v>8319</v>
      </c>
      <c r="R3458" s="5" t="s">
        <v>8320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 s="5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t="b">
        <v>0</v>
      </c>
      <c r="L3459" s="5">
        <v>55</v>
      </c>
      <c r="M3459" t="b">
        <v>1</v>
      </c>
      <c r="N3459" s="5" t="s">
        <v>8270</v>
      </c>
      <c r="O3459" s="1">
        <f t="shared" ref="O3459:O3522" si="216">ROUNDUP(E3459/D3459*100, 0)</f>
        <v>141</v>
      </c>
      <c r="P3459" s="7">
        <f t="shared" ref="P3459:P3522" si="217">ROUNDUP(E3459/L3459,2)</f>
        <v>50.989999999999995</v>
      </c>
      <c r="Q3459" s="5" t="s">
        <v>8319</v>
      </c>
      <c r="R3459" s="5" t="s">
        <v>8320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 s="5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t="b">
        <v>0</v>
      </c>
      <c r="L3460" s="5">
        <v>27</v>
      </c>
      <c r="M3460" t="b">
        <v>1</v>
      </c>
      <c r="N3460" s="5" t="s">
        <v>8270</v>
      </c>
      <c r="O3460" s="1">
        <f t="shared" si="216"/>
        <v>125</v>
      </c>
      <c r="P3460" s="7">
        <f t="shared" si="217"/>
        <v>45.04</v>
      </c>
      <c r="Q3460" s="5" t="s">
        <v>8319</v>
      </c>
      <c r="R3460" s="5" t="s">
        <v>8320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 s="5">
        <v>3459</v>
      </c>
      <c r="B3461" s="3" t="s">
        <v>3457</v>
      </c>
      <c r="C3461" s="3" t="s">
        <v>7568</v>
      </c>
      <c r="D3461">
        <v>500</v>
      </c>
      <c r="E3461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t="b">
        <v>0</v>
      </c>
      <c r="L3461" s="5">
        <v>36</v>
      </c>
      <c r="M3461" t="b">
        <v>1</v>
      </c>
      <c r="N3461" s="5" t="s">
        <v>8270</v>
      </c>
      <c r="O3461" s="1">
        <f t="shared" si="216"/>
        <v>127</v>
      </c>
      <c r="P3461" s="7">
        <f t="shared" si="217"/>
        <v>17.53</v>
      </c>
      <c r="Q3461" s="5" t="s">
        <v>8319</v>
      </c>
      <c r="R3461" s="5" t="s">
        <v>8320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 s="5">
        <v>3460</v>
      </c>
      <c r="B3462" s="3" t="s">
        <v>3458</v>
      </c>
      <c r="C3462" s="3" t="s">
        <v>7569</v>
      </c>
      <c r="D3462">
        <v>500</v>
      </c>
      <c r="E3462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t="b">
        <v>0</v>
      </c>
      <c r="L3462" s="5">
        <v>19</v>
      </c>
      <c r="M3462" t="b">
        <v>1</v>
      </c>
      <c r="N3462" s="5" t="s">
        <v>8270</v>
      </c>
      <c r="O3462" s="1">
        <f t="shared" si="216"/>
        <v>190</v>
      </c>
      <c r="P3462" s="7">
        <f t="shared" si="217"/>
        <v>50</v>
      </c>
      <c r="Q3462" s="5" t="s">
        <v>8319</v>
      </c>
      <c r="R3462" s="5" t="s">
        <v>8320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 s="5">
        <v>3461</v>
      </c>
      <c r="B3463" s="3" t="s">
        <v>3459</v>
      </c>
      <c r="C3463" s="3" t="s">
        <v>7570</v>
      </c>
      <c r="D3463">
        <v>500</v>
      </c>
      <c r="E3463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t="b">
        <v>0</v>
      </c>
      <c r="L3463" s="5">
        <v>12</v>
      </c>
      <c r="M3463" t="b">
        <v>1</v>
      </c>
      <c r="N3463" s="5" t="s">
        <v>8270</v>
      </c>
      <c r="O3463" s="1">
        <f t="shared" si="216"/>
        <v>139</v>
      </c>
      <c r="P3463" s="7">
        <f t="shared" si="217"/>
        <v>57.919999999999995</v>
      </c>
      <c r="Q3463" s="5" t="s">
        <v>8319</v>
      </c>
      <c r="R3463" s="5" t="s">
        <v>8320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 s="5">
        <v>3462</v>
      </c>
      <c r="B3464" s="3" t="s">
        <v>3460</v>
      </c>
      <c r="C3464" s="3" t="s">
        <v>7571</v>
      </c>
      <c r="D3464">
        <v>250</v>
      </c>
      <c r="E3464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t="b">
        <v>0</v>
      </c>
      <c r="L3464" s="5">
        <v>17</v>
      </c>
      <c r="M3464" t="b">
        <v>1</v>
      </c>
      <c r="N3464" s="5" t="s">
        <v>8270</v>
      </c>
      <c r="O3464" s="1">
        <f t="shared" si="216"/>
        <v>202</v>
      </c>
      <c r="P3464" s="7">
        <f t="shared" si="217"/>
        <v>29.71</v>
      </c>
      <c r="Q3464" s="5" t="s">
        <v>8319</v>
      </c>
      <c r="R3464" s="5" t="s">
        <v>8320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 s="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t="b">
        <v>0</v>
      </c>
      <c r="L3465" s="5">
        <v>114</v>
      </c>
      <c r="M3465" t="b">
        <v>1</v>
      </c>
      <c r="N3465" s="5" t="s">
        <v>8270</v>
      </c>
      <c r="O3465" s="1">
        <f t="shared" si="216"/>
        <v>104</v>
      </c>
      <c r="P3465" s="7">
        <f t="shared" si="217"/>
        <v>90.690000000000012</v>
      </c>
      <c r="Q3465" s="5" t="s">
        <v>8319</v>
      </c>
      <c r="R3465" s="5" t="s">
        <v>8320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 s="5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t="b">
        <v>0</v>
      </c>
      <c r="L3466" s="5">
        <v>93</v>
      </c>
      <c r="M3466" t="b">
        <v>1</v>
      </c>
      <c r="N3466" s="5" t="s">
        <v>8270</v>
      </c>
      <c r="O3466" s="1">
        <f t="shared" si="216"/>
        <v>103</v>
      </c>
      <c r="P3466" s="7">
        <f t="shared" si="217"/>
        <v>55.019999999999996</v>
      </c>
      <c r="Q3466" s="5" t="s">
        <v>8319</v>
      </c>
      <c r="R3466" s="5" t="s">
        <v>8320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 s="5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t="b">
        <v>0</v>
      </c>
      <c r="L3467" s="5">
        <v>36</v>
      </c>
      <c r="M3467" t="b">
        <v>1</v>
      </c>
      <c r="N3467" s="5" t="s">
        <v>8270</v>
      </c>
      <c r="O3467" s="1">
        <f t="shared" si="216"/>
        <v>103</v>
      </c>
      <c r="P3467" s="7">
        <f t="shared" si="217"/>
        <v>57.23</v>
      </c>
      <c r="Q3467" s="5" t="s">
        <v>8319</v>
      </c>
      <c r="R3467" s="5" t="s">
        <v>8320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 s="5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t="b">
        <v>0</v>
      </c>
      <c r="L3468" s="5">
        <v>61</v>
      </c>
      <c r="M3468" t="b">
        <v>1</v>
      </c>
      <c r="N3468" s="5" t="s">
        <v>8270</v>
      </c>
      <c r="O3468" s="1">
        <f t="shared" si="216"/>
        <v>128</v>
      </c>
      <c r="P3468" s="7">
        <f t="shared" si="217"/>
        <v>72.960000000000008</v>
      </c>
      <c r="Q3468" s="5" t="s">
        <v>8319</v>
      </c>
      <c r="R3468" s="5" t="s">
        <v>8320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 s="5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t="b">
        <v>0</v>
      </c>
      <c r="L3469" s="5">
        <v>47</v>
      </c>
      <c r="M3469" t="b">
        <v>1</v>
      </c>
      <c r="N3469" s="5" t="s">
        <v>8270</v>
      </c>
      <c r="O3469" s="1">
        <f t="shared" si="216"/>
        <v>101</v>
      </c>
      <c r="P3469" s="7">
        <f t="shared" si="217"/>
        <v>64.47</v>
      </c>
      <c r="Q3469" s="5" t="s">
        <v>8319</v>
      </c>
      <c r="R3469" s="5" t="s">
        <v>8320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 s="5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t="b">
        <v>0</v>
      </c>
      <c r="L3470" s="5">
        <v>17</v>
      </c>
      <c r="M3470" t="b">
        <v>1</v>
      </c>
      <c r="N3470" s="5" t="s">
        <v>8270</v>
      </c>
      <c r="O3470" s="1">
        <f t="shared" si="216"/>
        <v>122</v>
      </c>
      <c r="P3470" s="7">
        <f t="shared" si="217"/>
        <v>716.36</v>
      </c>
      <c r="Q3470" s="5" t="s">
        <v>8319</v>
      </c>
      <c r="R3470" s="5" t="s">
        <v>8320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 s="5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t="b">
        <v>0</v>
      </c>
      <c r="L3471" s="5">
        <v>63</v>
      </c>
      <c r="M3471" t="b">
        <v>1</v>
      </c>
      <c r="N3471" s="5" t="s">
        <v>8270</v>
      </c>
      <c r="O3471" s="1">
        <f t="shared" si="216"/>
        <v>114</v>
      </c>
      <c r="P3471" s="7">
        <f t="shared" si="217"/>
        <v>50.4</v>
      </c>
      <c r="Q3471" s="5" t="s">
        <v>8319</v>
      </c>
      <c r="R3471" s="5" t="s">
        <v>8320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 s="5">
        <v>3470</v>
      </c>
      <c r="B3472" s="3" t="s">
        <v>3468</v>
      </c>
      <c r="C3472" s="3" t="s">
        <v>7579</v>
      </c>
      <c r="D3472">
        <v>250</v>
      </c>
      <c r="E3472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t="b">
        <v>0</v>
      </c>
      <c r="L3472" s="5">
        <v>9</v>
      </c>
      <c r="M3472" t="b">
        <v>1</v>
      </c>
      <c r="N3472" s="5" t="s">
        <v>8270</v>
      </c>
      <c r="O3472" s="1">
        <f t="shared" si="216"/>
        <v>150</v>
      </c>
      <c r="P3472" s="7">
        <f t="shared" si="217"/>
        <v>41.669999999999995</v>
      </c>
      <c r="Q3472" s="5" t="s">
        <v>8319</v>
      </c>
      <c r="R3472" s="5" t="s">
        <v>8320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 s="5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t="b">
        <v>0</v>
      </c>
      <c r="L3473" s="5">
        <v>30</v>
      </c>
      <c r="M3473" t="b">
        <v>1</v>
      </c>
      <c r="N3473" s="5" t="s">
        <v>8270</v>
      </c>
      <c r="O3473" s="1">
        <f t="shared" si="216"/>
        <v>215</v>
      </c>
      <c r="P3473" s="7">
        <f t="shared" si="217"/>
        <v>35.769999999999996</v>
      </c>
      <c r="Q3473" s="5" t="s">
        <v>8319</v>
      </c>
      <c r="R3473" s="5" t="s">
        <v>8320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 s="5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t="b">
        <v>0</v>
      </c>
      <c r="L3474" s="5">
        <v>23</v>
      </c>
      <c r="M3474" t="b">
        <v>1</v>
      </c>
      <c r="N3474" s="5" t="s">
        <v>8270</v>
      </c>
      <c r="O3474" s="1">
        <f t="shared" si="216"/>
        <v>103</v>
      </c>
      <c r="P3474" s="7">
        <f t="shared" si="217"/>
        <v>88.740000000000009</v>
      </c>
      <c r="Q3474" s="5" t="s">
        <v>8319</v>
      </c>
      <c r="R3474" s="5" t="s">
        <v>8320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 s="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t="b">
        <v>0</v>
      </c>
      <c r="L3475" s="5">
        <v>33</v>
      </c>
      <c r="M3475" t="b">
        <v>1</v>
      </c>
      <c r="N3475" s="5" t="s">
        <v>8270</v>
      </c>
      <c r="O3475" s="1">
        <f t="shared" si="216"/>
        <v>100</v>
      </c>
      <c r="P3475" s="7">
        <f t="shared" si="217"/>
        <v>148.48999999999998</v>
      </c>
      <c r="Q3475" s="5" t="s">
        <v>8319</v>
      </c>
      <c r="R3475" s="5" t="s">
        <v>8320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 s="5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t="b">
        <v>0</v>
      </c>
      <c r="L3476" s="5">
        <v>39</v>
      </c>
      <c r="M3476" t="b">
        <v>1</v>
      </c>
      <c r="N3476" s="5" t="s">
        <v>8270</v>
      </c>
      <c r="O3476" s="1">
        <f t="shared" si="216"/>
        <v>101</v>
      </c>
      <c r="P3476" s="7">
        <f t="shared" si="217"/>
        <v>51.8</v>
      </c>
      <c r="Q3476" s="5" t="s">
        <v>8319</v>
      </c>
      <c r="R3476" s="5" t="s">
        <v>8320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 s="5">
        <v>3475</v>
      </c>
      <c r="B3477" s="3" t="s">
        <v>3473</v>
      </c>
      <c r="C3477" s="3" t="s">
        <v>7584</v>
      </c>
      <c r="D3477">
        <v>300</v>
      </c>
      <c r="E3477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t="b">
        <v>0</v>
      </c>
      <c r="L3477" s="5">
        <v>17</v>
      </c>
      <c r="M3477" t="b">
        <v>1</v>
      </c>
      <c r="N3477" s="5" t="s">
        <v>8270</v>
      </c>
      <c r="O3477" s="1">
        <f t="shared" si="216"/>
        <v>114</v>
      </c>
      <c r="P3477" s="7">
        <f t="shared" si="217"/>
        <v>20</v>
      </c>
      <c r="Q3477" s="5" t="s">
        <v>8319</v>
      </c>
      <c r="R3477" s="5" t="s">
        <v>8320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 s="5">
        <v>3476</v>
      </c>
      <c r="B3478" s="3" t="s">
        <v>3474</v>
      </c>
      <c r="C3478" s="3" t="s">
        <v>7585</v>
      </c>
      <c r="D3478">
        <v>300</v>
      </c>
      <c r="E347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t="b">
        <v>0</v>
      </c>
      <c r="L3478" s="5">
        <v>6</v>
      </c>
      <c r="M3478" t="b">
        <v>1</v>
      </c>
      <c r="N3478" s="5" t="s">
        <v>8270</v>
      </c>
      <c r="O3478" s="1">
        <f t="shared" si="216"/>
        <v>104</v>
      </c>
      <c r="P3478" s="7">
        <f t="shared" si="217"/>
        <v>52</v>
      </c>
      <c r="Q3478" s="5" t="s">
        <v>8319</v>
      </c>
      <c r="R3478" s="5" t="s">
        <v>8320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 s="5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t="b">
        <v>0</v>
      </c>
      <c r="L3479" s="5">
        <v>39</v>
      </c>
      <c r="M3479" t="b">
        <v>1</v>
      </c>
      <c r="N3479" s="5" t="s">
        <v>8270</v>
      </c>
      <c r="O3479" s="1">
        <f t="shared" si="216"/>
        <v>116</v>
      </c>
      <c r="P3479" s="7">
        <f t="shared" si="217"/>
        <v>53.239999999999995</v>
      </c>
      <c r="Q3479" s="5" t="s">
        <v>8319</v>
      </c>
      <c r="R3479" s="5" t="s">
        <v>8320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 s="5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t="b">
        <v>0</v>
      </c>
      <c r="L3480" s="5">
        <v>57</v>
      </c>
      <c r="M3480" t="b">
        <v>1</v>
      </c>
      <c r="N3480" s="5" t="s">
        <v>8270</v>
      </c>
      <c r="O3480" s="1">
        <f t="shared" si="216"/>
        <v>113</v>
      </c>
      <c r="P3480" s="7">
        <f t="shared" si="217"/>
        <v>39.6</v>
      </c>
      <c r="Q3480" s="5" t="s">
        <v>8319</v>
      </c>
      <c r="R3480" s="5" t="s">
        <v>8320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 s="5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t="b">
        <v>0</v>
      </c>
      <c r="L3481" s="5">
        <v>56</v>
      </c>
      <c r="M3481" t="b">
        <v>1</v>
      </c>
      <c r="N3481" s="5" t="s">
        <v>8270</v>
      </c>
      <c r="O3481" s="1">
        <f t="shared" si="216"/>
        <v>128</v>
      </c>
      <c r="P3481" s="7">
        <f t="shared" si="217"/>
        <v>34.25</v>
      </c>
      <c r="Q3481" s="5" t="s">
        <v>8319</v>
      </c>
      <c r="R3481" s="5" t="s">
        <v>8320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 s="5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t="b">
        <v>0</v>
      </c>
      <c r="L3482" s="5">
        <v>13</v>
      </c>
      <c r="M3482" t="b">
        <v>1</v>
      </c>
      <c r="N3482" s="5" t="s">
        <v>8270</v>
      </c>
      <c r="O3482" s="1">
        <f t="shared" si="216"/>
        <v>143</v>
      </c>
      <c r="P3482" s="7">
        <f t="shared" si="217"/>
        <v>164.62</v>
      </c>
      <c r="Q3482" s="5" t="s">
        <v>8319</v>
      </c>
      <c r="R3482" s="5" t="s">
        <v>8320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 s="5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t="b">
        <v>0</v>
      </c>
      <c r="L3483" s="5">
        <v>95</v>
      </c>
      <c r="M3483" t="b">
        <v>1</v>
      </c>
      <c r="N3483" s="5" t="s">
        <v>8270</v>
      </c>
      <c r="O3483" s="1">
        <f t="shared" si="216"/>
        <v>119</v>
      </c>
      <c r="P3483" s="7">
        <f t="shared" si="217"/>
        <v>125.06</v>
      </c>
      <c r="Q3483" s="5" t="s">
        <v>8319</v>
      </c>
      <c r="R3483" s="5" t="s">
        <v>8320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 s="5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t="b">
        <v>0</v>
      </c>
      <c r="L3484" s="5">
        <v>80</v>
      </c>
      <c r="M3484" t="b">
        <v>1</v>
      </c>
      <c r="N3484" s="5" t="s">
        <v>8270</v>
      </c>
      <c r="O3484" s="1">
        <f t="shared" si="216"/>
        <v>139</v>
      </c>
      <c r="P3484" s="7">
        <f t="shared" si="217"/>
        <v>51.879999999999995</v>
      </c>
      <c r="Q3484" s="5" t="s">
        <v>8319</v>
      </c>
      <c r="R3484" s="5" t="s">
        <v>8320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 s="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t="b">
        <v>0</v>
      </c>
      <c r="L3485" s="5">
        <v>133</v>
      </c>
      <c r="M3485" t="b">
        <v>1</v>
      </c>
      <c r="N3485" s="5" t="s">
        <v>8270</v>
      </c>
      <c r="O3485" s="1">
        <f t="shared" si="216"/>
        <v>160</v>
      </c>
      <c r="P3485" s="7">
        <f t="shared" si="217"/>
        <v>40.29</v>
      </c>
      <c r="Q3485" s="5" t="s">
        <v>8319</v>
      </c>
      <c r="R3485" s="5" t="s">
        <v>8320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 s="5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t="b">
        <v>0</v>
      </c>
      <c r="L3486" s="5">
        <v>44</v>
      </c>
      <c r="M3486" t="b">
        <v>1</v>
      </c>
      <c r="N3486" s="5" t="s">
        <v>8270</v>
      </c>
      <c r="O3486" s="1">
        <f t="shared" si="216"/>
        <v>115</v>
      </c>
      <c r="P3486" s="7">
        <f t="shared" si="217"/>
        <v>64.910000000000011</v>
      </c>
      <c r="Q3486" s="5" t="s">
        <v>8319</v>
      </c>
      <c r="R3486" s="5" t="s">
        <v>8320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 s="5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t="b">
        <v>0</v>
      </c>
      <c r="L3487" s="5">
        <v>30</v>
      </c>
      <c r="M3487" t="b">
        <v>1</v>
      </c>
      <c r="N3487" s="5" t="s">
        <v>8270</v>
      </c>
      <c r="O3487" s="1">
        <f t="shared" si="216"/>
        <v>101</v>
      </c>
      <c r="P3487" s="7">
        <f t="shared" si="217"/>
        <v>55.339999999999996</v>
      </c>
      <c r="Q3487" s="5" t="s">
        <v>8319</v>
      </c>
      <c r="R3487" s="5" t="s">
        <v>8320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 s="5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t="b">
        <v>0</v>
      </c>
      <c r="L3488" s="5">
        <v>56</v>
      </c>
      <c r="M3488" t="b">
        <v>1</v>
      </c>
      <c r="N3488" s="5" t="s">
        <v>8270</v>
      </c>
      <c r="O3488" s="1">
        <f t="shared" si="216"/>
        <v>156</v>
      </c>
      <c r="P3488" s="7">
        <f t="shared" si="217"/>
        <v>83.15</v>
      </c>
      <c r="Q3488" s="5" t="s">
        <v>8319</v>
      </c>
      <c r="R3488" s="5" t="s">
        <v>8320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 s="5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t="b">
        <v>0</v>
      </c>
      <c r="L3489" s="5">
        <v>66</v>
      </c>
      <c r="M3489" t="b">
        <v>1</v>
      </c>
      <c r="N3489" s="5" t="s">
        <v>8270</v>
      </c>
      <c r="O3489" s="1">
        <f t="shared" si="216"/>
        <v>128</v>
      </c>
      <c r="P3489" s="7">
        <f t="shared" si="217"/>
        <v>38.72</v>
      </c>
      <c r="Q3489" s="5" t="s">
        <v>8319</v>
      </c>
      <c r="R3489" s="5" t="s">
        <v>8320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 s="5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t="b">
        <v>0</v>
      </c>
      <c r="L3490" s="5">
        <v>29</v>
      </c>
      <c r="M3490" t="b">
        <v>1</v>
      </c>
      <c r="N3490" s="5" t="s">
        <v>8270</v>
      </c>
      <c r="O3490" s="1">
        <f t="shared" si="216"/>
        <v>122</v>
      </c>
      <c r="P3490" s="7">
        <f t="shared" si="217"/>
        <v>125.38000000000001</v>
      </c>
      <c r="Q3490" s="5" t="s">
        <v>8319</v>
      </c>
      <c r="R3490" s="5" t="s">
        <v>8320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 s="5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t="b">
        <v>0</v>
      </c>
      <c r="L3491" s="5">
        <v>72</v>
      </c>
      <c r="M3491" t="b">
        <v>1</v>
      </c>
      <c r="N3491" s="5" t="s">
        <v>8270</v>
      </c>
      <c r="O3491" s="1">
        <f t="shared" si="216"/>
        <v>113</v>
      </c>
      <c r="P3491" s="7">
        <f t="shared" si="217"/>
        <v>78.27000000000001</v>
      </c>
      <c r="Q3491" s="5" t="s">
        <v>8319</v>
      </c>
      <c r="R3491" s="5" t="s">
        <v>8320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 s="5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t="b">
        <v>0</v>
      </c>
      <c r="L3492" s="5">
        <v>27</v>
      </c>
      <c r="M3492" t="b">
        <v>1</v>
      </c>
      <c r="N3492" s="5" t="s">
        <v>8270</v>
      </c>
      <c r="O3492" s="1">
        <f t="shared" si="216"/>
        <v>128</v>
      </c>
      <c r="P3492" s="7">
        <f t="shared" si="217"/>
        <v>47.23</v>
      </c>
      <c r="Q3492" s="5" t="s">
        <v>8319</v>
      </c>
      <c r="R3492" s="5" t="s">
        <v>8320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 s="5">
        <v>3491</v>
      </c>
      <c r="B3493" s="3" t="s">
        <v>3489</v>
      </c>
      <c r="C3493" s="3" t="s">
        <v>7600</v>
      </c>
      <c r="D3493">
        <v>500</v>
      </c>
      <c r="E3493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t="b">
        <v>0</v>
      </c>
      <c r="L3493" s="5">
        <v>10</v>
      </c>
      <c r="M3493" t="b">
        <v>1</v>
      </c>
      <c r="N3493" s="5" t="s">
        <v>8270</v>
      </c>
      <c r="O3493" s="1">
        <f t="shared" si="216"/>
        <v>159</v>
      </c>
      <c r="P3493" s="7">
        <f t="shared" si="217"/>
        <v>79.099999999999994</v>
      </c>
      <c r="Q3493" s="5" t="s">
        <v>8319</v>
      </c>
      <c r="R3493" s="5" t="s">
        <v>8320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 s="5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t="b">
        <v>0</v>
      </c>
      <c r="L3494" s="5">
        <v>35</v>
      </c>
      <c r="M3494" t="b">
        <v>1</v>
      </c>
      <c r="N3494" s="5" t="s">
        <v>8270</v>
      </c>
      <c r="O3494" s="1">
        <f t="shared" si="216"/>
        <v>106</v>
      </c>
      <c r="P3494" s="7">
        <f t="shared" si="217"/>
        <v>114.30000000000001</v>
      </c>
      <c r="Q3494" s="5" t="s">
        <v>8319</v>
      </c>
      <c r="R3494" s="5" t="s">
        <v>8320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 s="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t="b">
        <v>0</v>
      </c>
      <c r="L3495" s="5">
        <v>29</v>
      </c>
      <c r="M3495" t="b">
        <v>1</v>
      </c>
      <c r="N3495" s="5" t="s">
        <v>8270</v>
      </c>
      <c r="O3495" s="1">
        <f t="shared" si="216"/>
        <v>100</v>
      </c>
      <c r="P3495" s="7">
        <f t="shared" si="217"/>
        <v>51.73</v>
      </c>
      <c r="Q3495" s="5" t="s">
        <v>8319</v>
      </c>
      <c r="R3495" s="5" t="s">
        <v>8320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 s="5">
        <v>3494</v>
      </c>
      <c r="B3496" s="3" t="s">
        <v>3492</v>
      </c>
      <c r="C3496" s="3" t="s">
        <v>7603</v>
      </c>
      <c r="D3496">
        <v>400</v>
      </c>
      <c r="E3496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t="b">
        <v>0</v>
      </c>
      <c r="L3496" s="5">
        <v>13</v>
      </c>
      <c r="M3496" t="b">
        <v>1</v>
      </c>
      <c r="N3496" s="5" t="s">
        <v>8270</v>
      </c>
      <c r="O3496" s="1">
        <f t="shared" si="216"/>
        <v>100</v>
      </c>
      <c r="P3496" s="7">
        <f t="shared" si="217"/>
        <v>30.770000000000003</v>
      </c>
      <c r="Q3496" s="5" t="s">
        <v>8319</v>
      </c>
      <c r="R3496" s="5" t="s">
        <v>8320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 s="5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t="b">
        <v>0</v>
      </c>
      <c r="L3497" s="5">
        <v>72</v>
      </c>
      <c r="M3497" t="b">
        <v>1</v>
      </c>
      <c r="N3497" s="5" t="s">
        <v>8270</v>
      </c>
      <c r="O3497" s="1">
        <f t="shared" si="216"/>
        <v>107</v>
      </c>
      <c r="P3497" s="7">
        <f t="shared" si="217"/>
        <v>74.210000000000008</v>
      </c>
      <c r="Q3497" s="5" t="s">
        <v>8319</v>
      </c>
      <c r="R3497" s="5" t="s">
        <v>8320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 s="5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t="b">
        <v>0</v>
      </c>
      <c r="L3498" s="5">
        <v>78</v>
      </c>
      <c r="M3498" t="b">
        <v>1</v>
      </c>
      <c r="N3498" s="5" t="s">
        <v>8270</v>
      </c>
      <c r="O3498" s="1">
        <f t="shared" si="216"/>
        <v>125</v>
      </c>
      <c r="P3498" s="7">
        <f t="shared" si="217"/>
        <v>47.85</v>
      </c>
      <c r="Q3498" s="5" t="s">
        <v>8319</v>
      </c>
      <c r="R3498" s="5" t="s">
        <v>8320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 s="5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t="b">
        <v>0</v>
      </c>
      <c r="L3499" s="5">
        <v>49</v>
      </c>
      <c r="M3499" t="b">
        <v>1</v>
      </c>
      <c r="N3499" s="5" t="s">
        <v>8270</v>
      </c>
      <c r="O3499" s="1">
        <f t="shared" si="216"/>
        <v>109</v>
      </c>
      <c r="P3499" s="7">
        <f t="shared" si="217"/>
        <v>34.409999999999997</v>
      </c>
      <c r="Q3499" s="5" t="s">
        <v>8319</v>
      </c>
      <c r="R3499" s="5" t="s">
        <v>8320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 s="5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t="b">
        <v>0</v>
      </c>
      <c r="L3500" s="5">
        <v>42</v>
      </c>
      <c r="M3500" t="b">
        <v>1</v>
      </c>
      <c r="N3500" s="5" t="s">
        <v>8270</v>
      </c>
      <c r="O3500" s="1">
        <f t="shared" si="216"/>
        <v>103</v>
      </c>
      <c r="P3500" s="7">
        <f t="shared" si="217"/>
        <v>40.239999999999995</v>
      </c>
      <c r="Q3500" s="5" t="s">
        <v>8319</v>
      </c>
      <c r="R3500" s="5" t="s">
        <v>8320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 s="5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t="b">
        <v>0</v>
      </c>
      <c r="L3501" s="5">
        <v>35</v>
      </c>
      <c r="M3501" t="b">
        <v>1</v>
      </c>
      <c r="N3501" s="5" t="s">
        <v>8270</v>
      </c>
      <c r="O3501" s="1">
        <f t="shared" si="216"/>
        <v>106</v>
      </c>
      <c r="P3501" s="7">
        <f t="shared" si="217"/>
        <v>60.29</v>
      </c>
      <c r="Q3501" s="5" t="s">
        <v>8319</v>
      </c>
      <c r="R3501" s="5" t="s">
        <v>8320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 s="5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t="b">
        <v>0</v>
      </c>
      <c r="L3502" s="5">
        <v>42</v>
      </c>
      <c r="M3502" t="b">
        <v>1</v>
      </c>
      <c r="N3502" s="5" t="s">
        <v>8270</v>
      </c>
      <c r="O3502" s="1">
        <f t="shared" si="216"/>
        <v>107</v>
      </c>
      <c r="P3502" s="7">
        <f t="shared" si="217"/>
        <v>25.310000000000002</v>
      </c>
      <c r="Q3502" s="5" t="s">
        <v>8319</v>
      </c>
      <c r="R3502" s="5" t="s">
        <v>8320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 s="5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t="b">
        <v>0</v>
      </c>
      <c r="L3503" s="5">
        <v>42</v>
      </c>
      <c r="M3503" t="b">
        <v>1</v>
      </c>
      <c r="N3503" s="5" t="s">
        <v>8270</v>
      </c>
      <c r="O3503" s="1">
        <f t="shared" si="216"/>
        <v>101</v>
      </c>
      <c r="P3503" s="7">
        <f t="shared" si="217"/>
        <v>35.96</v>
      </c>
      <c r="Q3503" s="5" t="s">
        <v>8319</v>
      </c>
      <c r="R3503" s="5" t="s">
        <v>8320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 s="5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t="b">
        <v>0</v>
      </c>
      <c r="L3504" s="5">
        <v>31</v>
      </c>
      <c r="M3504" t="b">
        <v>1</v>
      </c>
      <c r="N3504" s="5" t="s">
        <v>8270</v>
      </c>
      <c r="O3504" s="1">
        <f t="shared" si="216"/>
        <v>106</v>
      </c>
      <c r="P3504" s="7">
        <f t="shared" si="217"/>
        <v>136</v>
      </c>
      <c r="Q3504" s="5" t="s">
        <v>8319</v>
      </c>
      <c r="R3504" s="5" t="s">
        <v>8320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 s="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t="b">
        <v>0</v>
      </c>
      <c r="L3505" s="5">
        <v>38</v>
      </c>
      <c r="M3505" t="b">
        <v>1</v>
      </c>
      <c r="N3505" s="5" t="s">
        <v>8270</v>
      </c>
      <c r="O3505" s="1">
        <f t="shared" si="216"/>
        <v>108</v>
      </c>
      <c r="P3505" s="7">
        <f t="shared" si="217"/>
        <v>70.77000000000001</v>
      </c>
      <c r="Q3505" s="5" t="s">
        <v>8319</v>
      </c>
      <c r="R3505" s="5" t="s">
        <v>8320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 s="5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t="b">
        <v>0</v>
      </c>
      <c r="L3506" s="5">
        <v>8</v>
      </c>
      <c r="M3506" t="b">
        <v>1</v>
      </c>
      <c r="N3506" s="5" t="s">
        <v>8270</v>
      </c>
      <c r="O3506" s="1">
        <f t="shared" si="216"/>
        <v>100</v>
      </c>
      <c r="P3506" s="7">
        <f t="shared" si="217"/>
        <v>125</v>
      </c>
      <c r="Q3506" s="5" t="s">
        <v>8319</v>
      </c>
      <c r="R3506" s="5" t="s">
        <v>8320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 s="5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t="b">
        <v>0</v>
      </c>
      <c r="L3507" s="5">
        <v>39</v>
      </c>
      <c r="M3507" t="b">
        <v>1</v>
      </c>
      <c r="N3507" s="5" t="s">
        <v>8270</v>
      </c>
      <c r="O3507" s="1">
        <f t="shared" si="216"/>
        <v>104</v>
      </c>
      <c r="P3507" s="7">
        <f t="shared" si="217"/>
        <v>66.52000000000001</v>
      </c>
      <c r="Q3507" s="5" t="s">
        <v>8319</v>
      </c>
      <c r="R3507" s="5" t="s">
        <v>8320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 s="5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t="b">
        <v>0</v>
      </c>
      <c r="L3508" s="5">
        <v>29</v>
      </c>
      <c r="M3508" t="b">
        <v>1</v>
      </c>
      <c r="N3508" s="5" t="s">
        <v>8270</v>
      </c>
      <c r="O3508" s="1">
        <f t="shared" si="216"/>
        <v>102</v>
      </c>
      <c r="P3508" s="7">
        <f t="shared" si="217"/>
        <v>105</v>
      </c>
      <c r="Q3508" s="5" t="s">
        <v>8319</v>
      </c>
      <c r="R3508" s="5" t="s">
        <v>8320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 s="5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t="b">
        <v>0</v>
      </c>
      <c r="L3509" s="5">
        <v>72</v>
      </c>
      <c r="M3509" t="b">
        <v>1</v>
      </c>
      <c r="N3509" s="5" t="s">
        <v>8270</v>
      </c>
      <c r="O3509" s="1">
        <f t="shared" si="216"/>
        <v>105</v>
      </c>
      <c r="P3509" s="7">
        <f t="shared" si="217"/>
        <v>145</v>
      </c>
      <c r="Q3509" s="5" t="s">
        <v>8319</v>
      </c>
      <c r="R3509" s="5" t="s">
        <v>8320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 s="5">
        <v>3508</v>
      </c>
      <c r="B3510" s="3" t="s">
        <v>3506</v>
      </c>
      <c r="C3510" s="3" t="s">
        <v>7617</v>
      </c>
      <c r="D3510">
        <v>100</v>
      </c>
      <c r="E3510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t="b">
        <v>0</v>
      </c>
      <c r="L3510" s="5">
        <v>15</v>
      </c>
      <c r="M3510" t="b">
        <v>1</v>
      </c>
      <c r="N3510" s="5" t="s">
        <v>8270</v>
      </c>
      <c r="O3510" s="1">
        <f t="shared" si="216"/>
        <v>180</v>
      </c>
      <c r="P3510" s="7">
        <f t="shared" si="217"/>
        <v>12</v>
      </c>
      <c r="Q3510" s="5" t="s">
        <v>8319</v>
      </c>
      <c r="R3510" s="5" t="s">
        <v>8320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 s="5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t="b">
        <v>0</v>
      </c>
      <c r="L3511" s="5">
        <v>33</v>
      </c>
      <c r="M3511" t="b">
        <v>1</v>
      </c>
      <c r="N3511" s="5" t="s">
        <v>8270</v>
      </c>
      <c r="O3511" s="1">
        <f t="shared" si="216"/>
        <v>107</v>
      </c>
      <c r="P3511" s="7">
        <f t="shared" si="217"/>
        <v>96.67</v>
      </c>
      <c r="Q3511" s="5" t="s">
        <v>8319</v>
      </c>
      <c r="R3511" s="5" t="s">
        <v>8320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 s="5">
        <v>3510</v>
      </c>
      <c r="B3512" s="3" t="s">
        <v>3508</v>
      </c>
      <c r="C3512" s="3" t="s">
        <v>7619</v>
      </c>
      <c r="D3512">
        <v>900</v>
      </c>
      <c r="E3512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t="b">
        <v>0</v>
      </c>
      <c r="L3512" s="5">
        <v>15</v>
      </c>
      <c r="M3512" t="b">
        <v>1</v>
      </c>
      <c r="N3512" s="5" t="s">
        <v>8270</v>
      </c>
      <c r="O3512" s="1">
        <f t="shared" si="216"/>
        <v>101</v>
      </c>
      <c r="P3512" s="7">
        <f t="shared" si="217"/>
        <v>60.339999999999996</v>
      </c>
      <c r="Q3512" s="5" t="s">
        <v>8319</v>
      </c>
      <c r="R3512" s="5" t="s">
        <v>8320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 s="5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t="b">
        <v>0</v>
      </c>
      <c r="L3513" s="5">
        <v>19</v>
      </c>
      <c r="M3513" t="b">
        <v>1</v>
      </c>
      <c r="N3513" s="5" t="s">
        <v>8270</v>
      </c>
      <c r="O3513" s="1">
        <f t="shared" si="216"/>
        <v>102</v>
      </c>
      <c r="P3513" s="7">
        <f t="shared" si="217"/>
        <v>79.900000000000006</v>
      </c>
      <c r="Q3513" s="5" t="s">
        <v>8319</v>
      </c>
      <c r="R3513" s="5" t="s">
        <v>8320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 s="5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t="b">
        <v>0</v>
      </c>
      <c r="L3514" s="5">
        <v>17</v>
      </c>
      <c r="M3514" t="b">
        <v>1</v>
      </c>
      <c r="N3514" s="5" t="s">
        <v>8270</v>
      </c>
      <c r="O3514" s="1">
        <f t="shared" si="216"/>
        <v>100</v>
      </c>
      <c r="P3514" s="7">
        <f t="shared" si="217"/>
        <v>58.83</v>
      </c>
      <c r="Q3514" s="5" t="s">
        <v>8319</v>
      </c>
      <c r="R3514" s="5" t="s">
        <v>8320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 s="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t="b">
        <v>0</v>
      </c>
      <c r="L3515" s="5">
        <v>44</v>
      </c>
      <c r="M3515" t="b">
        <v>1</v>
      </c>
      <c r="N3515" s="5" t="s">
        <v>8270</v>
      </c>
      <c r="O3515" s="1">
        <f t="shared" si="216"/>
        <v>119</v>
      </c>
      <c r="P3515" s="7">
        <f t="shared" si="217"/>
        <v>75.350000000000009</v>
      </c>
      <c r="Q3515" s="5" t="s">
        <v>8319</v>
      </c>
      <c r="R3515" s="5" t="s">
        <v>8320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 s="5">
        <v>3514</v>
      </c>
      <c r="B3516" s="3" t="s">
        <v>3512</v>
      </c>
      <c r="C3516" s="3" t="s">
        <v>7623</v>
      </c>
      <c r="D3516">
        <v>500</v>
      </c>
      <c r="E3516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t="b">
        <v>0</v>
      </c>
      <c r="L3516" s="5">
        <v>10</v>
      </c>
      <c r="M3516" t="b">
        <v>1</v>
      </c>
      <c r="N3516" s="5" t="s">
        <v>8270</v>
      </c>
      <c r="O3516" s="1">
        <f t="shared" si="216"/>
        <v>110</v>
      </c>
      <c r="P3516" s="7">
        <f t="shared" si="217"/>
        <v>55</v>
      </c>
      <c r="Q3516" s="5" t="s">
        <v>8319</v>
      </c>
      <c r="R3516" s="5" t="s">
        <v>8320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 s="5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t="b">
        <v>0</v>
      </c>
      <c r="L3517" s="5">
        <v>46</v>
      </c>
      <c r="M3517" t="b">
        <v>1</v>
      </c>
      <c r="N3517" s="5" t="s">
        <v>8270</v>
      </c>
      <c r="O3517" s="1">
        <f t="shared" si="216"/>
        <v>103</v>
      </c>
      <c r="P3517" s="7">
        <f t="shared" si="217"/>
        <v>66.960000000000008</v>
      </c>
      <c r="Q3517" s="5" t="s">
        <v>8319</v>
      </c>
      <c r="R3517" s="5" t="s">
        <v>8320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 s="5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t="b">
        <v>0</v>
      </c>
      <c r="L3518" s="5">
        <v>11</v>
      </c>
      <c r="M3518" t="b">
        <v>1</v>
      </c>
      <c r="N3518" s="5" t="s">
        <v>8270</v>
      </c>
      <c r="O3518" s="1">
        <f t="shared" si="216"/>
        <v>100</v>
      </c>
      <c r="P3518" s="7">
        <f t="shared" si="217"/>
        <v>227.28</v>
      </c>
      <c r="Q3518" s="5" t="s">
        <v>8319</v>
      </c>
      <c r="R3518" s="5" t="s">
        <v>8320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 s="5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t="b">
        <v>0</v>
      </c>
      <c r="L3519" s="5">
        <v>13</v>
      </c>
      <c r="M3519" t="b">
        <v>1</v>
      </c>
      <c r="N3519" s="5" t="s">
        <v>8270</v>
      </c>
      <c r="O3519" s="1">
        <f t="shared" si="216"/>
        <v>100</v>
      </c>
      <c r="P3519" s="7">
        <f t="shared" si="217"/>
        <v>307.7</v>
      </c>
      <c r="Q3519" s="5" t="s">
        <v>8319</v>
      </c>
      <c r="R3519" s="5" t="s">
        <v>8320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 s="5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t="b">
        <v>0</v>
      </c>
      <c r="L3520" s="5">
        <v>33</v>
      </c>
      <c r="M3520" t="b">
        <v>1</v>
      </c>
      <c r="N3520" s="5" t="s">
        <v>8270</v>
      </c>
      <c r="O3520" s="1">
        <f t="shared" si="216"/>
        <v>111</v>
      </c>
      <c r="P3520" s="7">
        <f t="shared" si="217"/>
        <v>50.03</v>
      </c>
      <c r="Q3520" s="5" t="s">
        <v>8319</v>
      </c>
      <c r="R3520" s="5" t="s">
        <v>8320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 s="5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t="b">
        <v>0</v>
      </c>
      <c r="L3521" s="5">
        <v>28</v>
      </c>
      <c r="M3521" t="b">
        <v>1</v>
      </c>
      <c r="N3521" s="5" t="s">
        <v>8270</v>
      </c>
      <c r="O3521" s="1">
        <f t="shared" si="216"/>
        <v>102</v>
      </c>
      <c r="P3521" s="7">
        <f t="shared" si="217"/>
        <v>72.400000000000006</v>
      </c>
      <c r="Q3521" s="5" t="s">
        <v>8319</v>
      </c>
      <c r="R3521" s="5" t="s">
        <v>8320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 s="5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t="b">
        <v>0</v>
      </c>
      <c r="L3522" s="5">
        <v>21</v>
      </c>
      <c r="M3522" t="b">
        <v>1</v>
      </c>
      <c r="N3522" s="5" t="s">
        <v>8270</v>
      </c>
      <c r="O3522" s="1">
        <f t="shared" si="216"/>
        <v>101</v>
      </c>
      <c r="P3522" s="7">
        <f t="shared" si="217"/>
        <v>95.960000000000008</v>
      </c>
      <c r="Q3522" s="5" t="s">
        <v>8319</v>
      </c>
      <c r="R3522" s="5" t="s">
        <v>8320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 s="5">
        <v>3521</v>
      </c>
      <c r="B3523" s="3" t="s">
        <v>3519</v>
      </c>
      <c r="C3523" s="3" t="s">
        <v>7630</v>
      </c>
      <c r="D3523">
        <v>350</v>
      </c>
      <c r="E3523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t="b">
        <v>0</v>
      </c>
      <c r="L3523" s="5">
        <v>13</v>
      </c>
      <c r="M3523" t="b">
        <v>1</v>
      </c>
      <c r="N3523" s="5" t="s">
        <v>8270</v>
      </c>
      <c r="O3523" s="1">
        <f t="shared" ref="O3523:O3586" si="220">ROUNDUP(E3523/D3523*100, 0)</f>
        <v>170</v>
      </c>
      <c r="P3523" s="7">
        <f t="shared" ref="P3523:P3586" si="221">ROUNDUP(E3523/L3523,2)</f>
        <v>45.62</v>
      </c>
      <c r="Q3523" s="5" t="s">
        <v>8319</v>
      </c>
      <c r="R3523" s="5" t="s">
        <v>8320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 s="5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t="b">
        <v>0</v>
      </c>
      <c r="L3524" s="5">
        <v>34</v>
      </c>
      <c r="M3524" t="b">
        <v>1</v>
      </c>
      <c r="N3524" s="5" t="s">
        <v>8270</v>
      </c>
      <c r="O3524" s="1">
        <f t="shared" si="220"/>
        <v>100</v>
      </c>
      <c r="P3524" s="7">
        <f t="shared" si="221"/>
        <v>41.03</v>
      </c>
      <c r="Q3524" s="5" t="s">
        <v>8319</v>
      </c>
      <c r="R3524" s="5" t="s">
        <v>8320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 s="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t="b">
        <v>0</v>
      </c>
      <c r="L3525" s="5">
        <v>80</v>
      </c>
      <c r="M3525" t="b">
        <v>1</v>
      </c>
      <c r="N3525" s="5" t="s">
        <v>8270</v>
      </c>
      <c r="O3525" s="1">
        <f t="shared" si="220"/>
        <v>114</v>
      </c>
      <c r="P3525" s="7">
        <f t="shared" si="221"/>
        <v>56.83</v>
      </c>
      <c r="Q3525" s="5" t="s">
        <v>8319</v>
      </c>
      <c r="R3525" s="5" t="s">
        <v>8320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 s="5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t="b">
        <v>0</v>
      </c>
      <c r="L3526" s="5">
        <v>74</v>
      </c>
      <c r="M3526" t="b">
        <v>1</v>
      </c>
      <c r="N3526" s="5" t="s">
        <v>8270</v>
      </c>
      <c r="O3526" s="1">
        <f t="shared" si="220"/>
        <v>102</v>
      </c>
      <c r="P3526" s="7">
        <f t="shared" si="221"/>
        <v>137.25</v>
      </c>
      <c r="Q3526" s="5" t="s">
        <v>8319</v>
      </c>
      <c r="R3526" s="5" t="s">
        <v>8320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 s="5">
        <v>3525</v>
      </c>
      <c r="B3527" s="3" t="s">
        <v>3523</v>
      </c>
      <c r="C3527" s="3" t="s">
        <v>7634</v>
      </c>
      <c r="D3527">
        <v>500</v>
      </c>
      <c r="E3527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t="b">
        <v>0</v>
      </c>
      <c r="L3527" s="5">
        <v>7</v>
      </c>
      <c r="M3527" t="b">
        <v>1</v>
      </c>
      <c r="N3527" s="5" t="s">
        <v>8270</v>
      </c>
      <c r="O3527" s="1">
        <f t="shared" si="220"/>
        <v>106</v>
      </c>
      <c r="P3527" s="7">
        <f t="shared" si="221"/>
        <v>75.72</v>
      </c>
      <c r="Q3527" s="5" t="s">
        <v>8319</v>
      </c>
      <c r="R3527" s="5" t="s">
        <v>8320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 s="5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t="b">
        <v>0</v>
      </c>
      <c r="L3528" s="5">
        <v>34</v>
      </c>
      <c r="M3528" t="b">
        <v>1</v>
      </c>
      <c r="N3528" s="5" t="s">
        <v>8270</v>
      </c>
      <c r="O3528" s="1">
        <f t="shared" si="220"/>
        <v>102</v>
      </c>
      <c r="P3528" s="7">
        <f t="shared" si="221"/>
        <v>99</v>
      </c>
      <c r="Q3528" s="5" t="s">
        <v>8319</v>
      </c>
      <c r="R3528" s="5" t="s">
        <v>8320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 s="5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t="b">
        <v>0</v>
      </c>
      <c r="L3529" s="5">
        <v>86</v>
      </c>
      <c r="M3529" t="b">
        <v>1</v>
      </c>
      <c r="N3529" s="5" t="s">
        <v>8270</v>
      </c>
      <c r="O3529" s="1">
        <f t="shared" si="220"/>
        <v>117</v>
      </c>
      <c r="P3529" s="7">
        <f t="shared" si="221"/>
        <v>81.570000000000007</v>
      </c>
      <c r="Q3529" s="5" t="s">
        <v>8319</v>
      </c>
      <c r="R3529" s="5" t="s">
        <v>8320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 s="5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t="b">
        <v>0</v>
      </c>
      <c r="L3530" s="5">
        <v>37</v>
      </c>
      <c r="M3530" t="b">
        <v>1</v>
      </c>
      <c r="N3530" s="5" t="s">
        <v>8270</v>
      </c>
      <c r="O3530" s="1">
        <f t="shared" si="220"/>
        <v>102</v>
      </c>
      <c r="P3530" s="7">
        <f t="shared" si="221"/>
        <v>45.11</v>
      </c>
      <c r="Q3530" s="5" t="s">
        <v>8319</v>
      </c>
      <c r="R3530" s="5" t="s">
        <v>8320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 s="5">
        <v>3529</v>
      </c>
      <c r="B3531" s="3" t="s">
        <v>3527</v>
      </c>
      <c r="C3531" s="3" t="s">
        <v>7638</v>
      </c>
      <c r="D3531">
        <v>500</v>
      </c>
      <c r="E3531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t="b">
        <v>0</v>
      </c>
      <c r="L3531" s="5">
        <v>18</v>
      </c>
      <c r="M3531" t="b">
        <v>1</v>
      </c>
      <c r="N3531" s="5" t="s">
        <v>8270</v>
      </c>
      <c r="O3531" s="1">
        <f t="shared" si="220"/>
        <v>132</v>
      </c>
      <c r="P3531" s="7">
        <f t="shared" si="221"/>
        <v>36.669999999999995</v>
      </c>
      <c r="Q3531" s="5" t="s">
        <v>8319</v>
      </c>
      <c r="R3531" s="5" t="s">
        <v>8320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 s="5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t="b">
        <v>0</v>
      </c>
      <c r="L3532" s="5">
        <v>22</v>
      </c>
      <c r="M3532" t="b">
        <v>1</v>
      </c>
      <c r="N3532" s="5" t="s">
        <v>8270</v>
      </c>
      <c r="O3532" s="1">
        <f t="shared" si="220"/>
        <v>100</v>
      </c>
      <c r="P3532" s="7">
        <f t="shared" si="221"/>
        <v>125</v>
      </c>
      <c r="Q3532" s="5" t="s">
        <v>8319</v>
      </c>
      <c r="R3532" s="5" t="s">
        <v>8320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 s="5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t="b">
        <v>0</v>
      </c>
      <c r="L3533" s="5">
        <v>26</v>
      </c>
      <c r="M3533" t="b">
        <v>1</v>
      </c>
      <c r="N3533" s="5" t="s">
        <v>8270</v>
      </c>
      <c r="O3533" s="1">
        <f t="shared" si="220"/>
        <v>128</v>
      </c>
      <c r="P3533" s="7">
        <f t="shared" si="221"/>
        <v>49.239999999999995</v>
      </c>
      <c r="Q3533" s="5" t="s">
        <v>8319</v>
      </c>
      <c r="R3533" s="5" t="s">
        <v>8320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 s="5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t="b">
        <v>0</v>
      </c>
      <c r="L3534" s="5">
        <v>27</v>
      </c>
      <c r="M3534" t="b">
        <v>1</v>
      </c>
      <c r="N3534" s="5" t="s">
        <v>8270</v>
      </c>
      <c r="O3534" s="1">
        <f t="shared" si="220"/>
        <v>119</v>
      </c>
      <c r="P3534" s="7">
        <f t="shared" si="221"/>
        <v>42.3</v>
      </c>
      <c r="Q3534" s="5" t="s">
        <v>8319</v>
      </c>
      <c r="R3534" s="5" t="s">
        <v>8320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 s="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t="b">
        <v>0</v>
      </c>
      <c r="L3535" s="5">
        <v>8</v>
      </c>
      <c r="M3535" t="b">
        <v>1</v>
      </c>
      <c r="N3535" s="5" t="s">
        <v>8270</v>
      </c>
      <c r="O3535" s="1">
        <f t="shared" si="220"/>
        <v>127</v>
      </c>
      <c r="P3535" s="7">
        <f t="shared" si="221"/>
        <v>78.88000000000001</v>
      </c>
      <c r="Q3535" s="5" t="s">
        <v>8319</v>
      </c>
      <c r="R3535" s="5" t="s">
        <v>8320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 s="5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t="b">
        <v>0</v>
      </c>
      <c r="L3536" s="5">
        <v>204</v>
      </c>
      <c r="M3536" t="b">
        <v>1</v>
      </c>
      <c r="N3536" s="5" t="s">
        <v>8270</v>
      </c>
      <c r="O3536" s="1">
        <f t="shared" si="220"/>
        <v>157</v>
      </c>
      <c r="P3536" s="7">
        <f t="shared" si="221"/>
        <v>38.29</v>
      </c>
      <c r="Q3536" s="5" t="s">
        <v>8319</v>
      </c>
      <c r="R3536" s="5" t="s">
        <v>8320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 s="5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t="b">
        <v>0</v>
      </c>
      <c r="L3537" s="5">
        <v>46</v>
      </c>
      <c r="M3537" t="b">
        <v>1</v>
      </c>
      <c r="N3537" s="5" t="s">
        <v>8270</v>
      </c>
      <c r="O3537" s="1">
        <f t="shared" si="220"/>
        <v>104</v>
      </c>
      <c r="P3537" s="7">
        <f t="shared" si="221"/>
        <v>44.85</v>
      </c>
      <c r="Q3537" s="5" t="s">
        <v>8319</v>
      </c>
      <c r="R3537" s="5" t="s">
        <v>8320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 s="5">
        <v>3536</v>
      </c>
      <c r="B3538" s="3" t="s">
        <v>3534</v>
      </c>
      <c r="C3538" s="3" t="s">
        <v>7645</v>
      </c>
      <c r="D3538">
        <v>150</v>
      </c>
      <c r="E353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t="b">
        <v>0</v>
      </c>
      <c r="L3538" s="5">
        <v>17</v>
      </c>
      <c r="M3538" t="b">
        <v>1</v>
      </c>
      <c r="N3538" s="5" t="s">
        <v>8270</v>
      </c>
      <c r="O3538" s="1">
        <f t="shared" si="220"/>
        <v>154</v>
      </c>
      <c r="P3538" s="7">
        <f t="shared" si="221"/>
        <v>13.53</v>
      </c>
      <c r="Q3538" s="5" t="s">
        <v>8319</v>
      </c>
      <c r="R3538" s="5" t="s">
        <v>8320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 s="5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t="b">
        <v>0</v>
      </c>
      <c r="L3539" s="5">
        <v>28</v>
      </c>
      <c r="M3539" t="b">
        <v>1</v>
      </c>
      <c r="N3539" s="5" t="s">
        <v>8270</v>
      </c>
      <c r="O3539" s="1">
        <f t="shared" si="220"/>
        <v>181</v>
      </c>
      <c r="P3539" s="7">
        <f t="shared" si="221"/>
        <v>43.5</v>
      </c>
      <c r="Q3539" s="5" t="s">
        <v>8319</v>
      </c>
      <c r="R3539" s="5" t="s">
        <v>8320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 s="5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t="b">
        <v>0</v>
      </c>
      <c r="L3540" s="5">
        <v>83</v>
      </c>
      <c r="M3540" t="b">
        <v>1</v>
      </c>
      <c r="N3540" s="5" t="s">
        <v>8270</v>
      </c>
      <c r="O3540" s="1">
        <f t="shared" si="220"/>
        <v>129</v>
      </c>
      <c r="P3540" s="7">
        <f t="shared" si="221"/>
        <v>30.96</v>
      </c>
      <c r="Q3540" s="5" t="s">
        <v>8319</v>
      </c>
      <c r="R3540" s="5" t="s">
        <v>8320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 s="5">
        <v>3539</v>
      </c>
      <c r="B3541" s="3" t="s">
        <v>3537</v>
      </c>
      <c r="C3541" s="3" t="s">
        <v>7648</v>
      </c>
      <c r="D3541">
        <v>600</v>
      </c>
      <c r="E3541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t="b">
        <v>0</v>
      </c>
      <c r="L3541" s="5">
        <v>13</v>
      </c>
      <c r="M3541" t="b">
        <v>1</v>
      </c>
      <c r="N3541" s="5" t="s">
        <v>8270</v>
      </c>
      <c r="O3541" s="1">
        <f t="shared" si="220"/>
        <v>120</v>
      </c>
      <c r="P3541" s="7">
        <f t="shared" si="221"/>
        <v>55.239999999999995</v>
      </c>
      <c r="Q3541" s="5" t="s">
        <v>8319</v>
      </c>
      <c r="R3541" s="5" t="s">
        <v>8320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 s="5">
        <v>3540</v>
      </c>
      <c r="B3542" s="3" t="s">
        <v>3538</v>
      </c>
      <c r="C3542" s="3" t="s">
        <v>7649</v>
      </c>
      <c r="D3542">
        <v>300</v>
      </c>
      <c r="E3542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t="b">
        <v>0</v>
      </c>
      <c r="L3542" s="5">
        <v>8</v>
      </c>
      <c r="M3542" t="b">
        <v>1</v>
      </c>
      <c r="N3542" s="5" t="s">
        <v>8270</v>
      </c>
      <c r="O3542" s="1">
        <f t="shared" si="220"/>
        <v>123</v>
      </c>
      <c r="P3542" s="7">
        <f t="shared" si="221"/>
        <v>46.129999999999995</v>
      </c>
      <c r="Q3542" s="5" t="s">
        <v>8319</v>
      </c>
      <c r="R3542" s="5" t="s">
        <v>8320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 s="5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t="b">
        <v>0</v>
      </c>
      <c r="L3543" s="5">
        <v>32</v>
      </c>
      <c r="M3543" t="b">
        <v>1</v>
      </c>
      <c r="N3543" s="5" t="s">
        <v>8270</v>
      </c>
      <c r="O3543" s="1">
        <f t="shared" si="220"/>
        <v>105</v>
      </c>
      <c r="P3543" s="7">
        <f t="shared" si="221"/>
        <v>39.379999999999995</v>
      </c>
      <c r="Q3543" s="5" t="s">
        <v>8319</v>
      </c>
      <c r="R3543" s="5" t="s">
        <v>8320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 s="5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t="b">
        <v>0</v>
      </c>
      <c r="L3544" s="5">
        <v>85</v>
      </c>
      <c r="M3544" t="b">
        <v>1</v>
      </c>
      <c r="N3544" s="5" t="s">
        <v>8270</v>
      </c>
      <c r="O3544" s="1">
        <f t="shared" si="220"/>
        <v>103</v>
      </c>
      <c r="P3544" s="7">
        <f t="shared" si="221"/>
        <v>66.160000000000011</v>
      </c>
      <c r="Q3544" s="5" t="s">
        <v>8319</v>
      </c>
      <c r="R3544" s="5" t="s">
        <v>8320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 s="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t="b">
        <v>0</v>
      </c>
      <c r="L3545" s="5">
        <v>29</v>
      </c>
      <c r="M3545" t="b">
        <v>1</v>
      </c>
      <c r="N3545" s="5" t="s">
        <v>8270</v>
      </c>
      <c r="O3545" s="1">
        <f t="shared" si="220"/>
        <v>105</v>
      </c>
      <c r="P3545" s="7">
        <f t="shared" si="221"/>
        <v>54.14</v>
      </c>
      <c r="Q3545" s="5" t="s">
        <v>8319</v>
      </c>
      <c r="R3545" s="5" t="s">
        <v>8320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 s="5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t="b">
        <v>0</v>
      </c>
      <c r="L3546" s="5">
        <v>24</v>
      </c>
      <c r="M3546" t="b">
        <v>1</v>
      </c>
      <c r="N3546" s="5" t="s">
        <v>8270</v>
      </c>
      <c r="O3546" s="1">
        <f t="shared" si="220"/>
        <v>100</v>
      </c>
      <c r="P3546" s="7">
        <f t="shared" si="221"/>
        <v>104.17</v>
      </c>
      <c r="Q3546" s="5" t="s">
        <v>8319</v>
      </c>
      <c r="R3546" s="5" t="s">
        <v>8320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 s="5">
        <v>3545</v>
      </c>
      <c r="B3547" s="3" t="s">
        <v>3543</v>
      </c>
      <c r="C3547" s="3" t="s">
        <v>7654</v>
      </c>
      <c r="D3547">
        <v>250</v>
      </c>
      <c r="E3547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t="b">
        <v>0</v>
      </c>
      <c r="L3547" s="5">
        <v>8</v>
      </c>
      <c r="M3547" t="b">
        <v>1</v>
      </c>
      <c r="N3547" s="5" t="s">
        <v>8270</v>
      </c>
      <c r="O3547" s="1">
        <f t="shared" si="220"/>
        <v>101</v>
      </c>
      <c r="P3547" s="7">
        <f t="shared" si="221"/>
        <v>31.380000000000003</v>
      </c>
      <c r="Q3547" s="5" t="s">
        <v>8319</v>
      </c>
      <c r="R3547" s="5" t="s">
        <v>8320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 s="5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t="b">
        <v>0</v>
      </c>
      <c r="L3548" s="5">
        <v>19</v>
      </c>
      <c r="M3548" t="b">
        <v>1</v>
      </c>
      <c r="N3548" s="5" t="s">
        <v>8270</v>
      </c>
      <c r="O3548" s="1">
        <f t="shared" si="220"/>
        <v>103</v>
      </c>
      <c r="P3548" s="7">
        <f t="shared" si="221"/>
        <v>59.22</v>
      </c>
      <c r="Q3548" s="5" t="s">
        <v>8319</v>
      </c>
      <c r="R3548" s="5" t="s">
        <v>8320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 s="5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t="b">
        <v>0</v>
      </c>
      <c r="L3549" s="5">
        <v>336</v>
      </c>
      <c r="M3549" t="b">
        <v>1</v>
      </c>
      <c r="N3549" s="5" t="s">
        <v>8270</v>
      </c>
      <c r="O3549" s="1">
        <f t="shared" si="220"/>
        <v>115</v>
      </c>
      <c r="P3549" s="7">
        <f t="shared" si="221"/>
        <v>119.18</v>
      </c>
      <c r="Q3549" s="5" t="s">
        <v>8319</v>
      </c>
      <c r="R3549" s="5" t="s">
        <v>8320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 s="5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t="b">
        <v>0</v>
      </c>
      <c r="L3550" s="5">
        <v>13</v>
      </c>
      <c r="M3550" t="b">
        <v>1</v>
      </c>
      <c r="N3550" s="5" t="s">
        <v>8270</v>
      </c>
      <c r="O3550" s="1">
        <f t="shared" si="220"/>
        <v>102</v>
      </c>
      <c r="P3550" s="7">
        <f t="shared" si="221"/>
        <v>164.62</v>
      </c>
      <c r="Q3550" s="5" t="s">
        <v>8319</v>
      </c>
      <c r="R3550" s="5" t="s">
        <v>8320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 s="5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t="b">
        <v>0</v>
      </c>
      <c r="L3551" s="5">
        <v>42</v>
      </c>
      <c r="M3551" t="b">
        <v>1</v>
      </c>
      <c r="N3551" s="5" t="s">
        <v>8270</v>
      </c>
      <c r="O3551" s="1">
        <f t="shared" si="220"/>
        <v>102</v>
      </c>
      <c r="P3551" s="7">
        <f t="shared" si="221"/>
        <v>24.290000000000003</v>
      </c>
      <c r="Q3551" s="5" t="s">
        <v>8319</v>
      </c>
      <c r="R3551" s="5" t="s">
        <v>8320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 s="5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t="b">
        <v>0</v>
      </c>
      <c r="L3552" s="5">
        <v>64</v>
      </c>
      <c r="M3552" t="b">
        <v>1</v>
      </c>
      <c r="N3552" s="5" t="s">
        <v>8270</v>
      </c>
      <c r="O3552" s="1">
        <f t="shared" si="220"/>
        <v>105</v>
      </c>
      <c r="P3552" s="7">
        <f t="shared" si="221"/>
        <v>40.94</v>
      </c>
      <c r="Q3552" s="5" t="s">
        <v>8319</v>
      </c>
      <c r="R3552" s="5" t="s">
        <v>8320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 s="5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t="b">
        <v>0</v>
      </c>
      <c r="L3553" s="5">
        <v>25</v>
      </c>
      <c r="M3553" t="b">
        <v>1</v>
      </c>
      <c r="N3553" s="5" t="s">
        <v>8270</v>
      </c>
      <c r="O3553" s="1">
        <f t="shared" si="220"/>
        <v>102</v>
      </c>
      <c r="P3553" s="7">
        <f t="shared" si="221"/>
        <v>61.1</v>
      </c>
      <c r="Q3553" s="5" t="s">
        <v>8319</v>
      </c>
      <c r="R3553" s="5" t="s">
        <v>8320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 s="5">
        <v>3552</v>
      </c>
      <c r="B3554" s="3" t="s">
        <v>3550</v>
      </c>
      <c r="C3554" s="3" t="s">
        <v>7661</v>
      </c>
      <c r="D3554">
        <v>773</v>
      </c>
      <c r="E3554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t="b">
        <v>0</v>
      </c>
      <c r="L3554" s="5">
        <v>20</v>
      </c>
      <c r="M3554" t="b">
        <v>1</v>
      </c>
      <c r="N3554" s="5" t="s">
        <v>8270</v>
      </c>
      <c r="O3554" s="1">
        <f t="shared" si="220"/>
        <v>100</v>
      </c>
      <c r="P3554" s="7">
        <f t="shared" si="221"/>
        <v>38.65</v>
      </c>
      <c r="Q3554" s="5" t="s">
        <v>8319</v>
      </c>
      <c r="R3554" s="5" t="s">
        <v>8320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 s="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t="b">
        <v>0</v>
      </c>
      <c r="L3555" s="5">
        <v>104</v>
      </c>
      <c r="M3555" t="b">
        <v>1</v>
      </c>
      <c r="N3555" s="5" t="s">
        <v>8270</v>
      </c>
      <c r="O3555" s="1">
        <f t="shared" si="220"/>
        <v>107</v>
      </c>
      <c r="P3555" s="7">
        <f t="shared" si="221"/>
        <v>56.21</v>
      </c>
      <c r="Q3555" s="5" t="s">
        <v>8319</v>
      </c>
      <c r="R3555" s="5" t="s">
        <v>8320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 s="5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t="b">
        <v>0</v>
      </c>
      <c r="L3556" s="5">
        <v>53</v>
      </c>
      <c r="M3556" t="b">
        <v>1</v>
      </c>
      <c r="N3556" s="5" t="s">
        <v>8270</v>
      </c>
      <c r="O3556" s="1">
        <f t="shared" si="220"/>
        <v>114</v>
      </c>
      <c r="P3556" s="7">
        <f t="shared" si="221"/>
        <v>107.01</v>
      </c>
      <c r="Q3556" s="5" t="s">
        <v>8319</v>
      </c>
      <c r="R3556" s="5" t="s">
        <v>8320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 s="5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t="b">
        <v>0</v>
      </c>
      <c r="L3557" s="5">
        <v>14</v>
      </c>
      <c r="M3557" t="b">
        <v>1</v>
      </c>
      <c r="N3557" s="5" t="s">
        <v>8270</v>
      </c>
      <c r="O3557" s="1">
        <f t="shared" si="220"/>
        <v>100</v>
      </c>
      <c r="P3557" s="7">
        <f t="shared" si="221"/>
        <v>171.42999999999998</v>
      </c>
      <c r="Q3557" s="5" t="s">
        <v>8319</v>
      </c>
      <c r="R3557" s="5" t="s">
        <v>8320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 s="5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t="b">
        <v>0</v>
      </c>
      <c r="L3558" s="5">
        <v>20</v>
      </c>
      <c r="M3558" t="b">
        <v>1</v>
      </c>
      <c r="N3558" s="5" t="s">
        <v>8270</v>
      </c>
      <c r="O3558" s="1">
        <f t="shared" si="220"/>
        <v>101</v>
      </c>
      <c r="P3558" s="7">
        <f t="shared" si="221"/>
        <v>110.5</v>
      </c>
      <c r="Q3558" s="5" t="s">
        <v>8319</v>
      </c>
      <c r="R3558" s="5" t="s">
        <v>8320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 s="5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t="b">
        <v>0</v>
      </c>
      <c r="L3559" s="5">
        <v>558</v>
      </c>
      <c r="M3559" t="b">
        <v>1</v>
      </c>
      <c r="N3559" s="5" t="s">
        <v>8270</v>
      </c>
      <c r="O3559" s="1">
        <f t="shared" si="220"/>
        <v>101</v>
      </c>
      <c r="P3559" s="7">
        <f t="shared" si="221"/>
        <v>179.28</v>
      </c>
      <c r="Q3559" s="5" t="s">
        <v>8319</v>
      </c>
      <c r="R3559" s="5" t="s">
        <v>8320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 s="5">
        <v>3558</v>
      </c>
      <c r="B3560" s="3" t="s">
        <v>3556</v>
      </c>
      <c r="C3560" s="3" t="s">
        <v>7667</v>
      </c>
      <c r="D3560">
        <v>350</v>
      </c>
      <c r="E3560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t="b">
        <v>0</v>
      </c>
      <c r="L3560" s="5">
        <v>22</v>
      </c>
      <c r="M3560" t="b">
        <v>1</v>
      </c>
      <c r="N3560" s="5" t="s">
        <v>8270</v>
      </c>
      <c r="O3560" s="1">
        <f t="shared" si="220"/>
        <v>144</v>
      </c>
      <c r="P3560" s="7">
        <f t="shared" si="221"/>
        <v>22.91</v>
      </c>
      <c r="Q3560" s="5" t="s">
        <v>8319</v>
      </c>
      <c r="R3560" s="5" t="s">
        <v>8320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 s="5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t="b">
        <v>0</v>
      </c>
      <c r="L3561" s="5">
        <v>24</v>
      </c>
      <c r="M3561" t="b">
        <v>1</v>
      </c>
      <c r="N3561" s="5" t="s">
        <v>8270</v>
      </c>
      <c r="O3561" s="1">
        <f t="shared" si="220"/>
        <v>104</v>
      </c>
      <c r="P3561" s="7">
        <f t="shared" si="221"/>
        <v>43.129999999999995</v>
      </c>
      <c r="Q3561" s="5" t="s">
        <v>8319</v>
      </c>
      <c r="R3561" s="5" t="s">
        <v>8320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 s="5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t="b">
        <v>0</v>
      </c>
      <c r="L3562" s="5">
        <v>74</v>
      </c>
      <c r="M3562" t="b">
        <v>1</v>
      </c>
      <c r="N3562" s="5" t="s">
        <v>8270</v>
      </c>
      <c r="O3562" s="1">
        <f t="shared" si="220"/>
        <v>109</v>
      </c>
      <c r="P3562" s="7">
        <f t="shared" si="221"/>
        <v>46.9</v>
      </c>
      <c r="Q3562" s="5" t="s">
        <v>8319</v>
      </c>
      <c r="R3562" s="5" t="s">
        <v>8320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 s="5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t="b">
        <v>0</v>
      </c>
      <c r="L3563" s="5">
        <v>54</v>
      </c>
      <c r="M3563" t="b">
        <v>1</v>
      </c>
      <c r="N3563" s="5" t="s">
        <v>8270</v>
      </c>
      <c r="O3563" s="1">
        <f t="shared" si="220"/>
        <v>103</v>
      </c>
      <c r="P3563" s="7">
        <f t="shared" si="221"/>
        <v>47.41</v>
      </c>
      <c r="Q3563" s="5" t="s">
        <v>8319</v>
      </c>
      <c r="R3563" s="5" t="s">
        <v>8320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 s="5">
        <v>3562</v>
      </c>
      <c r="B3564" s="3" t="s">
        <v>3560</v>
      </c>
      <c r="C3564" s="3" t="s">
        <v>7671</v>
      </c>
      <c r="D3564">
        <v>315</v>
      </c>
      <c r="E3564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t="b">
        <v>0</v>
      </c>
      <c r="L3564" s="5">
        <v>31</v>
      </c>
      <c r="M3564" t="b">
        <v>1</v>
      </c>
      <c r="N3564" s="5" t="s">
        <v>8270</v>
      </c>
      <c r="O3564" s="1">
        <f t="shared" si="220"/>
        <v>149</v>
      </c>
      <c r="P3564" s="7">
        <f t="shared" si="221"/>
        <v>15.129999999999999</v>
      </c>
      <c r="Q3564" s="5" t="s">
        <v>8319</v>
      </c>
      <c r="R3564" s="5" t="s">
        <v>8320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 s="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t="b">
        <v>0</v>
      </c>
      <c r="L3565" s="5">
        <v>25</v>
      </c>
      <c r="M3565" t="b">
        <v>1</v>
      </c>
      <c r="N3565" s="5" t="s">
        <v>8270</v>
      </c>
      <c r="O3565" s="1">
        <f t="shared" si="220"/>
        <v>106</v>
      </c>
      <c r="P3565" s="7">
        <f t="shared" si="221"/>
        <v>21.1</v>
      </c>
      <c r="Q3565" s="5" t="s">
        <v>8319</v>
      </c>
      <c r="R3565" s="5" t="s">
        <v>8320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 s="5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t="b">
        <v>0</v>
      </c>
      <c r="L3566" s="5">
        <v>17</v>
      </c>
      <c r="M3566" t="b">
        <v>1</v>
      </c>
      <c r="N3566" s="5" t="s">
        <v>8270</v>
      </c>
      <c r="O3566" s="1">
        <f t="shared" si="220"/>
        <v>101</v>
      </c>
      <c r="P3566" s="7">
        <f t="shared" si="221"/>
        <v>59.12</v>
      </c>
      <c r="Q3566" s="5" t="s">
        <v>8319</v>
      </c>
      <c r="R3566" s="5" t="s">
        <v>8320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 s="5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t="b">
        <v>0</v>
      </c>
      <c r="L3567" s="5">
        <v>12</v>
      </c>
      <c r="M3567" t="b">
        <v>1</v>
      </c>
      <c r="N3567" s="5" t="s">
        <v>8270</v>
      </c>
      <c r="O3567" s="1">
        <f t="shared" si="220"/>
        <v>131</v>
      </c>
      <c r="P3567" s="7">
        <f t="shared" si="221"/>
        <v>97.92</v>
      </c>
      <c r="Q3567" s="5" t="s">
        <v>8319</v>
      </c>
      <c r="R3567" s="5" t="s">
        <v>8320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 s="5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t="b">
        <v>0</v>
      </c>
      <c r="L3568" s="5">
        <v>38</v>
      </c>
      <c r="M3568" t="b">
        <v>1</v>
      </c>
      <c r="N3568" s="5" t="s">
        <v>8270</v>
      </c>
      <c r="O3568" s="1">
        <f t="shared" si="220"/>
        <v>105</v>
      </c>
      <c r="P3568" s="7">
        <f t="shared" si="221"/>
        <v>55.14</v>
      </c>
      <c r="Q3568" s="5" t="s">
        <v>8319</v>
      </c>
      <c r="R3568" s="5" t="s">
        <v>8320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 s="5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t="b">
        <v>0</v>
      </c>
      <c r="L3569" s="5">
        <v>41</v>
      </c>
      <c r="M3569" t="b">
        <v>1</v>
      </c>
      <c r="N3569" s="5" t="s">
        <v>8270</v>
      </c>
      <c r="O3569" s="1">
        <f t="shared" si="220"/>
        <v>109</v>
      </c>
      <c r="P3569" s="7">
        <f t="shared" si="221"/>
        <v>26.540000000000003</v>
      </c>
      <c r="Q3569" s="5" t="s">
        <v>8319</v>
      </c>
      <c r="R3569" s="5" t="s">
        <v>8320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 s="5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t="b">
        <v>0</v>
      </c>
      <c r="L3570" s="5">
        <v>19</v>
      </c>
      <c r="M3570" t="b">
        <v>1</v>
      </c>
      <c r="N3570" s="5" t="s">
        <v>8270</v>
      </c>
      <c r="O3570" s="1">
        <f t="shared" si="220"/>
        <v>111</v>
      </c>
      <c r="P3570" s="7">
        <f t="shared" si="221"/>
        <v>58.43</v>
      </c>
      <c r="Q3570" s="5" t="s">
        <v>8319</v>
      </c>
      <c r="R3570" s="5" t="s">
        <v>8320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 s="5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t="b">
        <v>0</v>
      </c>
      <c r="L3571" s="5">
        <v>41</v>
      </c>
      <c r="M3571" t="b">
        <v>1</v>
      </c>
      <c r="N3571" s="5" t="s">
        <v>8270</v>
      </c>
      <c r="O3571" s="1">
        <f t="shared" si="220"/>
        <v>101</v>
      </c>
      <c r="P3571" s="7">
        <f t="shared" si="221"/>
        <v>122.54</v>
      </c>
      <c r="Q3571" s="5" t="s">
        <v>8319</v>
      </c>
      <c r="R3571" s="5" t="s">
        <v>8320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 s="5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t="b">
        <v>0</v>
      </c>
      <c r="L3572" s="5">
        <v>26</v>
      </c>
      <c r="M3572" t="b">
        <v>1</v>
      </c>
      <c r="N3572" s="5" t="s">
        <v>8270</v>
      </c>
      <c r="O3572" s="1">
        <f t="shared" si="220"/>
        <v>115</v>
      </c>
      <c r="P3572" s="7">
        <f t="shared" si="221"/>
        <v>87.97</v>
      </c>
      <c r="Q3572" s="5" t="s">
        <v>8319</v>
      </c>
      <c r="R3572" s="5" t="s">
        <v>8320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 s="5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t="b">
        <v>0</v>
      </c>
      <c r="L3573" s="5">
        <v>25</v>
      </c>
      <c r="M3573" t="b">
        <v>1</v>
      </c>
      <c r="N3573" s="5" t="s">
        <v>8270</v>
      </c>
      <c r="O3573" s="1">
        <f t="shared" si="220"/>
        <v>123</v>
      </c>
      <c r="P3573" s="7">
        <f t="shared" si="221"/>
        <v>73.239999999999995</v>
      </c>
      <c r="Q3573" s="5" t="s">
        <v>8319</v>
      </c>
      <c r="R3573" s="5" t="s">
        <v>8320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 s="5">
        <v>3572</v>
      </c>
      <c r="B3574" s="3" t="s">
        <v>3570</v>
      </c>
      <c r="C3574" s="3" t="s">
        <v>7681</v>
      </c>
      <c r="D3574">
        <v>500</v>
      </c>
      <c r="E3574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t="b">
        <v>0</v>
      </c>
      <c r="L3574" s="5">
        <v>9</v>
      </c>
      <c r="M3574" t="b">
        <v>1</v>
      </c>
      <c r="N3574" s="5" t="s">
        <v>8270</v>
      </c>
      <c r="O3574" s="1">
        <f t="shared" si="220"/>
        <v>100</v>
      </c>
      <c r="P3574" s="7">
        <f t="shared" si="221"/>
        <v>55.559999999999995</v>
      </c>
      <c r="Q3574" s="5" t="s">
        <v>8319</v>
      </c>
      <c r="R3574" s="5" t="s">
        <v>8320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 s="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t="b">
        <v>0</v>
      </c>
      <c r="L3575" s="5">
        <v>78</v>
      </c>
      <c r="M3575" t="b">
        <v>1</v>
      </c>
      <c r="N3575" s="5" t="s">
        <v>8270</v>
      </c>
      <c r="O3575" s="1">
        <f t="shared" si="220"/>
        <v>103</v>
      </c>
      <c r="P3575" s="7">
        <f t="shared" si="221"/>
        <v>39.54</v>
      </c>
      <c r="Q3575" s="5" t="s">
        <v>8319</v>
      </c>
      <c r="R3575" s="5" t="s">
        <v>8320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 s="5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t="b">
        <v>0</v>
      </c>
      <c r="L3576" s="5">
        <v>45</v>
      </c>
      <c r="M3576" t="b">
        <v>1</v>
      </c>
      <c r="N3576" s="5" t="s">
        <v>8270</v>
      </c>
      <c r="O3576" s="1">
        <f t="shared" si="220"/>
        <v>107</v>
      </c>
      <c r="P3576" s="7">
        <f t="shared" si="221"/>
        <v>136.78</v>
      </c>
      <c r="Q3576" s="5" t="s">
        <v>8319</v>
      </c>
      <c r="R3576" s="5" t="s">
        <v>8320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 s="5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t="b">
        <v>0</v>
      </c>
      <c r="L3577" s="5">
        <v>102</v>
      </c>
      <c r="M3577" t="b">
        <v>1</v>
      </c>
      <c r="N3577" s="5" t="s">
        <v>8270</v>
      </c>
      <c r="O3577" s="1">
        <f t="shared" si="220"/>
        <v>102</v>
      </c>
      <c r="P3577" s="7">
        <f t="shared" si="221"/>
        <v>99.350000000000009</v>
      </c>
      <c r="Q3577" s="5" t="s">
        <v>8319</v>
      </c>
      <c r="R3577" s="5" t="s">
        <v>8320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 s="5">
        <v>3576</v>
      </c>
      <c r="B3578" s="3" t="s">
        <v>3574</v>
      </c>
      <c r="C3578" s="3" t="s">
        <v>7685</v>
      </c>
      <c r="D3578">
        <v>100</v>
      </c>
      <c r="E357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t="b">
        <v>0</v>
      </c>
      <c r="L3578" s="5">
        <v>5</v>
      </c>
      <c r="M3578" t="b">
        <v>1</v>
      </c>
      <c r="N3578" s="5" t="s">
        <v>8270</v>
      </c>
      <c r="O3578" s="1">
        <f t="shared" si="220"/>
        <v>100</v>
      </c>
      <c r="P3578" s="7">
        <f t="shared" si="221"/>
        <v>20</v>
      </c>
      <c r="Q3578" s="5" t="s">
        <v>8319</v>
      </c>
      <c r="R3578" s="5" t="s">
        <v>8320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 s="5">
        <v>3577</v>
      </c>
      <c r="B3579" s="3" t="s">
        <v>3575</v>
      </c>
      <c r="C3579" s="3" t="s">
        <v>7686</v>
      </c>
      <c r="D3579">
        <v>600</v>
      </c>
      <c r="E3579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t="b">
        <v>0</v>
      </c>
      <c r="L3579" s="5">
        <v>27</v>
      </c>
      <c r="M3579" t="b">
        <v>1</v>
      </c>
      <c r="N3579" s="5" t="s">
        <v>8270</v>
      </c>
      <c r="O3579" s="1">
        <f t="shared" si="220"/>
        <v>130</v>
      </c>
      <c r="P3579" s="7">
        <f t="shared" si="221"/>
        <v>28.89</v>
      </c>
      <c r="Q3579" s="5" t="s">
        <v>8319</v>
      </c>
      <c r="R3579" s="5" t="s">
        <v>8320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 s="5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t="b">
        <v>0</v>
      </c>
      <c r="L3580" s="5">
        <v>37</v>
      </c>
      <c r="M3580" t="b">
        <v>1</v>
      </c>
      <c r="N3580" s="5" t="s">
        <v>8270</v>
      </c>
      <c r="O3580" s="1">
        <f t="shared" si="220"/>
        <v>101</v>
      </c>
      <c r="P3580" s="7">
        <f t="shared" si="221"/>
        <v>40.549999999999997</v>
      </c>
      <c r="Q3580" s="5" t="s">
        <v>8319</v>
      </c>
      <c r="R3580" s="5" t="s">
        <v>8320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 s="5">
        <v>3579</v>
      </c>
      <c r="B3581" s="3" t="s">
        <v>3577</v>
      </c>
      <c r="C3581" s="3" t="s">
        <v>7688</v>
      </c>
      <c r="D3581">
        <v>500</v>
      </c>
      <c r="E3581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t="b">
        <v>0</v>
      </c>
      <c r="L3581" s="5">
        <v>14</v>
      </c>
      <c r="M3581" t="b">
        <v>1</v>
      </c>
      <c r="N3581" s="5" t="s">
        <v>8270</v>
      </c>
      <c r="O3581" s="1">
        <f t="shared" si="220"/>
        <v>100</v>
      </c>
      <c r="P3581" s="7">
        <f t="shared" si="221"/>
        <v>35.72</v>
      </c>
      <c r="Q3581" s="5" t="s">
        <v>8319</v>
      </c>
      <c r="R3581" s="5" t="s">
        <v>8320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 s="5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t="b">
        <v>0</v>
      </c>
      <c r="L3582" s="5">
        <v>27</v>
      </c>
      <c r="M3582" t="b">
        <v>1</v>
      </c>
      <c r="N3582" s="5" t="s">
        <v>8270</v>
      </c>
      <c r="O3582" s="1">
        <f t="shared" si="220"/>
        <v>114</v>
      </c>
      <c r="P3582" s="7">
        <f t="shared" si="221"/>
        <v>37.97</v>
      </c>
      <c r="Q3582" s="5" t="s">
        <v>8319</v>
      </c>
      <c r="R3582" s="5" t="s">
        <v>8320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 s="5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t="b">
        <v>0</v>
      </c>
      <c r="L3583" s="5">
        <v>45</v>
      </c>
      <c r="M3583" t="b">
        <v>1</v>
      </c>
      <c r="N3583" s="5" t="s">
        <v>8270</v>
      </c>
      <c r="O3583" s="1">
        <f t="shared" si="220"/>
        <v>100</v>
      </c>
      <c r="P3583" s="7">
        <f t="shared" si="221"/>
        <v>33.339999999999996</v>
      </c>
      <c r="Q3583" s="5" t="s">
        <v>8319</v>
      </c>
      <c r="R3583" s="5" t="s">
        <v>8320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 s="5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t="b">
        <v>0</v>
      </c>
      <c r="L3584" s="5">
        <v>49</v>
      </c>
      <c r="M3584" t="b">
        <v>1</v>
      </c>
      <c r="N3584" s="5" t="s">
        <v>8270</v>
      </c>
      <c r="O3584" s="1">
        <f t="shared" si="220"/>
        <v>287</v>
      </c>
      <c r="P3584" s="7">
        <f t="shared" si="221"/>
        <v>58.58</v>
      </c>
      <c r="Q3584" s="5" t="s">
        <v>8319</v>
      </c>
      <c r="R3584" s="5" t="s">
        <v>8320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 s="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t="b">
        <v>0</v>
      </c>
      <c r="L3585" s="5">
        <v>24</v>
      </c>
      <c r="M3585" t="b">
        <v>1</v>
      </c>
      <c r="N3585" s="5" t="s">
        <v>8270</v>
      </c>
      <c r="O3585" s="1">
        <f t="shared" si="220"/>
        <v>109</v>
      </c>
      <c r="P3585" s="7">
        <f t="shared" si="221"/>
        <v>135.63</v>
      </c>
      <c r="Q3585" s="5" t="s">
        <v>8319</v>
      </c>
      <c r="R3585" s="5" t="s">
        <v>8320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 s="5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t="b">
        <v>0</v>
      </c>
      <c r="L3586" s="5">
        <v>112</v>
      </c>
      <c r="M3586" t="b">
        <v>1</v>
      </c>
      <c r="N3586" s="5" t="s">
        <v>8270</v>
      </c>
      <c r="O3586" s="1">
        <f t="shared" si="220"/>
        <v>116</v>
      </c>
      <c r="P3586" s="7">
        <f t="shared" si="221"/>
        <v>30.94</v>
      </c>
      <c r="Q3586" s="5" t="s">
        <v>8319</v>
      </c>
      <c r="R3586" s="5" t="s">
        <v>8320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 s="5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t="b">
        <v>0</v>
      </c>
      <c r="L3587" s="5">
        <v>23</v>
      </c>
      <c r="M3587" t="b">
        <v>1</v>
      </c>
      <c r="N3587" s="5" t="s">
        <v>8270</v>
      </c>
      <c r="O3587" s="1">
        <f t="shared" ref="O3587:O3650" si="224">ROUNDUP(E3587/D3587*100, 0)</f>
        <v>120</v>
      </c>
      <c r="P3587" s="7">
        <f t="shared" ref="P3587:P3650" si="225">ROUNDUP(E3587/L3587,2)</f>
        <v>176.09</v>
      </c>
      <c r="Q3587" s="5" t="s">
        <v>8319</v>
      </c>
      <c r="R3587" s="5" t="s">
        <v>8320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 s="5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t="b">
        <v>0</v>
      </c>
      <c r="L3588" s="5">
        <v>54</v>
      </c>
      <c r="M3588" t="b">
        <v>1</v>
      </c>
      <c r="N3588" s="5" t="s">
        <v>8270</v>
      </c>
      <c r="O3588" s="1">
        <f t="shared" si="224"/>
        <v>110</v>
      </c>
      <c r="P3588" s="7">
        <f t="shared" si="225"/>
        <v>151.98999999999998</v>
      </c>
      <c r="Q3588" s="5" t="s">
        <v>8319</v>
      </c>
      <c r="R3588" s="5" t="s">
        <v>8320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 s="5">
        <v>3587</v>
      </c>
      <c r="B3589" s="3" t="s">
        <v>3585</v>
      </c>
      <c r="C3589" s="3" t="s">
        <v>7696</v>
      </c>
      <c r="D3589">
        <v>500</v>
      </c>
      <c r="E3589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t="b">
        <v>0</v>
      </c>
      <c r="L3589" s="5">
        <v>28</v>
      </c>
      <c r="M3589" t="b">
        <v>1</v>
      </c>
      <c r="N3589" s="5" t="s">
        <v>8270</v>
      </c>
      <c r="O3589" s="1">
        <f t="shared" si="224"/>
        <v>127</v>
      </c>
      <c r="P3589" s="7">
        <f t="shared" si="225"/>
        <v>22.610000000000003</v>
      </c>
      <c r="Q3589" s="5" t="s">
        <v>8319</v>
      </c>
      <c r="R3589" s="5" t="s">
        <v>8320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 s="5">
        <v>3588</v>
      </c>
      <c r="B3590" s="3" t="s">
        <v>3586</v>
      </c>
      <c r="C3590" s="3" t="s">
        <v>7697</v>
      </c>
      <c r="D3590">
        <v>200</v>
      </c>
      <c r="E3590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t="b">
        <v>0</v>
      </c>
      <c r="L3590" s="5">
        <v>11</v>
      </c>
      <c r="M3590" t="b">
        <v>1</v>
      </c>
      <c r="N3590" s="5" t="s">
        <v>8270</v>
      </c>
      <c r="O3590" s="1">
        <f t="shared" si="224"/>
        <v>101</v>
      </c>
      <c r="P3590" s="7">
        <f t="shared" si="225"/>
        <v>18.28</v>
      </c>
      <c r="Q3590" s="5" t="s">
        <v>8319</v>
      </c>
      <c r="R3590" s="5" t="s">
        <v>8320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 s="5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t="b">
        <v>0</v>
      </c>
      <c r="L3591" s="5">
        <v>62</v>
      </c>
      <c r="M3591" t="b">
        <v>1</v>
      </c>
      <c r="N3591" s="5" t="s">
        <v>8270</v>
      </c>
      <c r="O3591" s="1">
        <f t="shared" si="224"/>
        <v>128</v>
      </c>
      <c r="P3591" s="7">
        <f t="shared" si="225"/>
        <v>82.26</v>
      </c>
      <c r="Q3591" s="5" t="s">
        <v>8319</v>
      </c>
      <c r="R3591" s="5" t="s">
        <v>8320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 s="5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t="b">
        <v>0</v>
      </c>
      <c r="L3592" s="5">
        <v>73</v>
      </c>
      <c r="M3592" t="b">
        <v>1</v>
      </c>
      <c r="N3592" s="5" t="s">
        <v>8270</v>
      </c>
      <c r="O3592" s="1">
        <f t="shared" si="224"/>
        <v>101</v>
      </c>
      <c r="P3592" s="7">
        <f t="shared" si="225"/>
        <v>68.540000000000006</v>
      </c>
      <c r="Q3592" s="5" t="s">
        <v>8319</v>
      </c>
      <c r="R3592" s="5" t="s">
        <v>8320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 s="5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t="b">
        <v>0</v>
      </c>
      <c r="L3593" s="5">
        <v>18</v>
      </c>
      <c r="M3593" t="b">
        <v>1</v>
      </c>
      <c r="N3593" s="5" t="s">
        <v>8270</v>
      </c>
      <c r="O3593" s="1">
        <f t="shared" si="224"/>
        <v>175</v>
      </c>
      <c r="P3593" s="7">
        <f t="shared" si="225"/>
        <v>68.06</v>
      </c>
      <c r="Q3593" s="5" t="s">
        <v>8319</v>
      </c>
      <c r="R3593" s="5" t="s">
        <v>8320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 s="5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t="b">
        <v>0</v>
      </c>
      <c r="L3594" s="5">
        <v>35</v>
      </c>
      <c r="M3594" t="b">
        <v>1</v>
      </c>
      <c r="N3594" s="5" t="s">
        <v>8270</v>
      </c>
      <c r="O3594" s="1">
        <f t="shared" si="224"/>
        <v>128</v>
      </c>
      <c r="P3594" s="7">
        <f t="shared" si="225"/>
        <v>72.72</v>
      </c>
      <c r="Q3594" s="5" t="s">
        <v>8319</v>
      </c>
      <c r="R3594" s="5" t="s">
        <v>8320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 s="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t="b">
        <v>0</v>
      </c>
      <c r="L3595" s="5">
        <v>43</v>
      </c>
      <c r="M3595" t="b">
        <v>1</v>
      </c>
      <c r="N3595" s="5" t="s">
        <v>8270</v>
      </c>
      <c r="O3595" s="1">
        <f t="shared" si="224"/>
        <v>111</v>
      </c>
      <c r="P3595" s="7">
        <f t="shared" si="225"/>
        <v>77.190000000000012</v>
      </c>
      <c r="Q3595" s="5" t="s">
        <v>8319</v>
      </c>
      <c r="R3595" s="5" t="s">
        <v>8320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 s="5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t="b">
        <v>0</v>
      </c>
      <c r="L3596" s="5">
        <v>36</v>
      </c>
      <c r="M3596" t="b">
        <v>1</v>
      </c>
      <c r="N3596" s="5" t="s">
        <v>8270</v>
      </c>
      <c r="O3596" s="1">
        <f t="shared" si="224"/>
        <v>126</v>
      </c>
      <c r="P3596" s="7">
        <f t="shared" si="225"/>
        <v>55.98</v>
      </c>
      <c r="Q3596" s="5" t="s">
        <v>8319</v>
      </c>
      <c r="R3596" s="5" t="s">
        <v>8320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 s="5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t="b">
        <v>0</v>
      </c>
      <c r="L3597" s="5">
        <v>62</v>
      </c>
      <c r="M3597" t="b">
        <v>1</v>
      </c>
      <c r="N3597" s="5" t="s">
        <v>8270</v>
      </c>
      <c r="O3597" s="1">
        <f t="shared" si="224"/>
        <v>119</v>
      </c>
      <c r="P3597" s="7">
        <f t="shared" si="225"/>
        <v>49.699999999999996</v>
      </c>
      <c r="Q3597" s="5" t="s">
        <v>8319</v>
      </c>
      <c r="R3597" s="5" t="s">
        <v>8320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 s="5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t="b">
        <v>0</v>
      </c>
      <c r="L3598" s="5">
        <v>15</v>
      </c>
      <c r="M3598" t="b">
        <v>1</v>
      </c>
      <c r="N3598" s="5" t="s">
        <v>8270</v>
      </c>
      <c r="O3598" s="1">
        <f t="shared" si="224"/>
        <v>108</v>
      </c>
      <c r="P3598" s="7">
        <f t="shared" si="225"/>
        <v>79</v>
      </c>
      <c r="Q3598" s="5" t="s">
        <v>8319</v>
      </c>
      <c r="R3598" s="5" t="s">
        <v>8320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 s="5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t="b">
        <v>0</v>
      </c>
      <c r="L3599" s="5">
        <v>33</v>
      </c>
      <c r="M3599" t="b">
        <v>1</v>
      </c>
      <c r="N3599" s="5" t="s">
        <v>8270</v>
      </c>
      <c r="O3599" s="1">
        <f t="shared" si="224"/>
        <v>103</v>
      </c>
      <c r="P3599" s="7">
        <f t="shared" si="225"/>
        <v>77.73</v>
      </c>
      <c r="Q3599" s="5" t="s">
        <v>8319</v>
      </c>
      <c r="R3599" s="5" t="s">
        <v>8320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 s="5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t="b">
        <v>0</v>
      </c>
      <c r="L3600" s="5">
        <v>27</v>
      </c>
      <c r="M3600" t="b">
        <v>1</v>
      </c>
      <c r="N3600" s="5" t="s">
        <v>8270</v>
      </c>
      <c r="O3600" s="1">
        <f t="shared" si="224"/>
        <v>111</v>
      </c>
      <c r="P3600" s="7">
        <f t="shared" si="225"/>
        <v>40.78</v>
      </c>
      <c r="Q3600" s="5" t="s">
        <v>8319</v>
      </c>
      <c r="R3600" s="5" t="s">
        <v>8320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 s="5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t="b">
        <v>0</v>
      </c>
      <c r="L3601" s="5">
        <v>17</v>
      </c>
      <c r="M3601" t="b">
        <v>1</v>
      </c>
      <c r="N3601" s="5" t="s">
        <v>8270</v>
      </c>
      <c r="O3601" s="1">
        <f t="shared" si="224"/>
        <v>202</v>
      </c>
      <c r="P3601" s="7">
        <f t="shared" si="225"/>
        <v>59.419999999999995</v>
      </c>
      <c r="Q3601" s="5" t="s">
        <v>8319</v>
      </c>
      <c r="R3601" s="5" t="s">
        <v>8320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 s="5">
        <v>3600</v>
      </c>
      <c r="B3602" s="3" t="s">
        <v>3598</v>
      </c>
      <c r="C3602" s="3" t="s">
        <v>7709</v>
      </c>
      <c r="D3602">
        <v>10</v>
      </c>
      <c r="E3602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t="b">
        <v>0</v>
      </c>
      <c r="L3602" s="5">
        <v>4</v>
      </c>
      <c r="M3602" t="b">
        <v>1</v>
      </c>
      <c r="N3602" s="5" t="s">
        <v>8270</v>
      </c>
      <c r="O3602" s="1">
        <f t="shared" si="224"/>
        <v>130</v>
      </c>
      <c r="P3602" s="7">
        <f t="shared" si="225"/>
        <v>3.25</v>
      </c>
      <c r="Q3602" s="5" t="s">
        <v>8319</v>
      </c>
      <c r="R3602" s="5" t="s">
        <v>8320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 s="5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t="b">
        <v>0</v>
      </c>
      <c r="L3603" s="5">
        <v>53</v>
      </c>
      <c r="M3603" t="b">
        <v>1</v>
      </c>
      <c r="N3603" s="5" t="s">
        <v>8270</v>
      </c>
      <c r="O3603" s="1">
        <f t="shared" si="224"/>
        <v>105</v>
      </c>
      <c r="P3603" s="7">
        <f t="shared" si="225"/>
        <v>39.379999999999995</v>
      </c>
      <c r="Q3603" s="5" t="s">
        <v>8319</v>
      </c>
      <c r="R3603" s="5" t="s">
        <v>8320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 s="5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t="b">
        <v>0</v>
      </c>
      <c r="L3604" s="5">
        <v>49</v>
      </c>
      <c r="M3604" t="b">
        <v>1</v>
      </c>
      <c r="N3604" s="5" t="s">
        <v>8270</v>
      </c>
      <c r="O3604" s="1">
        <f t="shared" si="224"/>
        <v>101</v>
      </c>
      <c r="P3604" s="7">
        <f t="shared" si="225"/>
        <v>81.680000000000007</v>
      </c>
      <c r="Q3604" s="5" t="s">
        <v>8319</v>
      </c>
      <c r="R3604" s="5" t="s">
        <v>8320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 s="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t="b">
        <v>0</v>
      </c>
      <c r="L3605" s="5">
        <v>57</v>
      </c>
      <c r="M3605" t="b">
        <v>1</v>
      </c>
      <c r="N3605" s="5" t="s">
        <v>8270</v>
      </c>
      <c r="O3605" s="1">
        <f t="shared" si="224"/>
        <v>171</v>
      </c>
      <c r="P3605" s="7">
        <f t="shared" si="225"/>
        <v>44.919999999999995</v>
      </c>
      <c r="Q3605" s="5" t="s">
        <v>8319</v>
      </c>
      <c r="R3605" s="5" t="s">
        <v>8320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 s="5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t="b">
        <v>0</v>
      </c>
      <c r="L3606" s="5">
        <v>69</v>
      </c>
      <c r="M3606" t="b">
        <v>1</v>
      </c>
      <c r="N3606" s="5" t="s">
        <v>8270</v>
      </c>
      <c r="O3606" s="1">
        <f t="shared" si="224"/>
        <v>113</v>
      </c>
      <c r="P3606" s="7">
        <f t="shared" si="225"/>
        <v>49.059999999999995</v>
      </c>
      <c r="Q3606" s="5" t="s">
        <v>8319</v>
      </c>
      <c r="R3606" s="5" t="s">
        <v>8320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 s="5">
        <v>3605</v>
      </c>
      <c r="B3607" s="3" t="s">
        <v>3603</v>
      </c>
      <c r="C3607" s="3" t="s">
        <v>7714</v>
      </c>
      <c r="D3607">
        <v>250</v>
      </c>
      <c r="E3607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t="b">
        <v>0</v>
      </c>
      <c r="L3607" s="5">
        <v>15</v>
      </c>
      <c r="M3607" t="b">
        <v>1</v>
      </c>
      <c r="N3607" s="5" t="s">
        <v>8270</v>
      </c>
      <c r="O3607" s="1">
        <f t="shared" si="224"/>
        <v>184</v>
      </c>
      <c r="P3607" s="7">
        <f t="shared" si="225"/>
        <v>30.67</v>
      </c>
      <c r="Q3607" s="5" t="s">
        <v>8319</v>
      </c>
      <c r="R3607" s="5" t="s">
        <v>8320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 s="5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t="b">
        <v>0</v>
      </c>
      <c r="L3608" s="5">
        <v>64</v>
      </c>
      <c r="M3608" t="b">
        <v>1</v>
      </c>
      <c r="N3608" s="5" t="s">
        <v>8270</v>
      </c>
      <c r="O3608" s="1">
        <f t="shared" si="224"/>
        <v>131</v>
      </c>
      <c r="P3608" s="7">
        <f t="shared" si="225"/>
        <v>61.07</v>
      </c>
      <c r="Q3608" s="5" t="s">
        <v>8319</v>
      </c>
      <c r="R3608" s="5" t="s">
        <v>8320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 s="5">
        <v>3607</v>
      </c>
      <c r="B3609" s="3" t="s">
        <v>3605</v>
      </c>
      <c r="C3609" s="3" t="s">
        <v>7716</v>
      </c>
      <c r="D3609">
        <v>550</v>
      </c>
      <c r="E3609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t="b">
        <v>0</v>
      </c>
      <c r="L3609" s="5">
        <v>20</v>
      </c>
      <c r="M3609" t="b">
        <v>1</v>
      </c>
      <c r="N3609" s="5" t="s">
        <v>8270</v>
      </c>
      <c r="O3609" s="1">
        <f t="shared" si="224"/>
        <v>106</v>
      </c>
      <c r="P3609" s="7">
        <f t="shared" si="225"/>
        <v>29</v>
      </c>
      <c r="Q3609" s="5" t="s">
        <v>8319</v>
      </c>
      <c r="R3609" s="5" t="s">
        <v>8320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 s="5">
        <v>3608</v>
      </c>
      <c r="B3610" s="3" t="s">
        <v>3606</v>
      </c>
      <c r="C3610" s="3" t="s">
        <v>7717</v>
      </c>
      <c r="D3610">
        <v>800</v>
      </c>
      <c r="E3610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t="b">
        <v>0</v>
      </c>
      <c r="L3610" s="5">
        <v>27</v>
      </c>
      <c r="M3610" t="b">
        <v>1</v>
      </c>
      <c r="N3610" s="5" t="s">
        <v>8270</v>
      </c>
      <c r="O3610" s="1">
        <f t="shared" si="224"/>
        <v>100</v>
      </c>
      <c r="P3610" s="7">
        <f t="shared" si="225"/>
        <v>29.630000000000003</v>
      </c>
      <c r="Q3610" s="5" t="s">
        <v>8319</v>
      </c>
      <c r="R3610" s="5" t="s">
        <v>8320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 s="5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t="b">
        <v>0</v>
      </c>
      <c r="L3611" s="5">
        <v>21</v>
      </c>
      <c r="M3611" t="b">
        <v>1</v>
      </c>
      <c r="N3611" s="5" t="s">
        <v>8270</v>
      </c>
      <c r="O3611" s="1">
        <f t="shared" si="224"/>
        <v>154</v>
      </c>
      <c r="P3611" s="7">
        <f t="shared" si="225"/>
        <v>143.1</v>
      </c>
      <c r="Q3611" s="5" t="s">
        <v>8319</v>
      </c>
      <c r="R3611" s="5" t="s">
        <v>8320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 s="5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t="b">
        <v>0</v>
      </c>
      <c r="L3612" s="5">
        <v>31</v>
      </c>
      <c r="M3612" t="b">
        <v>1</v>
      </c>
      <c r="N3612" s="5" t="s">
        <v>8270</v>
      </c>
      <c r="O3612" s="1">
        <f t="shared" si="224"/>
        <v>163</v>
      </c>
      <c r="P3612" s="7">
        <f t="shared" si="225"/>
        <v>52.36</v>
      </c>
      <c r="Q3612" s="5" t="s">
        <v>8319</v>
      </c>
      <c r="R3612" s="5" t="s">
        <v>8320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 s="5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t="b">
        <v>0</v>
      </c>
      <c r="L3613" s="5">
        <v>51</v>
      </c>
      <c r="M3613" t="b">
        <v>1</v>
      </c>
      <c r="N3613" s="5" t="s">
        <v>8270</v>
      </c>
      <c r="O3613" s="1">
        <f t="shared" si="224"/>
        <v>136</v>
      </c>
      <c r="P3613" s="7">
        <f t="shared" si="225"/>
        <v>66.67</v>
      </c>
      <c r="Q3613" s="5" t="s">
        <v>8319</v>
      </c>
      <c r="R3613" s="5" t="s">
        <v>8320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 s="5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t="b">
        <v>0</v>
      </c>
      <c r="L3614" s="5">
        <v>57</v>
      </c>
      <c r="M3614" t="b">
        <v>1</v>
      </c>
      <c r="N3614" s="5" t="s">
        <v>8270</v>
      </c>
      <c r="O3614" s="1">
        <f t="shared" si="224"/>
        <v>145</v>
      </c>
      <c r="P3614" s="7">
        <f t="shared" si="225"/>
        <v>126.67</v>
      </c>
      <c r="Q3614" s="5" t="s">
        <v>8319</v>
      </c>
      <c r="R3614" s="5" t="s">
        <v>8320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 s="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t="b">
        <v>0</v>
      </c>
      <c r="L3615" s="5">
        <v>20</v>
      </c>
      <c r="M3615" t="b">
        <v>1</v>
      </c>
      <c r="N3615" s="5" t="s">
        <v>8270</v>
      </c>
      <c r="O3615" s="1">
        <f t="shared" si="224"/>
        <v>100</v>
      </c>
      <c r="P3615" s="7">
        <f t="shared" si="225"/>
        <v>62.5</v>
      </c>
      <c r="Q3615" s="5" t="s">
        <v>8319</v>
      </c>
      <c r="R3615" s="5" t="s">
        <v>8320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 s="5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t="b">
        <v>0</v>
      </c>
      <c r="L3616" s="5">
        <v>71</v>
      </c>
      <c r="M3616" t="b">
        <v>1</v>
      </c>
      <c r="N3616" s="5" t="s">
        <v>8270</v>
      </c>
      <c r="O3616" s="1">
        <f t="shared" si="224"/>
        <v>101</v>
      </c>
      <c r="P3616" s="7">
        <f t="shared" si="225"/>
        <v>35.5</v>
      </c>
      <c r="Q3616" s="5" t="s">
        <v>8319</v>
      </c>
      <c r="R3616" s="5" t="s">
        <v>8320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 s="5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t="b">
        <v>0</v>
      </c>
      <c r="L3617" s="5">
        <v>72</v>
      </c>
      <c r="M3617" t="b">
        <v>1</v>
      </c>
      <c r="N3617" s="5" t="s">
        <v>8270</v>
      </c>
      <c r="O3617" s="1">
        <f t="shared" si="224"/>
        <v>107</v>
      </c>
      <c r="P3617" s="7">
        <f t="shared" si="225"/>
        <v>37.089999999999996</v>
      </c>
      <c r="Q3617" s="5" t="s">
        <v>8319</v>
      </c>
      <c r="R3617" s="5" t="s">
        <v>8320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 s="5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t="b">
        <v>0</v>
      </c>
      <c r="L3618" s="5">
        <v>45</v>
      </c>
      <c r="M3618" t="b">
        <v>1</v>
      </c>
      <c r="N3618" s="5" t="s">
        <v>8270</v>
      </c>
      <c r="O3618" s="1">
        <f t="shared" si="224"/>
        <v>125</v>
      </c>
      <c r="P3618" s="7">
        <f t="shared" si="225"/>
        <v>69.34</v>
      </c>
      <c r="Q3618" s="5" t="s">
        <v>8319</v>
      </c>
      <c r="R3618" s="5" t="s">
        <v>8320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 s="5">
        <v>3617</v>
      </c>
      <c r="B3619" s="3" t="s">
        <v>3614</v>
      </c>
      <c r="C3619" s="3" t="s">
        <v>7726</v>
      </c>
      <c r="D3619">
        <v>740</v>
      </c>
      <c r="E3619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t="b">
        <v>0</v>
      </c>
      <c r="L3619" s="5">
        <v>51</v>
      </c>
      <c r="M3619" t="b">
        <v>1</v>
      </c>
      <c r="N3619" s="5" t="s">
        <v>8270</v>
      </c>
      <c r="O3619" s="1">
        <f t="shared" si="224"/>
        <v>119</v>
      </c>
      <c r="P3619" s="7">
        <f t="shared" si="225"/>
        <v>17.260000000000002</v>
      </c>
      <c r="Q3619" s="5" t="s">
        <v>8319</v>
      </c>
      <c r="R3619" s="5" t="s">
        <v>8320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 s="5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t="b">
        <v>0</v>
      </c>
      <c r="L3620" s="5">
        <v>56</v>
      </c>
      <c r="M3620" t="b">
        <v>1</v>
      </c>
      <c r="N3620" s="5" t="s">
        <v>8270</v>
      </c>
      <c r="O3620" s="1">
        <f t="shared" si="224"/>
        <v>101</v>
      </c>
      <c r="P3620" s="7">
        <f t="shared" si="225"/>
        <v>36.08</v>
      </c>
      <c r="Q3620" s="5" t="s">
        <v>8319</v>
      </c>
      <c r="R3620" s="5" t="s">
        <v>8320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 s="5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t="b">
        <v>0</v>
      </c>
      <c r="L3621" s="5">
        <v>17</v>
      </c>
      <c r="M3621" t="b">
        <v>1</v>
      </c>
      <c r="N3621" s="5" t="s">
        <v>8270</v>
      </c>
      <c r="O3621" s="1">
        <f t="shared" si="224"/>
        <v>113</v>
      </c>
      <c r="P3621" s="7">
        <f t="shared" si="225"/>
        <v>66.48</v>
      </c>
      <c r="Q3621" s="5" t="s">
        <v>8319</v>
      </c>
      <c r="R3621" s="5" t="s">
        <v>8320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 s="5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t="b">
        <v>0</v>
      </c>
      <c r="L3622" s="5">
        <v>197</v>
      </c>
      <c r="M3622" t="b">
        <v>1</v>
      </c>
      <c r="N3622" s="5" t="s">
        <v>8270</v>
      </c>
      <c r="O3622" s="1">
        <f t="shared" si="224"/>
        <v>106</v>
      </c>
      <c r="P3622" s="7">
        <f t="shared" si="225"/>
        <v>56.07</v>
      </c>
      <c r="Q3622" s="5" t="s">
        <v>8319</v>
      </c>
      <c r="R3622" s="5" t="s">
        <v>8320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 s="5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t="b">
        <v>0</v>
      </c>
      <c r="L3623" s="5">
        <v>70</v>
      </c>
      <c r="M3623" t="b">
        <v>1</v>
      </c>
      <c r="N3623" s="5" t="s">
        <v>8270</v>
      </c>
      <c r="O3623" s="1">
        <f t="shared" si="224"/>
        <v>110</v>
      </c>
      <c r="P3623" s="7">
        <f t="shared" si="225"/>
        <v>47.03</v>
      </c>
      <c r="Q3623" s="5" t="s">
        <v>8319</v>
      </c>
      <c r="R3623" s="5" t="s">
        <v>8320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 s="5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t="b">
        <v>0</v>
      </c>
      <c r="L3624" s="5">
        <v>21</v>
      </c>
      <c r="M3624" t="b">
        <v>1</v>
      </c>
      <c r="N3624" s="5" t="s">
        <v>8270</v>
      </c>
      <c r="O3624" s="1">
        <f t="shared" si="224"/>
        <v>101</v>
      </c>
      <c r="P3624" s="7">
        <f t="shared" si="225"/>
        <v>47.669999999999995</v>
      </c>
      <c r="Q3624" s="5" t="s">
        <v>8319</v>
      </c>
      <c r="R3624" s="5" t="s">
        <v>8320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 s="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t="b">
        <v>0</v>
      </c>
      <c r="L3625" s="5">
        <v>34</v>
      </c>
      <c r="M3625" t="b">
        <v>1</v>
      </c>
      <c r="N3625" s="5" t="s">
        <v>8270</v>
      </c>
      <c r="O3625" s="1">
        <f t="shared" si="224"/>
        <v>120</v>
      </c>
      <c r="P3625" s="7">
        <f t="shared" si="225"/>
        <v>88.240000000000009</v>
      </c>
      <c r="Q3625" s="5" t="s">
        <v>8319</v>
      </c>
      <c r="R3625" s="5" t="s">
        <v>8320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 s="5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t="b">
        <v>0</v>
      </c>
      <c r="L3626" s="5">
        <v>39</v>
      </c>
      <c r="M3626" t="b">
        <v>1</v>
      </c>
      <c r="N3626" s="5" t="s">
        <v>8270</v>
      </c>
      <c r="O3626" s="1">
        <f t="shared" si="224"/>
        <v>105</v>
      </c>
      <c r="P3626" s="7">
        <f t="shared" si="225"/>
        <v>80.72</v>
      </c>
      <c r="Q3626" s="5" t="s">
        <v>8319</v>
      </c>
      <c r="R3626" s="5" t="s">
        <v>8320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 s="5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t="b">
        <v>0</v>
      </c>
      <c r="L3627" s="5">
        <v>78</v>
      </c>
      <c r="M3627" t="b">
        <v>1</v>
      </c>
      <c r="N3627" s="5" t="s">
        <v>8270</v>
      </c>
      <c r="O3627" s="1">
        <f t="shared" si="224"/>
        <v>103</v>
      </c>
      <c r="P3627" s="7">
        <f t="shared" si="225"/>
        <v>39.489999999999995</v>
      </c>
      <c r="Q3627" s="5" t="s">
        <v>8319</v>
      </c>
      <c r="R3627" s="5" t="s">
        <v>8320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 s="5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t="b">
        <v>0</v>
      </c>
      <c r="L3628" s="5">
        <v>48</v>
      </c>
      <c r="M3628" t="b">
        <v>1</v>
      </c>
      <c r="N3628" s="5" t="s">
        <v>8270</v>
      </c>
      <c r="O3628" s="1">
        <f t="shared" si="224"/>
        <v>102</v>
      </c>
      <c r="P3628" s="7">
        <f t="shared" si="225"/>
        <v>84.86</v>
      </c>
      <c r="Q3628" s="5" t="s">
        <v>8319</v>
      </c>
      <c r="R3628" s="5" t="s">
        <v>8320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 s="5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t="b">
        <v>0</v>
      </c>
      <c r="L3629" s="5">
        <v>29</v>
      </c>
      <c r="M3629" t="b">
        <v>1</v>
      </c>
      <c r="N3629" s="5" t="s">
        <v>8270</v>
      </c>
      <c r="O3629" s="1">
        <f t="shared" si="224"/>
        <v>100</v>
      </c>
      <c r="P3629" s="7">
        <f t="shared" si="225"/>
        <v>68.97</v>
      </c>
      <c r="Q3629" s="5" t="s">
        <v>8319</v>
      </c>
      <c r="R3629" s="5" t="s">
        <v>8320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 s="5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t="b">
        <v>0</v>
      </c>
      <c r="L3630" s="5">
        <v>0</v>
      </c>
      <c r="M3630" t="b">
        <v>0</v>
      </c>
      <c r="N3630" s="5" t="s">
        <v>8304</v>
      </c>
      <c r="O3630" s="1">
        <f t="shared" si="224"/>
        <v>0</v>
      </c>
      <c r="P3630" s="7" t="e">
        <f t="shared" si="225"/>
        <v>#DIV/0!</v>
      </c>
      <c r="Q3630" s="5" t="s">
        <v>8319</v>
      </c>
      <c r="R3630" s="5" t="s">
        <v>8361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 s="5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t="b">
        <v>0</v>
      </c>
      <c r="L3631" s="5">
        <v>2</v>
      </c>
      <c r="M3631" t="b">
        <v>0</v>
      </c>
      <c r="N3631" s="5" t="s">
        <v>8304</v>
      </c>
      <c r="O3631" s="1">
        <f t="shared" si="224"/>
        <v>1</v>
      </c>
      <c r="P3631" s="7">
        <f t="shared" si="225"/>
        <v>1</v>
      </c>
      <c r="Q3631" s="5" t="s">
        <v>8319</v>
      </c>
      <c r="R3631" s="5" t="s">
        <v>8361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 s="5">
        <v>3630</v>
      </c>
      <c r="B3632" s="3" t="s">
        <v>3627</v>
      </c>
      <c r="C3632" s="3" t="s">
        <v>7739</v>
      </c>
      <c r="D3632">
        <v>3000</v>
      </c>
      <c r="E3632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t="b">
        <v>0</v>
      </c>
      <c r="L3632" s="5">
        <v>1</v>
      </c>
      <c r="M3632" t="b">
        <v>0</v>
      </c>
      <c r="N3632" s="5" t="s">
        <v>8304</v>
      </c>
      <c r="O3632" s="1">
        <f t="shared" si="224"/>
        <v>1</v>
      </c>
      <c r="P3632" s="7">
        <f t="shared" si="225"/>
        <v>1</v>
      </c>
      <c r="Q3632" s="5" t="s">
        <v>8319</v>
      </c>
      <c r="R3632" s="5" t="s">
        <v>8361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 s="5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t="b">
        <v>0</v>
      </c>
      <c r="L3633" s="5">
        <v>59</v>
      </c>
      <c r="M3633" t="b">
        <v>0</v>
      </c>
      <c r="N3633" s="5" t="s">
        <v>8304</v>
      </c>
      <c r="O3633" s="1">
        <f t="shared" si="224"/>
        <v>52</v>
      </c>
      <c r="P3633" s="7">
        <f t="shared" si="225"/>
        <v>147.88999999999999</v>
      </c>
      <c r="Q3633" s="5" t="s">
        <v>8319</v>
      </c>
      <c r="R3633" s="5" t="s">
        <v>8361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 s="5">
        <v>3632</v>
      </c>
      <c r="B3634" s="3" t="s">
        <v>3629</v>
      </c>
      <c r="C3634" s="3" t="s">
        <v>7741</v>
      </c>
      <c r="D3634">
        <v>500</v>
      </c>
      <c r="E3634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t="b">
        <v>0</v>
      </c>
      <c r="L3634" s="5">
        <v>1</v>
      </c>
      <c r="M3634" t="b">
        <v>0</v>
      </c>
      <c r="N3634" s="5" t="s">
        <v>8304</v>
      </c>
      <c r="O3634" s="1">
        <f t="shared" si="224"/>
        <v>20</v>
      </c>
      <c r="P3634" s="7">
        <f t="shared" si="225"/>
        <v>100</v>
      </c>
      <c r="Q3634" s="5" t="s">
        <v>8319</v>
      </c>
      <c r="R3634" s="5" t="s">
        <v>8361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 s="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t="b">
        <v>0</v>
      </c>
      <c r="L3635" s="5">
        <v>31</v>
      </c>
      <c r="M3635" t="b">
        <v>0</v>
      </c>
      <c r="N3635" s="5" t="s">
        <v>8304</v>
      </c>
      <c r="O3635" s="1">
        <f t="shared" si="224"/>
        <v>36</v>
      </c>
      <c r="P3635" s="7">
        <f t="shared" si="225"/>
        <v>56.839999999999996</v>
      </c>
      <c r="Q3635" s="5" t="s">
        <v>8319</v>
      </c>
      <c r="R3635" s="5" t="s">
        <v>8361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 s="5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t="b">
        <v>0</v>
      </c>
      <c r="L3636" s="5">
        <v>18</v>
      </c>
      <c r="M3636" t="b">
        <v>0</v>
      </c>
      <c r="N3636" s="5" t="s">
        <v>8304</v>
      </c>
      <c r="O3636" s="1">
        <f t="shared" si="224"/>
        <v>5</v>
      </c>
      <c r="P3636" s="7">
        <f t="shared" si="225"/>
        <v>176.95</v>
      </c>
      <c r="Q3636" s="5" t="s">
        <v>8319</v>
      </c>
      <c r="R3636" s="5" t="s">
        <v>8361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 s="5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t="b">
        <v>0</v>
      </c>
      <c r="L3637" s="5">
        <v>10</v>
      </c>
      <c r="M3637" t="b">
        <v>0</v>
      </c>
      <c r="N3637" s="5" t="s">
        <v>8304</v>
      </c>
      <c r="O3637" s="1">
        <f t="shared" si="224"/>
        <v>37</v>
      </c>
      <c r="P3637" s="7">
        <f t="shared" si="225"/>
        <v>127.6</v>
      </c>
      <c r="Q3637" s="5" t="s">
        <v>8319</v>
      </c>
      <c r="R3637" s="5" t="s">
        <v>8361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 s="5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t="b">
        <v>0</v>
      </c>
      <c r="L3638" s="5">
        <v>0</v>
      </c>
      <c r="M3638" t="b">
        <v>0</v>
      </c>
      <c r="N3638" s="5" t="s">
        <v>8304</v>
      </c>
      <c r="O3638" s="1">
        <f t="shared" si="224"/>
        <v>0</v>
      </c>
      <c r="P3638" s="7" t="e">
        <f t="shared" si="225"/>
        <v>#DIV/0!</v>
      </c>
      <c r="Q3638" s="5" t="s">
        <v>8319</v>
      </c>
      <c r="R3638" s="5" t="s">
        <v>8361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 s="5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t="b">
        <v>0</v>
      </c>
      <c r="L3639" s="5">
        <v>14</v>
      </c>
      <c r="M3639" t="b">
        <v>0</v>
      </c>
      <c r="N3639" s="5" t="s">
        <v>8304</v>
      </c>
      <c r="O3639" s="1">
        <f t="shared" si="224"/>
        <v>31</v>
      </c>
      <c r="P3639" s="7">
        <f t="shared" si="225"/>
        <v>66.150000000000006</v>
      </c>
      <c r="Q3639" s="5" t="s">
        <v>8319</v>
      </c>
      <c r="R3639" s="5" t="s">
        <v>8361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 s="5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t="b">
        <v>0</v>
      </c>
      <c r="L3640" s="5">
        <v>2</v>
      </c>
      <c r="M3640" t="b">
        <v>0</v>
      </c>
      <c r="N3640" s="5" t="s">
        <v>8304</v>
      </c>
      <c r="O3640" s="1">
        <f t="shared" si="224"/>
        <v>7</v>
      </c>
      <c r="P3640" s="7">
        <f t="shared" si="225"/>
        <v>108</v>
      </c>
      <c r="Q3640" s="5" t="s">
        <v>8319</v>
      </c>
      <c r="R3640" s="5" t="s">
        <v>8361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 s="5">
        <v>3639</v>
      </c>
      <c r="B3641" s="3" t="s">
        <v>3636</v>
      </c>
      <c r="C3641" s="3" t="s">
        <v>7748</v>
      </c>
      <c r="D3641">
        <v>25000</v>
      </c>
      <c r="E3641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t="b">
        <v>0</v>
      </c>
      <c r="L3641" s="5">
        <v>1</v>
      </c>
      <c r="M3641" t="b">
        <v>0</v>
      </c>
      <c r="N3641" s="5" t="s">
        <v>8304</v>
      </c>
      <c r="O3641" s="1">
        <f t="shared" si="224"/>
        <v>1</v>
      </c>
      <c r="P3641" s="7">
        <f t="shared" si="225"/>
        <v>1</v>
      </c>
      <c r="Q3641" s="5" t="s">
        <v>8319</v>
      </c>
      <c r="R3641" s="5" t="s">
        <v>8361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 s="5">
        <v>3640</v>
      </c>
      <c r="B3642" s="3" t="s">
        <v>3637</v>
      </c>
      <c r="C3642" s="3" t="s">
        <v>7749</v>
      </c>
      <c r="D3642">
        <v>1000</v>
      </c>
      <c r="E3642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t="b">
        <v>0</v>
      </c>
      <c r="L3642" s="5">
        <v>3</v>
      </c>
      <c r="M3642" t="b">
        <v>0</v>
      </c>
      <c r="N3642" s="5" t="s">
        <v>8304</v>
      </c>
      <c r="O3642" s="1">
        <f t="shared" si="224"/>
        <v>6</v>
      </c>
      <c r="P3642" s="7">
        <f t="shared" si="225"/>
        <v>18.34</v>
      </c>
      <c r="Q3642" s="5" t="s">
        <v>8319</v>
      </c>
      <c r="R3642" s="5" t="s">
        <v>8361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 s="5">
        <v>3641</v>
      </c>
      <c r="B3643" s="3" t="s">
        <v>3638</v>
      </c>
      <c r="C3643" s="3" t="s">
        <v>7750</v>
      </c>
      <c r="D3643">
        <v>3000</v>
      </c>
      <c r="E3643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t="b">
        <v>0</v>
      </c>
      <c r="L3643" s="5">
        <v>0</v>
      </c>
      <c r="M3643" t="b">
        <v>0</v>
      </c>
      <c r="N3643" s="5" t="s">
        <v>8304</v>
      </c>
      <c r="O3643" s="1">
        <f t="shared" si="224"/>
        <v>0</v>
      </c>
      <c r="P3643" s="7" t="e">
        <f t="shared" si="225"/>
        <v>#DIV/0!</v>
      </c>
      <c r="Q3643" s="5" t="s">
        <v>8319</v>
      </c>
      <c r="R3643" s="5" t="s">
        <v>8361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 s="5">
        <v>3642</v>
      </c>
      <c r="B3644" s="3" t="s">
        <v>3639</v>
      </c>
      <c r="C3644" s="3" t="s">
        <v>7751</v>
      </c>
      <c r="D3644">
        <v>700</v>
      </c>
      <c r="E3644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t="b">
        <v>0</v>
      </c>
      <c r="L3644" s="5">
        <v>2</v>
      </c>
      <c r="M3644" t="b">
        <v>0</v>
      </c>
      <c r="N3644" s="5" t="s">
        <v>8304</v>
      </c>
      <c r="O3644" s="1">
        <f t="shared" si="224"/>
        <v>3</v>
      </c>
      <c r="P3644" s="7">
        <f t="shared" si="225"/>
        <v>7.5</v>
      </c>
      <c r="Q3644" s="5" t="s">
        <v>8319</v>
      </c>
      <c r="R3644" s="5" t="s">
        <v>8361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 s="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t="b">
        <v>0</v>
      </c>
      <c r="L3645" s="5">
        <v>0</v>
      </c>
      <c r="M3645" t="b">
        <v>0</v>
      </c>
      <c r="N3645" s="5" t="s">
        <v>8304</v>
      </c>
      <c r="O3645" s="1">
        <f t="shared" si="224"/>
        <v>0</v>
      </c>
      <c r="P3645" s="7" t="e">
        <f t="shared" si="225"/>
        <v>#DIV/0!</v>
      </c>
      <c r="Q3645" s="5" t="s">
        <v>8319</v>
      </c>
      <c r="R3645" s="5" t="s">
        <v>8361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 s="5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t="b">
        <v>0</v>
      </c>
      <c r="L3646" s="5">
        <v>12</v>
      </c>
      <c r="M3646" t="b">
        <v>0</v>
      </c>
      <c r="N3646" s="5" t="s">
        <v>8304</v>
      </c>
      <c r="O3646" s="1">
        <f t="shared" si="224"/>
        <v>17</v>
      </c>
      <c r="P3646" s="7">
        <f t="shared" si="225"/>
        <v>68.42</v>
      </c>
      <c r="Q3646" s="5" t="s">
        <v>8319</v>
      </c>
      <c r="R3646" s="5" t="s">
        <v>8361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 s="5">
        <v>3645</v>
      </c>
      <c r="B3647" s="3" t="s">
        <v>3642</v>
      </c>
      <c r="C3647" s="3" t="s">
        <v>7754</v>
      </c>
      <c r="D3647">
        <v>1000</v>
      </c>
      <c r="E3647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t="b">
        <v>0</v>
      </c>
      <c r="L3647" s="5">
        <v>1</v>
      </c>
      <c r="M3647" t="b">
        <v>0</v>
      </c>
      <c r="N3647" s="5" t="s">
        <v>8304</v>
      </c>
      <c r="O3647" s="1">
        <f t="shared" si="224"/>
        <v>1</v>
      </c>
      <c r="P3647" s="7">
        <f t="shared" si="225"/>
        <v>1</v>
      </c>
      <c r="Q3647" s="5" t="s">
        <v>8319</v>
      </c>
      <c r="R3647" s="5" t="s">
        <v>8361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 s="5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t="b">
        <v>0</v>
      </c>
      <c r="L3648" s="5">
        <v>8</v>
      </c>
      <c r="M3648" t="b">
        <v>0</v>
      </c>
      <c r="N3648" s="5" t="s">
        <v>8304</v>
      </c>
      <c r="O3648" s="1">
        <f t="shared" si="224"/>
        <v>5</v>
      </c>
      <c r="P3648" s="7">
        <f t="shared" si="225"/>
        <v>60.129999999999995</v>
      </c>
      <c r="Q3648" s="5" t="s">
        <v>8319</v>
      </c>
      <c r="R3648" s="5" t="s">
        <v>8361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 s="5">
        <v>3647</v>
      </c>
      <c r="B3649" s="3" t="s">
        <v>3644</v>
      </c>
      <c r="C3649" s="3" t="s">
        <v>7756</v>
      </c>
      <c r="D3649">
        <v>500</v>
      </c>
      <c r="E3649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t="b">
        <v>0</v>
      </c>
      <c r="L3649" s="5">
        <v>2</v>
      </c>
      <c r="M3649" t="b">
        <v>0</v>
      </c>
      <c r="N3649" s="5" t="s">
        <v>8304</v>
      </c>
      <c r="O3649" s="1">
        <f t="shared" si="224"/>
        <v>6</v>
      </c>
      <c r="P3649" s="7">
        <f t="shared" si="225"/>
        <v>15</v>
      </c>
      <c r="Q3649" s="5" t="s">
        <v>8319</v>
      </c>
      <c r="R3649" s="5" t="s">
        <v>8361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 s="5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t="b">
        <v>0</v>
      </c>
      <c r="L3650" s="5">
        <v>73</v>
      </c>
      <c r="M3650" t="b">
        <v>1</v>
      </c>
      <c r="N3650" s="5" t="s">
        <v>8270</v>
      </c>
      <c r="O3650" s="1">
        <f t="shared" si="224"/>
        <v>101</v>
      </c>
      <c r="P3650" s="7">
        <f t="shared" si="225"/>
        <v>550.04999999999995</v>
      </c>
      <c r="Q3650" s="5" t="s">
        <v>8319</v>
      </c>
      <c r="R3650" s="5" t="s">
        <v>8320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 s="5">
        <v>3649</v>
      </c>
      <c r="B3651" s="3" t="s">
        <v>3646</v>
      </c>
      <c r="C3651" s="3" t="s">
        <v>7758</v>
      </c>
      <c r="D3651">
        <v>750</v>
      </c>
      <c r="E3651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t="b">
        <v>0</v>
      </c>
      <c r="L3651" s="5">
        <v>8</v>
      </c>
      <c r="M3651" t="b">
        <v>1</v>
      </c>
      <c r="N3651" s="5" t="s">
        <v>8270</v>
      </c>
      <c r="O3651" s="1">
        <f t="shared" ref="O3651:O3714" si="228">ROUNDUP(E3651/D3651*100, 0)</f>
        <v>104</v>
      </c>
      <c r="P3651" s="7">
        <f t="shared" ref="P3651:P3714" si="229">ROUNDUP(E3651/L3651,2)</f>
        <v>97.5</v>
      </c>
      <c r="Q3651" s="5" t="s">
        <v>8319</v>
      </c>
      <c r="R3651" s="5" t="s">
        <v>8320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 s="5">
        <v>3650</v>
      </c>
      <c r="B3652" s="3" t="s">
        <v>3647</v>
      </c>
      <c r="C3652" s="3" t="s">
        <v>7759</v>
      </c>
      <c r="D3652">
        <v>500</v>
      </c>
      <c r="E3652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t="b">
        <v>0</v>
      </c>
      <c r="L3652" s="5">
        <v>17</v>
      </c>
      <c r="M3652" t="b">
        <v>1</v>
      </c>
      <c r="N3652" s="5" t="s">
        <v>8270</v>
      </c>
      <c r="O3652" s="1">
        <f t="shared" si="228"/>
        <v>100</v>
      </c>
      <c r="P3652" s="7">
        <f t="shared" si="229"/>
        <v>29.42</v>
      </c>
      <c r="Q3652" s="5" t="s">
        <v>8319</v>
      </c>
      <c r="R3652" s="5" t="s">
        <v>8320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 s="5">
        <v>3651</v>
      </c>
      <c r="B3653" s="3" t="s">
        <v>3648</v>
      </c>
      <c r="C3653" s="3" t="s">
        <v>7760</v>
      </c>
      <c r="D3653">
        <v>500</v>
      </c>
      <c r="E3653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t="b">
        <v>0</v>
      </c>
      <c r="L3653" s="5">
        <v>9</v>
      </c>
      <c r="M3653" t="b">
        <v>1</v>
      </c>
      <c r="N3653" s="5" t="s">
        <v>8270</v>
      </c>
      <c r="O3653" s="1">
        <f t="shared" si="228"/>
        <v>104</v>
      </c>
      <c r="P3653" s="7">
        <f t="shared" si="229"/>
        <v>57.78</v>
      </c>
      <c r="Q3653" s="5" t="s">
        <v>8319</v>
      </c>
      <c r="R3653" s="5" t="s">
        <v>8320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 s="5">
        <v>3652</v>
      </c>
      <c r="B3654" s="3" t="s">
        <v>2866</v>
      </c>
      <c r="C3654" s="3" t="s">
        <v>7761</v>
      </c>
      <c r="D3654">
        <v>300</v>
      </c>
      <c r="E3654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t="b">
        <v>0</v>
      </c>
      <c r="L3654" s="5">
        <v>17</v>
      </c>
      <c r="M3654" t="b">
        <v>1</v>
      </c>
      <c r="N3654" s="5" t="s">
        <v>8270</v>
      </c>
      <c r="O3654" s="1">
        <f t="shared" si="228"/>
        <v>251</v>
      </c>
      <c r="P3654" s="7">
        <f t="shared" si="229"/>
        <v>44.239999999999995</v>
      </c>
      <c r="Q3654" s="5" t="s">
        <v>8319</v>
      </c>
      <c r="R3654" s="5" t="s">
        <v>8320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 s="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t="b">
        <v>0</v>
      </c>
      <c r="L3655" s="5">
        <v>33</v>
      </c>
      <c r="M3655" t="b">
        <v>1</v>
      </c>
      <c r="N3655" s="5" t="s">
        <v>8270</v>
      </c>
      <c r="O3655" s="1">
        <f t="shared" si="228"/>
        <v>101</v>
      </c>
      <c r="P3655" s="7">
        <f t="shared" si="229"/>
        <v>60.91</v>
      </c>
      <c r="Q3655" s="5" t="s">
        <v>8319</v>
      </c>
      <c r="R3655" s="5" t="s">
        <v>8320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 s="5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t="b">
        <v>0</v>
      </c>
      <c r="L3656" s="5">
        <v>38</v>
      </c>
      <c r="M3656" t="b">
        <v>1</v>
      </c>
      <c r="N3656" s="5" t="s">
        <v>8270</v>
      </c>
      <c r="O3656" s="1">
        <f t="shared" si="228"/>
        <v>175</v>
      </c>
      <c r="P3656" s="7">
        <f t="shared" si="229"/>
        <v>68.850000000000009</v>
      </c>
      <c r="Q3656" s="5" t="s">
        <v>8319</v>
      </c>
      <c r="R3656" s="5" t="s">
        <v>8320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 s="5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t="b">
        <v>0</v>
      </c>
      <c r="L3657" s="5">
        <v>79</v>
      </c>
      <c r="M3657" t="b">
        <v>1</v>
      </c>
      <c r="N3657" s="5" t="s">
        <v>8270</v>
      </c>
      <c r="O3657" s="1">
        <f t="shared" si="228"/>
        <v>117</v>
      </c>
      <c r="P3657" s="7">
        <f t="shared" si="229"/>
        <v>73.59</v>
      </c>
      <c r="Q3657" s="5" t="s">
        <v>8319</v>
      </c>
      <c r="R3657" s="5" t="s">
        <v>8320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 s="5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t="b">
        <v>0</v>
      </c>
      <c r="L3658" s="5">
        <v>46</v>
      </c>
      <c r="M3658" t="b">
        <v>1</v>
      </c>
      <c r="N3658" s="5" t="s">
        <v>8270</v>
      </c>
      <c r="O3658" s="1">
        <f t="shared" si="228"/>
        <v>106</v>
      </c>
      <c r="P3658" s="7">
        <f t="shared" si="229"/>
        <v>115.03</v>
      </c>
      <c r="Q3658" s="5" t="s">
        <v>8319</v>
      </c>
      <c r="R3658" s="5" t="s">
        <v>8320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 s="5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t="b">
        <v>0</v>
      </c>
      <c r="L3659" s="5">
        <v>20</v>
      </c>
      <c r="M3659" t="b">
        <v>1</v>
      </c>
      <c r="N3659" s="5" t="s">
        <v>8270</v>
      </c>
      <c r="O3659" s="1">
        <f t="shared" si="228"/>
        <v>111</v>
      </c>
      <c r="P3659" s="7">
        <f t="shared" si="229"/>
        <v>110.75</v>
      </c>
      <c r="Q3659" s="5" t="s">
        <v>8319</v>
      </c>
      <c r="R3659" s="5" t="s">
        <v>8320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 s="5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t="b">
        <v>0</v>
      </c>
      <c r="L3660" s="5">
        <v>20</v>
      </c>
      <c r="M3660" t="b">
        <v>1</v>
      </c>
      <c r="N3660" s="5" t="s">
        <v>8270</v>
      </c>
      <c r="O3660" s="1">
        <f t="shared" si="228"/>
        <v>101</v>
      </c>
      <c r="P3660" s="7">
        <f t="shared" si="229"/>
        <v>75.5</v>
      </c>
      <c r="Q3660" s="5" t="s">
        <v>8319</v>
      </c>
      <c r="R3660" s="5" t="s">
        <v>8320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 s="5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t="b">
        <v>0</v>
      </c>
      <c r="L3661" s="5">
        <v>13</v>
      </c>
      <c r="M3661" t="b">
        <v>1</v>
      </c>
      <c r="N3661" s="5" t="s">
        <v>8270</v>
      </c>
      <c r="O3661" s="1">
        <f t="shared" si="228"/>
        <v>103</v>
      </c>
      <c r="P3661" s="7">
        <f t="shared" si="229"/>
        <v>235.47</v>
      </c>
      <c r="Q3661" s="5" t="s">
        <v>8319</v>
      </c>
      <c r="R3661" s="5" t="s">
        <v>8320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 s="5">
        <v>3660</v>
      </c>
      <c r="B3662" s="3" t="s">
        <v>3656</v>
      </c>
      <c r="C3662" s="3" t="s">
        <v>7769</v>
      </c>
      <c r="D3662">
        <v>250</v>
      </c>
      <c r="E3662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t="b">
        <v>0</v>
      </c>
      <c r="L3662" s="5">
        <v>22</v>
      </c>
      <c r="M3662" t="b">
        <v>1</v>
      </c>
      <c r="N3662" s="5" t="s">
        <v>8270</v>
      </c>
      <c r="O3662" s="1">
        <f t="shared" si="228"/>
        <v>100</v>
      </c>
      <c r="P3662" s="7">
        <f t="shared" si="229"/>
        <v>11.37</v>
      </c>
      <c r="Q3662" s="5" t="s">
        <v>8319</v>
      </c>
      <c r="R3662" s="5" t="s">
        <v>8320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 s="5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t="b">
        <v>0</v>
      </c>
      <c r="L3663" s="5">
        <v>36</v>
      </c>
      <c r="M3663" t="b">
        <v>1</v>
      </c>
      <c r="N3663" s="5" t="s">
        <v>8270</v>
      </c>
      <c r="O3663" s="1">
        <f t="shared" si="228"/>
        <v>111</v>
      </c>
      <c r="P3663" s="7">
        <f t="shared" si="229"/>
        <v>92.5</v>
      </c>
      <c r="Q3663" s="5" t="s">
        <v>8319</v>
      </c>
      <c r="R3663" s="5" t="s">
        <v>8320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 s="5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t="b">
        <v>0</v>
      </c>
      <c r="L3664" s="5">
        <v>40</v>
      </c>
      <c r="M3664" t="b">
        <v>1</v>
      </c>
      <c r="N3664" s="5" t="s">
        <v>8270</v>
      </c>
      <c r="O3664" s="1">
        <f t="shared" si="228"/>
        <v>102</v>
      </c>
      <c r="P3664" s="7">
        <f t="shared" si="229"/>
        <v>202.85</v>
      </c>
      <c r="Q3664" s="5" t="s">
        <v>8319</v>
      </c>
      <c r="R3664" s="5" t="s">
        <v>8320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 s="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t="b">
        <v>0</v>
      </c>
      <c r="L3665" s="5">
        <v>9</v>
      </c>
      <c r="M3665" t="b">
        <v>1</v>
      </c>
      <c r="N3665" s="5" t="s">
        <v>8270</v>
      </c>
      <c r="O3665" s="1">
        <f t="shared" si="228"/>
        <v>104</v>
      </c>
      <c r="P3665" s="7">
        <f t="shared" si="229"/>
        <v>26</v>
      </c>
      <c r="Q3665" s="5" t="s">
        <v>8319</v>
      </c>
      <c r="R3665" s="5" t="s">
        <v>8320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 s="5">
        <v>3664</v>
      </c>
      <c r="B3666" s="3" t="s">
        <v>3660</v>
      </c>
      <c r="C3666" s="3" t="s">
        <v>7773</v>
      </c>
      <c r="D3666">
        <v>800</v>
      </c>
      <c r="E3666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t="b">
        <v>0</v>
      </c>
      <c r="L3666" s="5">
        <v>19</v>
      </c>
      <c r="M3666" t="b">
        <v>1</v>
      </c>
      <c r="N3666" s="5" t="s">
        <v>8270</v>
      </c>
      <c r="O3666" s="1">
        <f t="shared" si="228"/>
        <v>110</v>
      </c>
      <c r="P3666" s="7">
        <f t="shared" si="229"/>
        <v>46.059999999999995</v>
      </c>
      <c r="Q3666" s="5" t="s">
        <v>8319</v>
      </c>
      <c r="R3666" s="5" t="s">
        <v>8320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 s="5">
        <v>3665</v>
      </c>
      <c r="B3667" s="3" t="s">
        <v>3661</v>
      </c>
      <c r="C3667" s="3" t="s">
        <v>7774</v>
      </c>
      <c r="D3667">
        <v>620</v>
      </c>
      <c r="E3667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t="b">
        <v>0</v>
      </c>
      <c r="L3667" s="5">
        <v>14</v>
      </c>
      <c r="M3667" t="b">
        <v>1</v>
      </c>
      <c r="N3667" s="5" t="s">
        <v>8270</v>
      </c>
      <c r="O3667" s="1">
        <f t="shared" si="228"/>
        <v>116</v>
      </c>
      <c r="P3667" s="7">
        <f t="shared" si="229"/>
        <v>51</v>
      </c>
      <c r="Q3667" s="5" t="s">
        <v>8319</v>
      </c>
      <c r="R3667" s="5" t="s">
        <v>8320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 s="5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t="b">
        <v>0</v>
      </c>
      <c r="L3668" s="5">
        <v>38</v>
      </c>
      <c r="M3668" t="b">
        <v>1</v>
      </c>
      <c r="N3668" s="5" t="s">
        <v>8270</v>
      </c>
      <c r="O3668" s="1">
        <f t="shared" si="228"/>
        <v>100</v>
      </c>
      <c r="P3668" s="7">
        <f t="shared" si="229"/>
        <v>31.580000000000002</v>
      </c>
      <c r="Q3668" s="5" t="s">
        <v>8319</v>
      </c>
      <c r="R3668" s="5" t="s">
        <v>8320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 s="5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t="b">
        <v>0</v>
      </c>
      <c r="L3669" s="5">
        <v>58</v>
      </c>
      <c r="M3669" t="b">
        <v>1</v>
      </c>
      <c r="N3669" s="5" t="s">
        <v>8270</v>
      </c>
      <c r="O3669" s="1">
        <f t="shared" si="228"/>
        <v>104</v>
      </c>
      <c r="P3669" s="7">
        <f t="shared" si="229"/>
        <v>53.37</v>
      </c>
      <c r="Q3669" s="5" t="s">
        <v>8319</v>
      </c>
      <c r="R3669" s="5" t="s">
        <v>8320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 s="5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t="b">
        <v>0</v>
      </c>
      <c r="L3670" s="5">
        <v>28</v>
      </c>
      <c r="M3670" t="b">
        <v>1</v>
      </c>
      <c r="N3670" s="5" t="s">
        <v>8270</v>
      </c>
      <c r="O3670" s="1">
        <f t="shared" si="228"/>
        <v>104</v>
      </c>
      <c r="P3670" s="7">
        <f t="shared" si="229"/>
        <v>36.97</v>
      </c>
      <c r="Q3670" s="5" t="s">
        <v>8319</v>
      </c>
      <c r="R3670" s="5" t="s">
        <v>8320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 s="5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t="b">
        <v>0</v>
      </c>
      <c r="L3671" s="5">
        <v>17</v>
      </c>
      <c r="M3671" t="b">
        <v>1</v>
      </c>
      <c r="N3671" s="5" t="s">
        <v>8270</v>
      </c>
      <c r="O3671" s="1">
        <f t="shared" si="228"/>
        <v>139</v>
      </c>
      <c r="P3671" s="7">
        <f t="shared" si="229"/>
        <v>81.300000000000011</v>
      </c>
      <c r="Q3671" s="5" t="s">
        <v>8319</v>
      </c>
      <c r="R3671" s="5" t="s">
        <v>8320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 s="5">
        <v>3670</v>
      </c>
      <c r="B3672" s="3" t="s">
        <v>3666</v>
      </c>
      <c r="C3672" s="3" t="s">
        <v>7779</v>
      </c>
      <c r="D3672">
        <v>220</v>
      </c>
      <c r="E3672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t="b">
        <v>0</v>
      </c>
      <c r="L3672" s="5">
        <v>12</v>
      </c>
      <c r="M3672" t="b">
        <v>1</v>
      </c>
      <c r="N3672" s="5" t="s">
        <v>8270</v>
      </c>
      <c r="O3672" s="1">
        <f t="shared" si="228"/>
        <v>110</v>
      </c>
      <c r="P3672" s="7">
        <f t="shared" si="229"/>
        <v>20.09</v>
      </c>
      <c r="Q3672" s="5" t="s">
        <v>8319</v>
      </c>
      <c r="R3672" s="5" t="s">
        <v>8320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 s="5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t="b">
        <v>0</v>
      </c>
      <c r="L3673" s="5">
        <v>40</v>
      </c>
      <c r="M3673" t="b">
        <v>1</v>
      </c>
      <c r="N3673" s="5" t="s">
        <v>8270</v>
      </c>
      <c r="O3673" s="1">
        <f t="shared" si="228"/>
        <v>101</v>
      </c>
      <c r="P3673" s="7">
        <f t="shared" si="229"/>
        <v>88.25</v>
      </c>
      <c r="Q3673" s="5" t="s">
        <v>8319</v>
      </c>
      <c r="R3673" s="5" t="s">
        <v>8320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 s="5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t="b">
        <v>0</v>
      </c>
      <c r="L3674" s="5">
        <v>57</v>
      </c>
      <c r="M3674" t="b">
        <v>1</v>
      </c>
      <c r="N3674" s="5" t="s">
        <v>8270</v>
      </c>
      <c r="O3674" s="1">
        <f t="shared" si="228"/>
        <v>102</v>
      </c>
      <c r="P3674" s="7">
        <f t="shared" si="229"/>
        <v>53.44</v>
      </c>
      <c r="Q3674" s="5" t="s">
        <v>8319</v>
      </c>
      <c r="R3674" s="5" t="s">
        <v>8320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 s="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t="b">
        <v>0</v>
      </c>
      <c r="L3675" s="5">
        <v>114</v>
      </c>
      <c r="M3675" t="b">
        <v>1</v>
      </c>
      <c r="N3675" s="5" t="s">
        <v>8270</v>
      </c>
      <c r="O3675" s="1">
        <f t="shared" si="228"/>
        <v>114</v>
      </c>
      <c r="P3675" s="7">
        <f t="shared" si="229"/>
        <v>39.869999999999997</v>
      </c>
      <c r="Q3675" s="5" t="s">
        <v>8319</v>
      </c>
      <c r="R3675" s="5" t="s">
        <v>8320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 s="5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t="b">
        <v>0</v>
      </c>
      <c r="L3676" s="5">
        <v>31</v>
      </c>
      <c r="M3676" t="b">
        <v>1</v>
      </c>
      <c r="N3676" s="5" t="s">
        <v>8270</v>
      </c>
      <c r="O3676" s="1">
        <f t="shared" si="228"/>
        <v>100</v>
      </c>
      <c r="P3676" s="7">
        <f t="shared" si="229"/>
        <v>145.16999999999999</v>
      </c>
      <c r="Q3676" s="5" t="s">
        <v>8319</v>
      </c>
      <c r="R3676" s="5" t="s">
        <v>8320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 s="5">
        <v>3675</v>
      </c>
      <c r="B3677" s="3" t="s">
        <v>3671</v>
      </c>
      <c r="C3677" s="3" t="s">
        <v>7784</v>
      </c>
      <c r="D3677">
        <v>50</v>
      </c>
      <c r="E3677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t="b">
        <v>0</v>
      </c>
      <c r="L3677" s="5">
        <v>3</v>
      </c>
      <c r="M3677" t="b">
        <v>1</v>
      </c>
      <c r="N3677" s="5" t="s">
        <v>8270</v>
      </c>
      <c r="O3677" s="1">
        <f t="shared" si="228"/>
        <v>140</v>
      </c>
      <c r="P3677" s="7">
        <f t="shared" si="229"/>
        <v>23.34</v>
      </c>
      <c r="Q3677" s="5" t="s">
        <v>8319</v>
      </c>
      <c r="R3677" s="5" t="s">
        <v>8320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 s="5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t="b">
        <v>0</v>
      </c>
      <c r="L3678" s="5">
        <v>16</v>
      </c>
      <c r="M3678" t="b">
        <v>1</v>
      </c>
      <c r="N3678" s="5" t="s">
        <v>8270</v>
      </c>
      <c r="O3678" s="1">
        <f t="shared" si="228"/>
        <v>129</v>
      </c>
      <c r="P3678" s="7">
        <f t="shared" si="229"/>
        <v>64.38000000000001</v>
      </c>
      <c r="Q3678" s="5" t="s">
        <v>8319</v>
      </c>
      <c r="R3678" s="5" t="s">
        <v>8320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 s="5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t="b">
        <v>0</v>
      </c>
      <c r="L3679" s="5">
        <v>199</v>
      </c>
      <c r="M3679" t="b">
        <v>1</v>
      </c>
      <c r="N3679" s="5" t="s">
        <v>8270</v>
      </c>
      <c r="O3679" s="1">
        <f t="shared" si="228"/>
        <v>103</v>
      </c>
      <c r="P3679" s="7">
        <f t="shared" si="229"/>
        <v>62.059999999999995</v>
      </c>
      <c r="Q3679" s="5" t="s">
        <v>8319</v>
      </c>
      <c r="R3679" s="5" t="s">
        <v>8320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 s="5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t="b">
        <v>0</v>
      </c>
      <c r="L3680" s="5">
        <v>31</v>
      </c>
      <c r="M3680" t="b">
        <v>1</v>
      </c>
      <c r="N3680" s="5" t="s">
        <v>8270</v>
      </c>
      <c r="O3680" s="1">
        <f t="shared" si="228"/>
        <v>103</v>
      </c>
      <c r="P3680" s="7">
        <f t="shared" si="229"/>
        <v>66.13000000000001</v>
      </c>
      <c r="Q3680" s="5" t="s">
        <v>8319</v>
      </c>
      <c r="R3680" s="5" t="s">
        <v>8320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 s="5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t="b">
        <v>0</v>
      </c>
      <c r="L3681" s="5">
        <v>30</v>
      </c>
      <c r="M3681" t="b">
        <v>1</v>
      </c>
      <c r="N3681" s="5" t="s">
        <v>8270</v>
      </c>
      <c r="O3681" s="1">
        <f t="shared" si="228"/>
        <v>111</v>
      </c>
      <c r="P3681" s="7">
        <f t="shared" si="229"/>
        <v>73.400000000000006</v>
      </c>
      <c r="Q3681" s="5" t="s">
        <v>8319</v>
      </c>
      <c r="R3681" s="5" t="s">
        <v>8320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 s="5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t="b">
        <v>0</v>
      </c>
      <c r="L3682" s="5">
        <v>34</v>
      </c>
      <c r="M3682" t="b">
        <v>1</v>
      </c>
      <c r="N3682" s="5" t="s">
        <v>8270</v>
      </c>
      <c r="O3682" s="1">
        <f t="shared" si="228"/>
        <v>113</v>
      </c>
      <c r="P3682" s="7">
        <f t="shared" si="229"/>
        <v>99.5</v>
      </c>
      <c r="Q3682" s="5" t="s">
        <v>8319</v>
      </c>
      <c r="R3682" s="5" t="s">
        <v>8320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 s="5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t="b">
        <v>0</v>
      </c>
      <c r="L3683" s="5">
        <v>18</v>
      </c>
      <c r="M3683" t="b">
        <v>1</v>
      </c>
      <c r="N3683" s="5" t="s">
        <v>8270</v>
      </c>
      <c r="O3683" s="1">
        <f t="shared" si="228"/>
        <v>112</v>
      </c>
      <c r="P3683" s="7">
        <f t="shared" si="229"/>
        <v>62.169999999999995</v>
      </c>
      <c r="Q3683" s="5" t="s">
        <v>8319</v>
      </c>
      <c r="R3683" s="5" t="s">
        <v>8320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 s="5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t="b">
        <v>0</v>
      </c>
      <c r="L3684" s="5">
        <v>67</v>
      </c>
      <c r="M3684" t="b">
        <v>1</v>
      </c>
      <c r="N3684" s="5" t="s">
        <v>8270</v>
      </c>
      <c r="O3684" s="1">
        <f t="shared" si="228"/>
        <v>140</v>
      </c>
      <c r="P3684" s="7">
        <f t="shared" si="229"/>
        <v>62.33</v>
      </c>
      <c r="Q3684" s="5" t="s">
        <v>8319</v>
      </c>
      <c r="R3684" s="5" t="s">
        <v>8320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 s="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t="b">
        <v>0</v>
      </c>
      <c r="L3685" s="5">
        <v>66</v>
      </c>
      <c r="M3685" t="b">
        <v>1</v>
      </c>
      <c r="N3685" s="5" t="s">
        <v>8270</v>
      </c>
      <c r="O3685" s="1">
        <f t="shared" si="228"/>
        <v>111</v>
      </c>
      <c r="P3685" s="7">
        <f t="shared" si="229"/>
        <v>58.79</v>
      </c>
      <c r="Q3685" s="5" t="s">
        <v>8319</v>
      </c>
      <c r="R3685" s="5" t="s">
        <v>8320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 s="5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t="b">
        <v>0</v>
      </c>
      <c r="L3686" s="5">
        <v>23</v>
      </c>
      <c r="M3686" t="b">
        <v>1</v>
      </c>
      <c r="N3686" s="5" t="s">
        <v>8270</v>
      </c>
      <c r="O3686" s="1">
        <f t="shared" si="228"/>
        <v>140</v>
      </c>
      <c r="P3686" s="7">
        <f t="shared" si="229"/>
        <v>45.35</v>
      </c>
      <c r="Q3686" s="5" t="s">
        <v>8319</v>
      </c>
      <c r="R3686" s="5" t="s">
        <v>8320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 s="5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t="b">
        <v>0</v>
      </c>
      <c r="L3687" s="5">
        <v>126</v>
      </c>
      <c r="M3687" t="b">
        <v>1</v>
      </c>
      <c r="N3687" s="5" t="s">
        <v>8270</v>
      </c>
      <c r="O3687" s="1">
        <f t="shared" si="228"/>
        <v>106</v>
      </c>
      <c r="P3687" s="7">
        <f t="shared" si="229"/>
        <v>41.949999999999996</v>
      </c>
      <c r="Q3687" s="5" t="s">
        <v>8319</v>
      </c>
      <c r="R3687" s="5" t="s">
        <v>8320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 s="5">
        <v>3686</v>
      </c>
      <c r="B3688" s="3" t="s">
        <v>3682</v>
      </c>
      <c r="C3688" s="3" t="s">
        <v>7795</v>
      </c>
      <c r="D3688">
        <v>350</v>
      </c>
      <c r="E368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t="b">
        <v>0</v>
      </c>
      <c r="L3688" s="5">
        <v>6</v>
      </c>
      <c r="M3688" t="b">
        <v>1</v>
      </c>
      <c r="N3688" s="5" t="s">
        <v>8270</v>
      </c>
      <c r="O3688" s="1">
        <f t="shared" si="228"/>
        <v>102</v>
      </c>
      <c r="P3688" s="7">
        <f t="shared" si="229"/>
        <v>59.169999999999995</v>
      </c>
      <c r="Q3688" s="5" t="s">
        <v>8319</v>
      </c>
      <c r="R3688" s="5" t="s">
        <v>8320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 s="5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t="b">
        <v>0</v>
      </c>
      <c r="L3689" s="5">
        <v>25</v>
      </c>
      <c r="M3689" t="b">
        <v>1</v>
      </c>
      <c r="N3689" s="5" t="s">
        <v>8270</v>
      </c>
      <c r="O3689" s="1">
        <f t="shared" si="228"/>
        <v>101</v>
      </c>
      <c r="P3689" s="7">
        <f t="shared" si="229"/>
        <v>200.49</v>
      </c>
      <c r="Q3689" s="5" t="s">
        <v>8319</v>
      </c>
      <c r="R3689" s="5" t="s">
        <v>8320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 s="5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t="b">
        <v>0</v>
      </c>
      <c r="L3690" s="5">
        <v>39</v>
      </c>
      <c r="M3690" t="b">
        <v>1</v>
      </c>
      <c r="N3690" s="5" t="s">
        <v>8270</v>
      </c>
      <c r="O3690" s="1">
        <f t="shared" si="228"/>
        <v>110</v>
      </c>
      <c r="P3690" s="7">
        <f t="shared" si="229"/>
        <v>83.98</v>
      </c>
      <c r="Q3690" s="5" t="s">
        <v>8319</v>
      </c>
      <c r="R3690" s="5" t="s">
        <v>8320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 s="5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t="b">
        <v>0</v>
      </c>
      <c r="L3691" s="5">
        <v>62</v>
      </c>
      <c r="M3691" t="b">
        <v>1</v>
      </c>
      <c r="N3691" s="5" t="s">
        <v>8270</v>
      </c>
      <c r="O3691" s="1">
        <f t="shared" si="228"/>
        <v>119</v>
      </c>
      <c r="P3691" s="7">
        <f t="shared" si="229"/>
        <v>57.26</v>
      </c>
      <c r="Q3691" s="5" t="s">
        <v>8319</v>
      </c>
      <c r="R3691" s="5" t="s">
        <v>8320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 s="5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t="b">
        <v>0</v>
      </c>
      <c r="L3692" s="5">
        <v>31</v>
      </c>
      <c r="M3692" t="b">
        <v>1</v>
      </c>
      <c r="N3692" s="5" t="s">
        <v>8270</v>
      </c>
      <c r="O3692" s="1">
        <f t="shared" si="228"/>
        <v>120</v>
      </c>
      <c r="P3692" s="7">
        <f t="shared" si="229"/>
        <v>58.07</v>
      </c>
      <c r="Q3692" s="5" t="s">
        <v>8319</v>
      </c>
      <c r="R3692" s="5" t="s">
        <v>8320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 s="5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t="b">
        <v>0</v>
      </c>
      <c r="L3693" s="5">
        <v>274</v>
      </c>
      <c r="M3693" t="b">
        <v>1</v>
      </c>
      <c r="N3693" s="5" t="s">
        <v>8270</v>
      </c>
      <c r="O3693" s="1">
        <f t="shared" si="228"/>
        <v>128</v>
      </c>
      <c r="P3693" s="7">
        <f t="shared" si="229"/>
        <v>186.81</v>
      </c>
      <c r="Q3693" s="5" t="s">
        <v>8319</v>
      </c>
      <c r="R3693" s="5" t="s">
        <v>8320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 s="5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t="b">
        <v>0</v>
      </c>
      <c r="L3694" s="5">
        <v>17</v>
      </c>
      <c r="M3694" t="b">
        <v>1</v>
      </c>
      <c r="N3694" s="5" t="s">
        <v>8270</v>
      </c>
      <c r="O3694" s="1">
        <f t="shared" si="228"/>
        <v>126</v>
      </c>
      <c r="P3694" s="7">
        <f t="shared" si="229"/>
        <v>74.12</v>
      </c>
      <c r="Q3694" s="5" t="s">
        <v>8319</v>
      </c>
      <c r="R3694" s="5" t="s">
        <v>8320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 s="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t="b">
        <v>0</v>
      </c>
      <c r="L3695" s="5">
        <v>14</v>
      </c>
      <c r="M3695" t="b">
        <v>1</v>
      </c>
      <c r="N3695" s="5" t="s">
        <v>8270</v>
      </c>
      <c r="O3695" s="1">
        <f t="shared" si="228"/>
        <v>130</v>
      </c>
      <c r="P3695" s="7">
        <f t="shared" si="229"/>
        <v>30.720000000000002</v>
      </c>
      <c r="Q3695" s="5" t="s">
        <v>8319</v>
      </c>
      <c r="R3695" s="5" t="s">
        <v>8320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 s="5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t="b">
        <v>0</v>
      </c>
      <c r="L3696" s="5">
        <v>60</v>
      </c>
      <c r="M3696" t="b">
        <v>1</v>
      </c>
      <c r="N3696" s="5" t="s">
        <v>8270</v>
      </c>
      <c r="O3696" s="1">
        <f t="shared" si="228"/>
        <v>108</v>
      </c>
      <c r="P3696" s="7">
        <f t="shared" si="229"/>
        <v>62.669999999999995</v>
      </c>
      <c r="Q3696" s="5" t="s">
        <v>8319</v>
      </c>
      <c r="R3696" s="5" t="s">
        <v>8320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 s="5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t="b">
        <v>0</v>
      </c>
      <c r="L3697" s="5">
        <v>33</v>
      </c>
      <c r="M3697" t="b">
        <v>1</v>
      </c>
      <c r="N3697" s="5" t="s">
        <v>8270</v>
      </c>
      <c r="O3697" s="1">
        <f t="shared" si="228"/>
        <v>101</v>
      </c>
      <c r="P3697" s="7">
        <f t="shared" si="229"/>
        <v>121.37</v>
      </c>
      <c r="Q3697" s="5" t="s">
        <v>8319</v>
      </c>
      <c r="R3697" s="5" t="s">
        <v>8320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 s="5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t="b">
        <v>0</v>
      </c>
      <c r="L3698" s="5">
        <v>78</v>
      </c>
      <c r="M3698" t="b">
        <v>1</v>
      </c>
      <c r="N3698" s="5" t="s">
        <v>8270</v>
      </c>
      <c r="O3698" s="1">
        <f t="shared" si="228"/>
        <v>155</v>
      </c>
      <c r="P3698" s="7">
        <f t="shared" si="229"/>
        <v>39.75</v>
      </c>
      <c r="Q3698" s="5" t="s">
        <v>8319</v>
      </c>
      <c r="R3698" s="5" t="s">
        <v>8320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 s="5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t="b">
        <v>0</v>
      </c>
      <c r="L3699" s="5">
        <v>30</v>
      </c>
      <c r="M3699" t="b">
        <v>1</v>
      </c>
      <c r="N3699" s="5" t="s">
        <v>8270</v>
      </c>
      <c r="O3699" s="1">
        <f t="shared" si="228"/>
        <v>108</v>
      </c>
      <c r="P3699" s="7">
        <f t="shared" si="229"/>
        <v>72</v>
      </c>
      <c r="Q3699" s="5" t="s">
        <v>8319</v>
      </c>
      <c r="R3699" s="5" t="s">
        <v>8320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 s="5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t="b">
        <v>0</v>
      </c>
      <c r="L3700" s="5">
        <v>136</v>
      </c>
      <c r="M3700" t="b">
        <v>1</v>
      </c>
      <c r="N3700" s="5" t="s">
        <v>8270</v>
      </c>
      <c r="O3700" s="1">
        <f t="shared" si="228"/>
        <v>111</v>
      </c>
      <c r="P3700" s="7">
        <f t="shared" si="229"/>
        <v>40.64</v>
      </c>
      <c r="Q3700" s="5" t="s">
        <v>8319</v>
      </c>
      <c r="R3700" s="5" t="s">
        <v>8320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 s="5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t="b">
        <v>0</v>
      </c>
      <c r="L3701" s="5">
        <v>40</v>
      </c>
      <c r="M3701" t="b">
        <v>1</v>
      </c>
      <c r="N3701" s="5" t="s">
        <v>8270</v>
      </c>
      <c r="O3701" s="1">
        <f t="shared" si="228"/>
        <v>101</v>
      </c>
      <c r="P3701" s="7">
        <f t="shared" si="229"/>
        <v>63</v>
      </c>
      <c r="Q3701" s="5" t="s">
        <v>8319</v>
      </c>
      <c r="R3701" s="5" t="s">
        <v>8320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 s="5">
        <v>3700</v>
      </c>
      <c r="B3702" s="3" t="s">
        <v>3696</v>
      </c>
      <c r="C3702" s="3" t="s">
        <v>7809</v>
      </c>
      <c r="D3702">
        <v>500</v>
      </c>
      <c r="E3702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t="b">
        <v>0</v>
      </c>
      <c r="L3702" s="5">
        <v>18</v>
      </c>
      <c r="M3702" t="b">
        <v>1</v>
      </c>
      <c r="N3702" s="5" t="s">
        <v>8270</v>
      </c>
      <c r="O3702" s="1">
        <f t="shared" si="228"/>
        <v>122</v>
      </c>
      <c r="P3702" s="7">
        <f t="shared" si="229"/>
        <v>33.669999999999995</v>
      </c>
      <c r="Q3702" s="5" t="s">
        <v>8319</v>
      </c>
      <c r="R3702" s="5" t="s">
        <v>8320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 s="5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t="b">
        <v>0</v>
      </c>
      <c r="L3703" s="5">
        <v>39</v>
      </c>
      <c r="M3703" t="b">
        <v>1</v>
      </c>
      <c r="N3703" s="5" t="s">
        <v>8270</v>
      </c>
      <c r="O3703" s="1">
        <f t="shared" si="228"/>
        <v>101</v>
      </c>
      <c r="P3703" s="7">
        <f t="shared" si="229"/>
        <v>38.589999999999996</v>
      </c>
      <c r="Q3703" s="5" t="s">
        <v>8319</v>
      </c>
      <c r="R3703" s="5" t="s">
        <v>8320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 s="5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t="b">
        <v>0</v>
      </c>
      <c r="L3704" s="5">
        <v>21</v>
      </c>
      <c r="M3704" t="b">
        <v>1</v>
      </c>
      <c r="N3704" s="5" t="s">
        <v>8270</v>
      </c>
      <c r="O3704" s="1">
        <f t="shared" si="228"/>
        <v>110</v>
      </c>
      <c r="P3704" s="7">
        <f t="shared" si="229"/>
        <v>155.95999999999998</v>
      </c>
      <c r="Q3704" s="5" t="s">
        <v>8319</v>
      </c>
      <c r="R3704" s="5" t="s">
        <v>8320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 s="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t="b">
        <v>0</v>
      </c>
      <c r="L3705" s="5">
        <v>30</v>
      </c>
      <c r="M3705" t="b">
        <v>1</v>
      </c>
      <c r="N3705" s="5" t="s">
        <v>8270</v>
      </c>
      <c r="O3705" s="1">
        <f t="shared" si="228"/>
        <v>124</v>
      </c>
      <c r="P3705" s="7">
        <f t="shared" si="229"/>
        <v>43.2</v>
      </c>
      <c r="Q3705" s="5" t="s">
        <v>8319</v>
      </c>
      <c r="R3705" s="5" t="s">
        <v>8320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 s="5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t="b">
        <v>0</v>
      </c>
      <c r="L3706" s="5">
        <v>27</v>
      </c>
      <c r="M3706" t="b">
        <v>1</v>
      </c>
      <c r="N3706" s="5" t="s">
        <v>8270</v>
      </c>
      <c r="O3706" s="1">
        <f t="shared" si="228"/>
        <v>137</v>
      </c>
      <c r="P3706" s="7">
        <f t="shared" si="229"/>
        <v>15.15</v>
      </c>
      <c r="Q3706" s="5" t="s">
        <v>8319</v>
      </c>
      <c r="R3706" s="5" t="s">
        <v>8320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 s="5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t="b">
        <v>0</v>
      </c>
      <c r="L3707" s="5">
        <v>35</v>
      </c>
      <c r="M3707" t="b">
        <v>1</v>
      </c>
      <c r="N3707" s="5" t="s">
        <v>8270</v>
      </c>
      <c r="O3707" s="1">
        <f t="shared" si="228"/>
        <v>104</v>
      </c>
      <c r="P3707" s="7">
        <f t="shared" si="229"/>
        <v>83.58</v>
      </c>
      <c r="Q3707" s="5" t="s">
        <v>8319</v>
      </c>
      <c r="R3707" s="5" t="s">
        <v>8320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 s="5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t="b">
        <v>0</v>
      </c>
      <c r="L3708" s="5">
        <v>13</v>
      </c>
      <c r="M3708" t="b">
        <v>1</v>
      </c>
      <c r="N3708" s="5" t="s">
        <v>8270</v>
      </c>
      <c r="O3708" s="1">
        <f t="shared" si="228"/>
        <v>122</v>
      </c>
      <c r="P3708" s="7">
        <f t="shared" si="229"/>
        <v>140</v>
      </c>
      <c r="Q3708" s="5" t="s">
        <v>8319</v>
      </c>
      <c r="R3708" s="5" t="s">
        <v>8320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 s="5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t="b">
        <v>0</v>
      </c>
      <c r="L3709" s="5">
        <v>23</v>
      </c>
      <c r="M3709" t="b">
        <v>1</v>
      </c>
      <c r="N3709" s="5" t="s">
        <v>8270</v>
      </c>
      <c r="O3709" s="1">
        <f t="shared" si="228"/>
        <v>186</v>
      </c>
      <c r="P3709" s="7">
        <f t="shared" si="229"/>
        <v>80.87</v>
      </c>
      <c r="Q3709" s="5" t="s">
        <v>8319</v>
      </c>
      <c r="R3709" s="5" t="s">
        <v>8320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 s="5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t="b">
        <v>0</v>
      </c>
      <c r="L3710" s="5">
        <v>39</v>
      </c>
      <c r="M3710" t="b">
        <v>1</v>
      </c>
      <c r="N3710" s="5" t="s">
        <v>8270</v>
      </c>
      <c r="O3710" s="1">
        <f t="shared" si="228"/>
        <v>300</v>
      </c>
      <c r="P3710" s="7">
        <f t="shared" si="229"/>
        <v>53.85</v>
      </c>
      <c r="Q3710" s="5" t="s">
        <v>8319</v>
      </c>
      <c r="R3710" s="5" t="s">
        <v>8320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 s="5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t="b">
        <v>0</v>
      </c>
      <c r="L3711" s="5">
        <v>35</v>
      </c>
      <c r="M3711" t="b">
        <v>1</v>
      </c>
      <c r="N3711" s="5" t="s">
        <v>8270</v>
      </c>
      <c r="O3711" s="1">
        <f t="shared" si="228"/>
        <v>109</v>
      </c>
      <c r="P3711" s="7">
        <f t="shared" si="229"/>
        <v>30.930000000000003</v>
      </c>
      <c r="Q3711" s="5" t="s">
        <v>8319</v>
      </c>
      <c r="R3711" s="5" t="s">
        <v>8320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 s="5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t="b">
        <v>0</v>
      </c>
      <c r="L3712" s="5">
        <v>27</v>
      </c>
      <c r="M3712" t="b">
        <v>1</v>
      </c>
      <c r="N3712" s="5" t="s">
        <v>8270</v>
      </c>
      <c r="O3712" s="1">
        <f t="shared" si="228"/>
        <v>142</v>
      </c>
      <c r="P3712" s="7">
        <f t="shared" si="229"/>
        <v>67.97</v>
      </c>
      <c r="Q3712" s="5" t="s">
        <v>8319</v>
      </c>
      <c r="R3712" s="5" t="s">
        <v>8320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 s="5">
        <v>3711</v>
      </c>
      <c r="B3713" s="3" t="s">
        <v>3707</v>
      </c>
      <c r="C3713" s="3" t="s">
        <v>7820</v>
      </c>
      <c r="D3713">
        <v>500</v>
      </c>
      <c r="E3713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t="b">
        <v>0</v>
      </c>
      <c r="L3713" s="5">
        <v>21</v>
      </c>
      <c r="M3713" t="b">
        <v>1</v>
      </c>
      <c r="N3713" s="5" t="s">
        <v>8270</v>
      </c>
      <c r="O3713" s="1">
        <f t="shared" si="228"/>
        <v>114</v>
      </c>
      <c r="P3713" s="7">
        <f t="shared" si="229"/>
        <v>27.150000000000002</v>
      </c>
      <c r="Q3713" s="5" t="s">
        <v>8319</v>
      </c>
      <c r="R3713" s="5" t="s">
        <v>8320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 s="5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t="b">
        <v>0</v>
      </c>
      <c r="L3714" s="5">
        <v>104</v>
      </c>
      <c r="M3714" t="b">
        <v>1</v>
      </c>
      <c r="N3714" s="5" t="s">
        <v>8270</v>
      </c>
      <c r="O3714" s="1">
        <f t="shared" si="228"/>
        <v>154</v>
      </c>
      <c r="P3714" s="7">
        <f t="shared" si="229"/>
        <v>110.87</v>
      </c>
      <c r="Q3714" s="5" t="s">
        <v>8319</v>
      </c>
      <c r="R3714" s="5" t="s">
        <v>8320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 s="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t="b">
        <v>0</v>
      </c>
      <c r="L3715" s="5">
        <v>19</v>
      </c>
      <c r="M3715" t="b">
        <v>1</v>
      </c>
      <c r="N3715" s="5" t="s">
        <v>8270</v>
      </c>
      <c r="O3715" s="1">
        <f t="shared" ref="O3715:O3778" si="232">ROUNDUP(E3715/D3715*100, 0)</f>
        <v>102</v>
      </c>
      <c r="P3715" s="7">
        <f t="shared" ref="P3715:P3778" si="233">ROUNDUP(E3715/L3715,2)</f>
        <v>106.85000000000001</v>
      </c>
      <c r="Q3715" s="5" t="s">
        <v>8319</v>
      </c>
      <c r="R3715" s="5" t="s">
        <v>8320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 s="5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t="b">
        <v>0</v>
      </c>
      <c r="L3716" s="5">
        <v>97</v>
      </c>
      <c r="M3716" t="b">
        <v>1</v>
      </c>
      <c r="N3716" s="5" t="s">
        <v>8270</v>
      </c>
      <c r="O3716" s="1">
        <f t="shared" si="232"/>
        <v>103</v>
      </c>
      <c r="P3716" s="7">
        <f t="shared" si="233"/>
        <v>105.52000000000001</v>
      </c>
      <c r="Q3716" s="5" t="s">
        <v>8319</v>
      </c>
      <c r="R3716" s="5" t="s">
        <v>8320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 s="5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t="b">
        <v>0</v>
      </c>
      <c r="L3717" s="5">
        <v>27</v>
      </c>
      <c r="M3717" t="b">
        <v>1</v>
      </c>
      <c r="N3717" s="5" t="s">
        <v>8270</v>
      </c>
      <c r="O3717" s="1">
        <f t="shared" si="232"/>
        <v>103</v>
      </c>
      <c r="P3717" s="7">
        <f t="shared" si="233"/>
        <v>132.97</v>
      </c>
      <c r="Q3717" s="5" t="s">
        <v>8319</v>
      </c>
      <c r="R3717" s="5" t="s">
        <v>8320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 s="5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t="b">
        <v>0</v>
      </c>
      <c r="L3718" s="5">
        <v>24</v>
      </c>
      <c r="M3718" t="b">
        <v>1</v>
      </c>
      <c r="N3718" s="5" t="s">
        <v>8270</v>
      </c>
      <c r="O3718" s="1">
        <f t="shared" si="232"/>
        <v>156</v>
      </c>
      <c r="P3718" s="7">
        <f t="shared" si="233"/>
        <v>51.919999999999995</v>
      </c>
      <c r="Q3718" s="5" t="s">
        <v>8319</v>
      </c>
      <c r="R3718" s="5" t="s">
        <v>8320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 s="5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t="b">
        <v>0</v>
      </c>
      <c r="L3719" s="5">
        <v>13</v>
      </c>
      <c r="M3719" t="b">
        <v>1</v>
      </c>
      <c r="N3719" s="5" t="s">
        <v>8270</v>
      </c>
      <c r="O3719" s="1">
        <f t="shared" si="232"/>
        <v>101</v>
      </c>
      <c r="P3719" s="7">
        <f t="shared" si="233"/>
        <v>310</v>
      </c>
      <c r="Q3719" s="5" t="s">
        <v>8319</v>
      </c>
      <c r="R3719" s="5" t="s">
        <v>8320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 s="5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t="b">
        <v>0</v>
      </c>
      <c r="L3720" s="5">
        <v>46</v>
      </c>
      <c r="M3720" t="b">
        <v>1</v>
      </c>
      <c r="N3720" s="5" t="s">
        <v>8270</v>
      </c>
      <c r="O3720" s="1">
        <f t="shared" si="232"/>
        <v>240</v>
      </c>
      <c r="P3720" s="7">
        <f t="shared" si="233"/>
        <v>26.03</v>
      </c>
      <c r="Q3720" s="5" t="s">
        <v>8319</v>
      </c>
      <c r="R3720" s="5" t="s">
        <v>8320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 s="5">
        <v>3719</v>
      </c>
      <c r="B3721" s="3" t="s">
        <v>3715</v>
      </c>
      <c r="C3721" s="3" t="s">
        <v>7828</v>
      </c>
      <c r="D3721">
        <v>200</v>
      </c>
      <c r="E3721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t="b">
        <v>0</v>
      </c>
      <c r="L3721" s="5">
        <v>4</v>
      </c>
      <c r="M3721" t="b">
        <v>1</v>
      </c>
      <c r="N3721" s="5" t="s">
        <v>8270</v>
      </c>
      <c r="O3721" s="1">
        <f t="shared" si="232"/>
        <v>210</v>
      </c>
      <c r="P3721" s="7">
        <f t="shared" si="233"/>
        <v>105</v>
      </c>
      <c r="Q3721" s="5" t="s">
        <v>8319</v>
      </c>
      <c r="R3721" s="5" t="s">
        <v>8320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 s="5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t="b">
        <v>0</v>
      </c>
      <c r="L3722" s="5">
        <v>40</v>
      </c>
      <c r="M3722" t="b">
        <v>1</v>
      </c>
      <c r="N3722" s="5" t="s">
        <v>8270</v>
      </c>
      <c r="O3722" s="1">
        <f t="shared" si="232"/>
        <v>105</v>
      </c>
      <c r="P3722" s="7">
        <f t="shared" si="233"/>
        <v>86.23</v>
      </c>
      <c r="Q3722" s="5" t="s">
        <v>8319</v>
      </c>
      <c r="R3722" s="5" t="s">
        <v>8320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 s="5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t="b">
        <v>0</v>
      </c>
      <c r="L3723" s="5">
        <v>44</v>
      </c>
      <c r="M3723" t="b">
        <v>1</v>
      </c>
      <c r="N3723" s="5" t="s">
        <v>8270</v>
      </c>
      <c r="O3723" s="1">
        <f t="shared" si="232"/>
        <v>101</v>
      </c>
      <c r="P3723" s="7">
        <f t="shared" si="233"/>
        <v>114.55000000000001</v>
      </c>
      <c r="Q3723" s="5" t="s">
        <v>8319</v>
      </c>
      <c r="R3723" s="5" t="s">
        <v>8320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 s="5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t="b">
        <v>0</v>
      </c>
      <c r="L3724" s="5">
        <v>35</v>
      </c>
      <c r="M3724" t="b">
        <v>1</v>
      </c>
      <c r="N3724" s="5" t="s">
        <v>8270</v>
      </c>
      <c r="O3724" s="1">
        <f t="shared" si="232"/>
        <v>112</v>
      </c>
      <c r="P3724" s="7">
        <f t="shared" si="233"/>
        <v>47.66</v>
      </c>
      <c r="Q3724" s="5" t="s">
        <v>8319</v>
      </c>
      <c r="R3724" s="5" t="s">
        <v>8320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 s="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t="b">
        <v>0</v>
      </c>
      <c r="L3725" s="5">
        <v>63</v>
      </c>
      <c r="M3725" t="b">
        <v>1</v>
      </c>
      <c r="N3725" s="5" t="s">
        <v>8270</v>
      </c>
      <c r="O3725" s="1">
        <f t="shared" si="232"/>
        <v>103</v>
      </c>
      <c r="P3725" s="7">
        <f t="shared" si="233"/>
        <v>72.89</v>
      </c>
      <c r="Q3725" s="5" t="s">
        <v>8319</v>
      </c>
      <c r="R3725" s="5" t="s">
        <v>8320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 s="5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t="b">
        <v>0</v>
      </c>
      <c r="L3726" s="5">
        <v>89</v>
      </c>
      <c r="M3726" t="b">
        <v>1</v>
      </c>
      <c r="N3726" s="5" t="s">
        <v>8270</v>
      </c>
      <c r="O3726" s="1">
        <f t="shared" si="232"/>
        <v>103</v>
      </c>
      <c r="P3726" s="7">
        <f t="shared" si="233"/>
        <v>49.55</v>
      </c>
      <c r="Q3726" s="5" t="s">
        <v>8319</v>
      </c>
      <c r="R3726" s="5" t="s">
        <v>8320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 s="5">
        <v>3725</v>
      </c>
      <c r="B3727" s="3" t="s">
        <v>3721</v>
      </c>
      <c r="C3727" s="3" t="s">
        <v>7834</v>
      </c>
      <c r="D3727">
        <v>300</v>
      </c>
      <c r="E3727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t="b">
        <v>0</v>
      </c>
      <c r="L3727" s="5">
        <v>15</v>
      </c>
      <c r="M3727" t="b">
        <v>1</v>
      </c>
      <c r="N3727" s="5" t="s">
        <v>8270</v>
      </c>
      <c r="O3727" s="1">
        <f t="shared" si="232"/>
        <v>127</v>
      </c>
      <c r="P3727" s="7">
        <f t="shared" si="233"/>
        <v>25.4</v>
      </c>
      <c r="Q3727" s="5" t="s">
        <v>8319</v>
      </c>
      <c r="R3727" s="5" t="s">
        <v>8320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 s="5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t="b">
        <v>0</v>
      </c>
      <c r="L3728" s="5">
        <v>46</v>
      </c>
      <c r="M3728" t="b">
        <v>1</v>
      </c>
      <c r="N3728" s="5" t="s">
        <v>8270</v>
      </c>
      <c r="O3728" s="1">
        <f t="shared" si="232"/>
        <v>339</v>
      </c>
      <c r="P3728" s="7">
        <f t="shared" si="233"/>
        <v>62.589999999999996</v>
      </c>
      <c r="Q3728" s="5" t="s">
        <v>8319</v>
      </c>
      <c r="R3728" s="5" t="s">
        <v>8320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 s="5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t="b">
        <v>0</v>
      </c>
      <c r="L3729" s="5">
        <v>33</v>
      </c>
      <c r="M3729" t="b">
        <v>1</v>
      </c>
      <c r="N3729" s="5" t="s">
        <v>8270</v>
      </c>
      <c r="O3729" s="1">
        <f t="shared" si="232"/>
        <v>101</v>
      </c>
      <c r="P3729" s="7">
        <f t="shared" si="233"/>
        <v>61.07</v>
      </c>
      <c r="Q3729" s="5" t="s">
        <v>8319</v>
      </c>
      <c r="R3729" s="5" t="s">
        <v>8320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 s="5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t="b">
        <v>0</v>
      </c>
      <c r="L3730" s="5">
        <v>31</v>
      </c>
      <c r="M3730" t="b">
        <v>0</v>
      </c>
      <c r="N3730" s="5" t="s">
        <v>8270</v>
      </c>
      <c r="O3730" s="1">
        <f t="shared" si="232"/>
        <v>10</v>
      </c>
      <c r="P3730" s="7">
        <f t="shared" si="233"/>
        <v>60.07</v>
      </c>
      <c r="Q3730" s="5" t="s">
        <v>8319</v>
      </c>
      <c r="R3730" s="5" t="s">
        <v>8320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 s="5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t="b">
        <v>0</v>
      </c>
      <c r="L3731" s="5">
        <v>5</v>
      </c>
      <c r="M3731" t="b">
        <v>0</v>
      </c>
      <c r="N3731" s="5" t="s">
        <v>8270</v>
      </c>
      <c r="O3731" s="1">
        <f t="shared" si="232"/>
        <v>8</v>
      </c>
      <c r="P3731" s="7">
        <f t="shared" si="233"/>
        <v>72.400000000000006</v>
      </c>
      <c r="Q3731" s="5" t="s">
        <v>8319</v>
      </c>
      <c r="R3731" s="5" t="s">
        <v>8320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 s="5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t="b">
        <v>0</v>
      </c>
      <c r="L3732" s="5">
        <v>1</v>
      </c>
      <c r="M3732" t="b">
        <v>0</v>
      </c>
      <c r="N3732" s="5" t="s">
        <v>8270</v>
      </c>
      <c r="O3732" s="1">
        <f t="shared" si="232"/>
        <v>10</v>
      </c>
      <c r="P3732" s="7">
        <f t="shared" si="233"/>
        <v>100</v>
      </c>
      <c r="Q3732" s="5" t="s">
        <v>8319</v>
      </c>
      <c r="R3732" s="5" t="s">
        <v>8320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 s="5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t="b">
        <v>0</v>
      </c>
      <c r="L3733" s="5">
        <v>12</v>
      </c>
      <c r="M3733" t="b">
        <v>0</v>
      </c>
      <c r="N3733" s="5" t="s">
        <v>8270</v>
      </c>
      <c r="O3733" s="1">
        <f t="shared" si="232"/>
        <v>12</v>
      </c>
      <c r="P3733" s="7">
        <f t="shared" si="233"/>
        <v>51.669999999999995</v>
      </c>
      <c r="Q3733" s="5" t="s">
        <v>8319</v>
      </c>
      <c r="R3733" s="5" t="s">
        <v>8320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 s="5">
        <v>3732</v>
      </c>
      <c r="B3734" s="3" t="s">
        <v>3728</v>
      </c>
      <c r="C3734" s="3" t="s">
        <v>7841</v>
      </c>
      <c r="D3734">
        <v>850</v>
      </c>
      <c r="E3734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t="b">
        <v>0</v>
      </c>
      <c r="L3734" s="5">
        <v>4</v>
      </c>
      <c r="M3734" t="b">
        <v>0</v>
      </c>
      <c r="N3734" s="5" t="s">
        <v>8270</v>
      </c>
      <c r="O3734" s="1">
        <f t="shared" si="232"/>
        <v>16</v>
      </c>
      <c r="P3734" s="7">
        <f t="shared" si="233"/>
        <v>32.75</v>
      </c>
      <c r="Q3734" s="5" t="s">
        <v>8319</v>
      </c>
      <c r="R3734" s="5" t="s">
        <v>8320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 s="5">
        <v>3733</v>
      </c>
      <c r="B3735" s="3" t="s">
        <v>3729</v>
      </c>
      <c r="C3735" s="3" t="s">
        <v>7842</v>
      </c>
      <c r="D3735">
        <v>1500</v>
      </c>
      <c r="E3735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t="b">
        <v>0</v>
      </c>
      <c r="L3735" s="5">
        <v>0</v>
      </c>
      <c r="M3735" t="b">
        <v>0</v>
      </c>
      <c r="N3735" s="5" t="s">
        <v>8270</v>
      </c>
      <c r="O3735" s="1">
        <f t="shared" si="232"/>
        <v>0</v>
      </c>
      <c r="P3735" s="7" t="e">
        <f t="shared" si="233"/>
        <v>#DIV/0!</v>
      </c>
      <c r="Q3735" s="5" t="s">
        <v>8319</v>
      </c>
      <c r="R3735" s="5" t="s">
        <v>8320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 s="5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t="b">
        <v>0</v>
      </c>
      <c r="L3736" s="5">
        <v>7</v>
      </c>
      <c r="M3736" t="b">
        <v>0</v>
      </c>
      <c r="N3736" s="5" t="s">
        <v>8270</v>
      </c>
      <c r="O3736" s="1">
        <f t="shared" si="232"/>
        <v>29</v>
      </c>
      <c r="P3736" s="7">
        <f t="shared" si="233"/>
        <v>61</v>
      </c>
      <c r="Q3736" s="5" t="s">
        <v>8319</v>
      </c>
      <c r="R3736" s="5" t="s">
        <v>8320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 s="5">
        <v>3735</v>
      </c>
      <c r="B3737" s="3" t="s">
        <v>3731</v>
      </c>
      <c r="C3737" s="3" t="s">
        <v>7844</v>
      </c>
      <c r="D3737">
        <v>150</v>
      </c>
      <c r="E3737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t="b">
        <v>0</v>
      </c>
      <c r="L3737" s="5">
        <v>2</v>
      </c>
      <c r="M3737" t="b">
        <v>0</v>
      </c>
      <c r="N3737" s="5" t="s">
        <v>8270</v>
      </c>
      <c r="O3737" s="1">
        <f t="shared" si="232"/>
        <v>14</v>
      </c>
      <c r="P3737" s="7">
        <f t="shared" si="233"/>
        <v>10</v>
      </c>
      <c r="Q3737" s="5" t="s">
        <v>8319</v>
      </c>
      <c r="R3737" s="5" t="s">
        <v>8320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 s="5">
        <v>3736</v>
      </c>
      <c r="B3738" s="3" t="s">
        <v>3732</v>
      </c>
      <c r="C3738" s="3" t="s">
        <v>7845</v>
      </c>
      <c r="D3738">
        <v>1500</v>
      </c>
      <c r="E373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t="b">
        <v>0</v>
      </c>
      <c r="L3738" s="5">
        <v>1</v>
      </c>
      <c r="M3738" t="b">
        <v>0</v>
      </c>
      <c r="N3738" s="5" t="s">
        <v>8270</v>
      </c>
      <c r="O3738" s="1">
        <f t="shared" si="232"/>
        <v>1</v>
      </c>
      <c r="P3738" s="7">
        <f t="shared" si="233"/>
        <v>10</v>
      </c>
      <c r="Q3738" s="5" t="s">
        <v>8319</v>
      </c>
      <c r="R3738" s="5" t="s">
        <v>8320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 s="5">
        <v>3737</v>
      </c>
      <c r="B3739" s="3" t="s">
        <v>3733</v>
      </c>
      <c r="C3739" s="3" t="s">
        <v>7846</v>
      </c>
      <c r="D3739">
        <v>700</v>
      </c>
      <c r="E3739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t="b">
        <v>0</v>
      </c>
      <c r="L3739" s="5">
        <v>4</v>
      </c>
      <c r="M3739" t="b">
        <v>0</v>
      </c>
      <c r="N3739" s="5" t="s">
        <v>8270</v>
      </c>
      <c r="O3739" s="1">
        <f t="shared" si="232"/>
        <v>22</v>
      </c>
      <c r="P3739" s="7">
        <f t="shared" si="233"/>
        <v>37.5</v>
      </c>
      <c r="Q3739" s="5" t="s">
        <v>8319</v>
      </c>
      <c r="R3739" s="5" t="s">
        <v>8320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 s="5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t="b">
        <v>0</v>
      </c>
      <c r="L3740" s="5">
        <v>6</v>
      </c>
      <c r="M3740" t="b">
        <v>0</v>
      </c>
      <c r="N3740" s="5" t="s">
        <v>8270</v>
      </c>
      <c r="O3740" s="1">
        <f t="shared" si="232"/>
        <v>18</v>
      </c>
      <c r="P3740" s="7">
        <f t="shared" si="233"/>
        <v>45</v>
      </c>
      <c r="Q3740" s="5" t="s">
        <v>8319</v>
      </c>
      <c r="R3740" s="5" t="s">
        <v>8320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 s="5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t="b">
        <v>0</v>
      </c>
      <c r="L3741" s="5">
        <v>8</v>
      </c>
      <c r="M3741" t="b">
        <v>0</v>
      </c>
      <c r="N3741" s="5" t="s">
        <v>8270</v>
      </c>
      <c r="O3741" s="1">
        <f t="shared" si="232"/>
        <v>21</v>
      </c>
      <c r="P3741" s="7">
        <f t="shared" si="233"/>
        <v>100.63000000000001</v>
      </c>
      <c r="Q3741" s="5" t="s">
        <v>8319</v>
      </c>
      <c r="R3741" s="5" t="s">
        <v>8320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 s="5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t="b">
        <v>0</v>
      </c>
      <c r="L3742" s="5">
        <v>14</v>
      </c>
      <c r="M3742" t="b">
        <v>0</v>
      </c>
      <c r="N3742" s="5" t="s">
        <v>8270</v>
      </c>
      <c r="O3742" s="1">
        <f t="shared" si="232"/>
        <v>18</v>
      </c>
      <c r="P3742" s="7">
        <f t="shared" si="233"/>
        <v>25.580000000000002</v>
      </c>
      <c r="Q3742" s="5" t="s">
        <v>8319</v>
      </c>
      <c r="R3742" s="5" t="s">
        <v>8320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 s="5">
        <v>3741</v>
      </c>
      <c r="B3743" s="3" t="s">
        <v>3737</v>
      </c>
      <c r="C3743" s="3" t="s">
        <v>7850</v>
      </c>
      <c r="D3743">
        <v>20000</v>
      </c>
      <c r="E3743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t="b">
        <v>0</v>
      </c>
      <c r="L3743" s="5">
        <v>0</v>
      </c>
      <c r="M3743" t="b">
        <v>0</v>
      </c>
      <c r="N3743" s="5" t="s">
        <v>8270</v>
      </c>
      <c r="O3743" s="1">
        <f t="shared" si="232"/>
        <v>0</v>
      </c>
      <c r="P3743" s="7" t="e">
        <f t="shared" si="233"/>
        <v>#DIV/0!</v>
      </c>
      <c r="Q3743" s="5" t="s">
        <v>8319</v>
      </c>
      <c r="R3743" s="5" t="s">
        <v>8320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 s="5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t="b">
        <v>0</v>
      </c>
      <c r="L3744" s="5">
        <v>4</v>
      </c>
      <c r="M3744" t="b">
        <v>0</v>
      </c>
      <c r="N3744" s="5" t="s">
        <v>8270</v>
      </c>
      <c r="O3744" s="1">
        <f t="shared" si="232"/>
        <v>2</v>
      </c>
      <c r="P3744" s="7">
        <f t="shared" si="233"/>
        <v>25</v>
      </c>
      <c r="Q3744" s="5" t="s">
        <v>8319</v>
      </c>
      <c r="R3744" s="5" t="s">
        <v>8320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 s="5">
        <v>3743</v>
      </c>
      <c r="B3745" s="3" t="s">
        <v>3739</v>
      </c>
      <c r="C3745" s="3" t="s">
        <v>7852</v>
      </c>
      <c r="D3745">
        <v>2200</v>
      </c>
      <c r="E3745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t="b">
        <v>0</v>
      </c>
      <c r="L3745" s="5">
        <v>0</v>
      </c>
      <c r="M3745" t="b">
        <v>0</v>
      </c>
      <c r="N3745" s="5" t="s">
        <v>8270</v>
      </c>
      <c r="O3745" s="1">
        <f t="shared" si="232"/>
        <v>0</v>
      </c>
      <c r="P3745" s="7" t="e">
        <f t="shared" si="233"/>
        <v>#DIV/0!</v>
      </c>
      <c r="Q3745" s="5" t="s">
        <v>8319</v>
      </c>
      <c r="R3745" s="5" t="s">
        <v>8320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 s="5">
        <v>3744</v>
      </c>
      <c r="B3746" s="3" t="s">
        <v>3740</v>
      </c>
      <c r="C3746" s="3" t="s">
        <v>7853</v>
      </c>
      <c r="D3746">
        <v>1200</v>
      </c>
      <c r="E3746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t="b">
        <v>0</v>
      </c>
      <c r="L3746" s="5">
        <v>0</v>
      </c>
      <c r="M3746" t="b">
        <v>0</v>
      </c>
      <c r="N3746" s="5" t="s">
        <v>8270</v>
      </c>
      <c r="O3746" s="1">
        <f t="shared" si="232"/>
        <v>0</v>
      </c>
      <c r="P3746" s="7" t="e">
        <f t="shared" si="233"/>
        <v>#DIV/0!</v>
      </c>
      <c r="Q3746" s="5" t="s">
        <v>8319</v>
      </c>
      <c r="R3746" s="5" t="s">
        <v>8320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 s="5">
        <v>3745</v>
      </c>
      <c r="B3747" s="3" t="s">
        <v>3741</v>
      </c>
      <c r="C3747" s="3" t="s">
        <v>7854</v>
      </c>
      <c r="D3747">
        <v>100</v>
      </c>
      <c r="E3747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t="b">
        <v>0</v>
      </c>
      <c r="L3747" s="5">
        <v>1</v>
      </c>
      <c r="M3747" t="b">
        <v>0</v>
      </c>
      <c r="N3747" s="5" t="s">
        <v>8270</v>
      </c>
      <c r="O3747" s="1">
        <f t="shared" si="232"/>
        <v>10</v>
      </c>
      <c r="P3747" s="7">
        <f t="shared" si="233"/>
        <v>10</v>
      </c>
      <c r="Q3747" s="5" t="s">
        <v>8319</v>
      </c>
      <c r="R3747" s="5" t="s">
        <v>8320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 s="5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t="b">
        <v>0</v>
      </c>
      <c r="L3748" s="5">
        <v>1</v>
      </c>
      <c r="M3748" t="b">
        <v>0</v>
      </c>
      <c r="N3748" s="5" t="s">
        <v>8270</v>
      </c>
      <c r="O3748" s="1">
        <f t="shared" si="232"/>
        <v>3</v>
      </c>
      <c r="P3748" s="7">
        <f t="shared" si="233"/>
        <v>202</v>
      </c>
      <c r="Q3748" s="5" t="s">
        <v>8319</v>
      </c>
      <c r="R3748" s="5" t="s">
        <v>8320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 s="5">
        <v>3747</v>
      </c>
      <c r="B3749" s="3" t="s">
        <v>3743</v>
      </c>
      <c r="C3749" s="3" t="s">
        <v>7856</v>
      </c>
      <c r="D3749">
        <v>2500</v>
      </c>
      <c r="E3749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t="b">
        <v>0</v>
      </c>
      <c r="L3749" s="5">
        <v>1</v>
      </c>
      <c r="M3749" t="b">
        <v>0</v>
      </c>
      <c r="N3749" s="5" t="s">
        <v>8270</v>
      </c>
      <c r="O3749" s="1">
        <f t="shared" si="232"/>
        <v>1</v>
      </c>
      <c r="P3749" s="7">
        <f t="shared" si="233"/>
        <v>25</v>
      </c>
      <c r="Q3749" s="5" t="s">
        <v>8319</v>
      </c>
      <c r="R3749" s="5" t="s">
        <v>8320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 s="5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t="b">
        <v>0</v>
      </c>
      <c r="L3750" s="5">
        <v>52</v>
      </c>
      <c r="M3750" t="b">
        <v>1</v>
      </c>
      <c r="N3750" s="5" t="s">
        <v>8304</v>
      </c>
      <c r="O3750" s="1">
        <f t="shared" si="232"/>
        <v>104</v>
      </c>
      <c r="P3750" s="7">
        <f t="shared" si="233"/>
        <v>99.54</v>
      </c>
      <c r="Q3750" s="5" t="s">
        <v>8319</v>
      </c>
      <c r="R3750" s="5" t="s">
        <v>8361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 s="5">
        <v>3749</v>
      </c>
      <c r="B3751" s="3" t="s">
        <v>3745</v>
      </c>
      <c r="C3751" s="3" t="s">
        <v>7858</v>
      </c>
      <c r="D3751">
        <v>500</v>
      </c>
      <c r="E3751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t="b">
        <v>0</v>
      </c>
      <c r="L3751" s="5">
        <v>7</v>
      </c>
      <c r="M3751" t="b">
        <v>1</v>
      </c>
      <c r="N3751" s="5" t="s">
        <v>8304</v>
      </c>
      <c r="O3751" s="1">
        <f t="shared" si="232"/>
        <v>105</v>
      </c>
      <c r="P3751" s="7">
        <f t="shared" si="233"/>
        <v>75</v>
      </c>
      <c r="Q3751" s="5" t="s">
        <v>8319</v>
      </c>
      <c r="R3751" s="5" t="s">
        <v>8361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 s="5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t="b">
        <v>0</v>
      </c>
      <c r="L3752" s="5">
        <v>28</v>
      </c>
      <c r="M3752" t="b">
        <v>1</v>
      </c>
      <c r="N3752" s="5" t="s">
        <v>8304</v>
      </c>
      <c r="O3752" s="1">
        <f t="shared" si="232"/>
        <v>101</v>
      </c>
      <c r="P3752" s="7">
        <f t="shared" si="233"/>
        <v>215.25</v>
      </c>
      <c r="Q3752" s="5" t="s">
        <v>8319</v>
      </c>
      <c r="R3752" s="5" t="s">
        <v>8361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 s="5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t="b">
        <v>0</v>
      </c>
      <c r="L3753" s="5">
        <v>11</v>
      </c>
      <c r="M3753" t="b">
        <v>1</v>
      </c>
      <c r="N3753" s="5" t="s">
        <v>8304</v>
      </c>
      <c r="O3753" s="1">
        <f t="shared" si="232"/>
        <v>133</v>
      </c>
      <c r="P3753" s="7">
        <f t="shared" si="233"/>
        <v>120.55000000000001</v>
      </c>
      <c r="Q3753" s="5" t="s">
        <v>8319</v>
      </c>
      <c r="R3753" s="5" t="s">
        <v>8361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 s="5">
        <v>3752</v>
      </c>
      <c r="B3754" s="3" t="s">
        <v>3748</v>
      </c>
      <c r="C3754" s="3" t="s">
        <v>7861</v>
      </c>
      <c r="D3754">
        <v>500</v>
      </c>
      <c r="E3754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t="b">
        <v>0</v>
      </c>
      <c r="L3754" s="5">
        <v>15</v>
      </c>
      <c r="M3754" t="b">
        <v>1</v>
      </c>
      <c r="N3754" s="5" t="s">
        <v>8304</v>
      </c>
      <c r="O3754" s="1">
        <f t="shared" si="232"/>
        <v>113</v>
      </c>
      <c r="P3754" s="7">
        <f t="shared" si="233"/>
        <v>37.669999999999995</v>
      </c>
      <c r="Q3754" s="5" t="s">
        <v>8319</v>
      </c>
      <c r="R3754" s="5" t="s">
        <v>8361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 s="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t="b">
        <v>0</v>
      </c>
      <c r="L3755" s="5">
        <v>30</v>
      </c>
      <c r="M3755" t="b">
        <v>1</v>
      </c>
      <c r="N3755" s="5" t="s">
        <v>8304</v>
      </c>
      <c r="O3755" s="1">
        <f t="shared" si="232"/>
        <v>104</v>
      </c>
      <c r="P3755" s="7">
        <f t="shared" si="233"/>
        <v>172.23999999999998</v>
      </c>
      <c r="Q3755" s="5" t="s">
        <v>8319</v>
      </c>
      <c r="R3755" s="5" t="s">
        <v>8361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 s="5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t="b">
        <v>0</v>
      </c>
      <c r="L3756" s="5">
        <v>27</v>
      </c>
      <c r="M3756" t="b">
        <v>1</v>
      </c>
      <c r="N3756" s="5" t="s">
        <v>8304</v>
      </c>
      <c r="O3756" s="1">
        <f t="shared" si="232"/>
        <v>120</v>
      </c>
      <c r="P3756" s="7">
        <f t="shared" si="233"/>
        <v>111.12</v>
      </c>
      <c r="Q3756" s="5" t="s">
        <v>8319</v>
      </c>
      <c r="R3756" s="5" t="s">
        <v>8361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 s="5">
        <v>3755</v>
      </c>
      <c r="B3757" s="3" t="s">
        <v>3751</v>
      </c>
      <c r="C3757" s="3" t="s">
        <v>7864</v>
      </c>
      <c r="D3757">
        <v>550</v>
      </c>
      <c r="E3757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t="b">
        <v>0</v>
      </c>
      <c r="L3757" s="5">
        <v>28</v>
      </c>
      <c r="M3757" t="b">
        <v>1</v>
      </c>
      <c r="N3757" s="5" t="s">
        <v>8304</v>
      </c>
      <c r="O3757" s="1">
        <f t="shared" si="232"/>
        <v>130</v>
      </c>
      <c r="P3757" s="7">
        <f t="shared" si="233"/>
        <v>25.470000000000002</v>
      </c>
      <c r="Q3757" s="5" t="s">
        <v>8319</v>
      </c>
      <c r="R3757" s="5" t="s">
        <v>8361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 s="5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t="b">
        <v>0</v>
      </c>
      <c r="L3758" s="5">
        <v>17</v>
      </c>
      <c r="M3758" t="b">
        <v>1</v>
      </c>
      <c r="N3758" s="5" t="s">
        <v>8304</v>
      </c>
      <c r="O3758" s="1">
        <f t="shared" si="232"/>
        <v>102</v>
      </c>
      <c r="P3758" s="7">
        <f t="shared" si="233"/>
        <v>267.64999999999998</v>
      </c>
      <c r="Q3758" s="5" t="s">
        <v>8319</v>
      </c>
      <c r="R3758" s="5" t="s">
        <v>8361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 s="5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t="b">
        <v>0</v>
      </c>
      <c r="L3759" s="5">
        <v>50</v>
      </c>
      <c r="M3759" t="b">
        <v>1</v>
      </c>
      <c r="N3759" s="5" t="s">
        <v>8304</v>
      </c>
      <c r="O3759" s="1">
        <f t="shared" si="232"/>
        <v>109</v>
      </c>
      <c r="P3759" s="7">
        <f t="shared" si="233"/>
        <v>75.959999999999994</v>
      </c>
      <c r="Q3759" s="5" t="s">
        <v>8319</v>
      </c>
      <c r="R3759" s="5" t="s">
        <v>8361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 s="5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t="b">
        <v>0</v>
      </c>
      <c r="L3760" s="5">
        <v>26</v>
      </c>
      <c r="M3760" t="b">
        <v>1</v>
      </c>
      <c r="N3760" s="5" t="s">
        <v>8304</v>
      </c>
      <c r="O3760" s="1">
        <f t="shared" si="232"/>
        <v>103</v>
      </c>
      <c r="P3760" s="7">
        <f t="shared" si="233"/>
        <v>59.04</v>
      </c>
      <c r="Q3760" s="5" t="s">
        <v>8319</v>
      </c>
      <c r="R3760" s="5" t="s">
        <v>8361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 s="5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t="b">
        <v>0</v>
      </c>
      <c r="L3761" s="5">
        <v>88</v>
      </c>
      <c r="M3761" t="b">
        <v>1</v>
      </c>
      <c r="N3761" s="5" t="s">
        <v>8304</v>
      </c>
      <c r="O3761" s="1">
        <f t="shared" si="232"/>
        <v>111</v>
      </c>
      <c r="P3761" s="7">
        <f t="shared" si="233"/>
        <v>50.12</v>
      </c>
      <c r="Q3761" s="5" t="s">
        <v>8319</v>
      </c>
      <c r="R3761" s="5" t="s">
        <v>8361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 s="5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t="b">
        <v>0</v>
      </c>
      <c r="L3762" s="5">
        <v>91</v>
      </c>
      <c r="M3762" t="b">
        <v>1</v>
      </c>
      <c r="N3762" s="5" t="s">
        <v>8304</v>
      </c>
      <c r="O3762" s="1">
        <f t="shared" si="232"/>
        <v>102</v>
      </c>
      <c r="P3762" s="7">
        <f t="shared" si="233"/>
        <v>55.51</v>
      </c>
      <c r="Q3762" s="5" t="s">
        <v>8319</v>
      </c>
      <c r="R3762" s="5" t="s">
        <v>8361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 s="5">
        <v>3761</v>
      </c>
      <c r="B3763" s="3" t="s">
        <v>3757</v>
      </c>
      <c r="C3763" s="3" t="s">
        <v>7870</v>
      </c>
      <c r="D3763">
        <v>500</v>
      </c>
      <c r="E3763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t="b">
        <v>0</v>
      </c>
      <c r="L3763" s="5">
        <v>3</v>
      </c>
      <c r="M3763" t="b">
        <v>1</v>
      </c>
      <c r="N3763" s="5" t="s">
        <v>8304</v>
      </c>
      <c r="O3763" s="1">
        <f t="shared" si="232"/>
        <v>100</v>
      </c>
      <c r="P3763" s="7">
        <f t="shared" si="233"/>
        <v>166.67</v>
      </c>
      <c r="Q3763" s="5" t="s">
        <v>8319</v>
      </c>
      <c r="R3763" s="5" t="s">
        <v>8361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 s="5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t="b">
        <v>0</v>
      </c>
      <c r="L3764" s="5">
        <v>28</v>
      </c>
      <c r="M3764" t="b">
        <v>1</v>
      </c>
      <c r="N3764" s="5" t="s">
        <v>8304</v>
      </c>
      <c r="O3764" s="1">
        <f t="shared" si="232"/>
        <v>107</v>
      </c>
      <c r="P3764" s="7">
        <f t="shared" si="233"/>
        <v>47.43</v>
      </c>
      <c r="Q3764" s="5" t="s">
        <v>8319</v>
      </c>
      <c r="R3764" s="5" t="s">
        <v>8361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 s="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t="b">
        <v>0</v>
      </c>
      <c r="L3765" s="5">
        <v>77</v>
      </c>
      <c r="M3765" t="b">
        <v>1</v>
      </c>
      <c r="N3765" s="5" t="s">
        <v>8304</v>
      </c>
      <c r="O3765" s="1">
        <f t="shared" si="232"/>
        <v>100</v>
      </c>
      <c r="P3765" s="7">
        <f t="shared" si="233"/>
        <v>64.940000000000012</v>
      </c>
      <c r="Q3765" s="5" t="s">
        <v>8319</v>
      </c>
      <c r="R3765" s="5" t="s">
        <v>8361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 s="5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t="b">
        <v>0</v>
      </c>
      <c r="L3766" s="5">
        <v>27</v>
      </c>
      <c r="M3766" t="b">
        <v>1</v>
      </c>
      <c r="N3766" s="5" t="s">
        <v>8304</v>
      </c>
      <c r="O3766" s="1">
        <f t="shared" si="232"/>
        <v>100</v>
      </c>
      <c r="P3766" s="7">
        <f t="shared" si="233"/>
        <v>55.559999999999995</v>
      </c>
      <c r="Q3766" s="5" t="s">
        <v>8319</v>
      </c>
      <c r="R3766" s="5" t="s">
        <v>8361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 s="5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t="b">
        <v>0</v>
      </c>
      <c r="L3767" s="5">
        <v>107</v>
      </c>
      <c r="M3767" t="b">
        <v>1</v>
      </c>
      <c r="N3767" s="5" t="s">
        <v>8304</v>
      </c>
      <c r="O3767" s="1">
        <f t="shared" si="232"/>
        <v>114</v>
      </c>
      <c r="P3767" s="7">
        <f t="shared" si="233"/>
        <v>74.23</v>
      </c>
      <c r="Q3767" s="5" t="s">
        <v>8319</v>
      </c>
      <c r="R3767" s="5" t="s">
        <v>8361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 s="5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t="b">
        <v>0</v>
      </c>
      <c r="L3768" s="5">
        <v>96</v>
      </c>
      <c r="M3768" t="b">
        <v>1</v>
      </c>
      <c r="N3768" s="5" t="s">
        <v>8304</v>
      </c>
      <c r="O3768" s="1">
        <f t="shared" si="232"/>
        <v>103</v>
      </c>
      <c r="P3768" s="7">
        <f t="shared" si="233"/>
        <v>106.93</v>
      </c>
      <c r="Q3768" s="5" t="s">
        <v>8319</v>
      </c>
      <c r="R3768" s="5" t="s">
        <v>8361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 s="5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t="b">
        <v>0</v>
      </c>
      <c r="L3769" s="5">
        <v>56</v>
      </c>
      <c r="M3769" t="b">
        <v>1</v>
      </c>
      <c r="N3769" s="5" t="s">
        <v>8304</v>
      </c>
      <c r="O3769" s="1">
        <f t="shared" si="232"/>
        <v>117</v>
      </c>
      <c r="P3769" s="7">
        <f t="shared" si="233"/>
        <v>41.699999999999996</v>
      </c>
      <c r="Q3769" s="5" t="s">
        <v>8319</v>
      </c>
      <c r="R3769" s="5" t="s">
        <v>8361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 s="5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t="b">
        <v>0</v>
      </c>
      <c r="L3770" s="5">
        <v>58</v>
      </c>
      <c r="M3770" t="b">
        <v>1</v>
      </c>
      <c r="N3770" s="5" t="s">
        <v>8304</v>
      </c>
      <c r="O3770" s="1">
        <f t="shared" si="232"/>
        <v>108</v>
      </c>
      <c r="P3770" s="7">
        <f t="shared" si="233"/>
        <v>74.25</v>
      </c>
      <c r="Q3770" s="5" t="s">
        <v>8319</v>
      </c>
      <c r="R3770" s="5" t="s">
        <v>8361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 s="5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t="b">
        <v>0</v>
      </c>
      <c r="L3771" s="5">
        <v>15</v>
      </c>
      <c r="M3771" t="b">
        <v>1</v>
      </c>
      <c r="N3771" s="5" t="s">
        <v>8304</v>
      </c>
      <c r="O3771" s="1">
        <f t="shared" si="232"/>
        <v>100</v>
      </c>
      <c r="P3771" s="7">
        <f t="shared" si="233"/>
        <v>73.34</v>
      </c>
      <c r="Q3771" s="5" t="s">
        <v>8319</v>
      </c>
      <c r="R3771" s="5" t="s">
        <v>8361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 s="5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t="b">
        <v>0</v>
      </c>
      <c r="L3772" s="5">
        <v>20</v>
      </c>
      <c r="M3772" t="b">
        <v>1</v>
      </c>
      <c r="N3772" s="5" t="s">
        <v>8304</v>
      </c>
      <c r="O3772" s="1">
        <f t="shared" si="232"/>
        <v>100</v>
      </c>
      <c r="P3772" s="7">
        <f t="shared" si="233"/>
        <v>100</v>
      </c>
      <c r="Q3772" s="5" t="s">
        <v>8319</v>
      </c>
      <c r="R3772" s="5" t="s">
        <v>8361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 s="5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t="b">
        <v>0</v>
      </c>
      <c r="L3773" s="5">
        <v>38</v>
      </c>
      <c r="M3773" t="b">
        <v>1</v>
      </c>
      <c r="N3773" s="5" t="s">
        <v>8304</v>
      </c>
      <c r="O3773" s="1">
        <f t="shared" si="232"/>
        <v>146</v>
      </c>
      <c r="P3773" s="7">
        <f t="shared" si="233"/>
        <v>38.43</v>
      </c>
      <c r="Q3773" s="5" t="s">
        <v>8319</v>
      </c>
      <c r="R3773" s="5" t="s">
        <v>8361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 s="5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t="b">
        <v>0</v>
      </c>
      <c r="L3774" s="5">
        <v>33</v>
      </c>
      <c r="M3774" t="b">
        <v>1</v>
      </c>
      <c r="N3774" s="5" t="s">
        <v>8304</v>
      </c>
      <c r="O3774" s="1">
        <f t="shared" si="232"/>
        <v>111</v>
      </c>
      <c r="P3774" s="7">
        <f t="shared" si="233"/>
        <v>166.97</v>
      </c>
      <c r="Q3774" s="5" t="s">
        <v>8319</v>
      </c>
      <c r="R3774" s="5" t="s">
        <v>8361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 s="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t="b">
        <v>0</v>
      </c>
      <c r="L3775" s="5">
        <v>57</v>
      </c>
      <c r="M3775" t="b">
        <v>1</v>
      </c>
      <c r="N3775" s="5" t="s">
        <v>8304</v>
      </c>
      <c r="O3775" s="1">
        <f t="shared" si="232"/>
        <v>109</v>
      </c>
      <c r="P3775" s="7">
        <f t="shared" si="233"/>
        <v>94.92</v>
      </c>
      <c r="Q3775" s="5" t="s">
        <v>8319</v>
      </c>
      <c r="R3775" s="5" t="s">
        <v>8361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 s="5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t="b">
        <v>0</v>
      </c>
      <c r="L3776" s="5">
        <v>25</v>
      </c>
      <c r="M3776" t="b">
        <v>1</v>
      </c>
      <c r="N3776" s="5" t="s">
        <v>8304</v>
      </c>
      <c r="O3776" s="1">
        <f t="shared" si="232"/>
        <v>100</v>
      </c>
      <c r="P3776" s="7">
        <f t="shared" si="233"/>
        <v>100</v>
      </c>
      <c r="Q3776" s="5" t="s">
        <v>8319</v>
      </c>
      <c r="R3776" s="5" t="s">
        <v>8361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 s="5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t="b">
        <v>0</v>
      </c>
      <c r="L3777" s="5">
        <v>14</v>
      </c>
      <c r="M3777" t="b">
        <v>1</v>
      </c>
      <c r="N3777" s="5" t="s">
        <v>8304</v>
      </c>
      <c r="O3777" s="1">
        <f t="shared" si="232"/>
        <v>101</v>
      </c>
      <c r="P3777" s="7">
        <f t="shared" si="233"/>
        <v>143.22</v>
      </c>
      <c r="Q3777" s="5" t="s">
        <v>8319</v>
      </c>
      <c r="R3777" s="5" t="s">
        <v>8361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 s="5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t="b">
        <v>0</v>
      </c>
      <c r="L3778" s="5">
        <v>94</v>
      </c>
      <c r="M3778" t="b">
        <v>1</v>
      </c>
      <c r="N3778" s="5" t="s">
        <v>8304</v>
      </c>
      <c r="O3778" s="1">
        <f t="shared" si="232"/>
        <v>107</v>
      </c>
      <c r="P3778" s="7">
        <f t="shared" si="233"/>
        <v>90.820000000000007</v>
      </c>
      <c r="Q3778" s="5" t="s">
        <v>8319</v>
      </c>
      <c r="R3778" s="5" t="s">
        <v>8361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 s="5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t="b">
        <v>0</v>
      </c>
      <c r="L3779" s="5">
        <v>59</v>
      </c>
      <c r="M3779" t="b">
        <v>1</v>
      </c>
      <c r="N3779" s="5" t="s">
        <v>8304</v>
      </c>
      <c r="O3779" s="1">
        <f t="shared" ref="O3779:O3842" si="236">ROUNDUP(E3779/D3779*100, 0)</f>
        <v>144</v>
      </c>
      <c r="P3779" s="7">
        <f t="shared" ref="P3779:P3842" si="237">ROUNDUP(E3779/L3779,2)</f>
        <v>48.55</v>
      </c>
      <c r="Q3779" s="5" t="s">
        <v>8319</v>
      </c>
      <c r="R3779" s="5" t="s">
        <v>8361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 s="5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t="b">
        <v>0</v>
      </c>
      <c r="L3780" s="5">
        <v>36</v>
      </c>
      <c r="M3780" t="b">
        <v>1</v>
      </c>
      <c r="N3780" s="5" t="s">
        <v>8304</v>
      </c>
      <c r="O3780" s="1">
        <f t="shared" si="236"/>
        <v>106</v>
      </c>
      <c r="P3780" s="7">
        <f t="shared" si="237"/>
        <v>70.03</v>
      </c>
      <c r="Q3780" s="5" t="s">
        <v>8319</v>
      </c>
      <c r="R3780" s="5" t="s">
        <v>8361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 s="5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t="b">
        <v>0</v>
      </c>
      <c r="L3781" s="5">
        <v>115</v>
      </c>
      <c r="M3781" t="b">
        <v>1</v>
      </c>
      <c r="N3781" s="5" t="s">
        <v>8304</v>
      </c>
      <c r="O3781" s="1">
        <f t="shared" si="236"/>
        <v>104</v>
      </c>
      <c r="P3781" s="7">
        <f t="shared" si="237"/>
        <v>135.63</v>
      </c>
      <c r="Q3781" s="5" t="s">
        <v>8319</v>
      </c>
      <c r="R3781" s="5" t="s">
        <v>8361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 s="5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t="b">
        <v>0</v>
      </c>
      <c r="L3782" s="5">
        <v>30</v>
      </c>
      <c r="M3782" t="b">
        <v>1</v>
      </c>
      <c r="N3782" s="5" t="s">
        <v>8304</v>
      </c>
      <c r="O3782" s="1">
        <f t="shared" si="236"/>
        <v>120</v>
      </c>
      <c r="P3782" s="7">
        <f t="shared" si="237"/>
        <v>100</v>
      </c>
      <c r="Q3782" s="5" t="s">
        <v>8319</v>
      </c>
      <c r="R3782" s="5" t="s">
        <v>8361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 s="5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t="b">
        <v>0</v>
      </c>
      <c r="L3783" s="5">
        <v>52</v>
      </c>
      <c r="M3783" t="b">
        <v>1</v>
      </c>
      <c r="N3783" s="5" t="s">
        <v>8304</v>
      </c>
      <c r="O3783" s="1">
        <f t="shared" si="236"/>
        <v>110</v>
      </c>
      <c r="P3783" s="7">
        <f t="shared" si="237"/>
        <v>94.910000000000011</v>
      </c>
      <c r="Q3783" s="5" t="s">
        <v>8319</v>
      </c>
      <c r="R3783" s="5" t="s">
        <v>8361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 s="5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t="b">
        <v>0</v>
      </c>
      <c r="L3784" s="5">
        <v>27</v>
      </c>
      <c r="M3784" t="b">
        <v>1</v>
      </c>
      <c r="N3784" s="5" t="s">
        <v>8304</v>
      </c>
      <c r="O3784" s="1">
        <f t="shared" si="236"/>
        <v>102</v>
      </c>
      <c r="P3784" s="7">
        <f t="shared" si="237"/>
        <v>75.38000000000001</v>
      </c>
      <c r="Q3784" s="5" t="s">
        <v>8319</v>
      </c>
      <c r="R3784" s="5" t="s">
        <v>8361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 s="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t="b">
        <v>0</v>
      </c>
      <c r="L3785" s="5">
        <v>24</v>
      </c>
      <c r="M3785" t="b">
        <v>1</v>
      </c>
      <c r="N3785" s="5" t="s">
        <v>8304</v>
      </c>
      <c r="O3785" s="1">
        <f t="shared" si="236"/>
        <v>129</v>
      </c>
      <c r="P3785" s="7">
        <f t="shared" si="237"/>
        <v>64.460000000000008</v>
      </c>
      <c r="Q3785" s="5" t="s">
        <v>8319</v>
      </c>
      <c r="R3785" s="5" t="s">
        <v>8361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 s="5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t="b">
        <v>0</v>
      </c>
      <c r="L3786" s="5">
        <v>10</v>
      </c>
      <c r="M3786" t="b">
        <v>1</v>
      </c>
      <c r="N3786" s="5" t="s">
        <v>8304</v>
      </c>
      <c r="O3786" s="1">
        <f t="shared" si="236"/>
        <v>115</v>
      </c>
      <c r="P3786" s="7">
        <f t="shared" si="237"/>
        <v>115</v>
      </c>
      <c r="Q3786" s="5" t="s">
        <v>8319</v>
      </c>
      <c r="R3786" s="5" t="s">
        <v>8361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 s="5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t="b">
        <v>0</v>
      </c>
      <c r="L3787" s="5">
        <v>30</v>
      </c>
      <c r="M3787" t="b">
        <v>1</v>
      </c>
      <c r="N3787" s="5" t="s">
        <v>8304</v>
      </c>
      <c r="O3787" s="1">
        <f t="shared" si="236"/>
        <v>151</v>
      </c>
      <c r="P3787" s="7">
        <f t="shared" si="237"/>
        <v>100.5</v>
      </c>
      <c r="Q3787" s="5" t="s">
        <v>8319</v>
      </c>
      <c r="R3787" s="5" t="s">
        <v>8361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 s="5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t="b">
        <v>0</v>
      </c>
      <c r="L3788" s="5">
        <v>71</v>
      </c>
      <c r="M3788" t="b">
        <v>1</v>
      </c>
      <c r="N3788" s="5" t="s">
        <v>8304</v>
      </c>
      <c r="O3788" s="1">
        <f t="shared" si="236"/>
        <v>111</v>
      </c>
      <c r="P3788" s="7">
        <f t="shared" si="237"/>
        <v>93.78</v>
      </c>
      <c r="Q3788" s="5" t="s">
        <v>8319</v>
      </c>
      <c r="R3788" s="5" t="s">
        <v>8361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 s="5">
        <v>3787</v>
      </c>
      <c r="B3789" s="3" t="s">
        <v>3783</v>
      </c>
      <c r="C3789" s="3" t="s">
        <v>7896</v>
      </c>
      <c r="D3789">
        <v>350</v>
      </c>
      <c r="E3789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t="b">
        <v>0</v>
      </c>
      <c r="L3789" s="5">
        <v>10</v>
      </c>
      <c r="M3789" t="b">
        <v>1</v>
      </c>
      <c r="N3789" s="5" t="s">
        <v>8304</v>
      </c>
      <c r="O3789" s="1">
        <f t="shared" si="236"/>
        <v>101</v>
      </c>
      <c r="P3789" s="7">
        <f t="shared" si="237"/>
        <v>35.1</v>
      </c>
      <c r="Q3789" s="5" t="s">
        <v>8319</v>
      </c>
      <c r="R3789" s="5" t="s">
        <v>8361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 s="5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t="b">
        <v>0</v>
      </c>
      <c r="L3790" s="5">
        <v>1</v>
      </c>
      <c r="M3790" t="b">
        <v>0</v>
      </c>
      <c r="N3790" s="5" t="s">
        <v>8304</v>
      </c>
      <c r="O3790" s="1">
        <f t="shared" si="236"/>
        <v>1</v>
      </c>
      <c r="P3790" s="7">
        <f t="shared" si="237"/>
        <v>500</v>
      </c>
      <c r="Q3790" s="5" t="s">
        <v>8319</v>
      </c>
      <c r="R3790" s="5" t="s">
        <v>8361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 s="5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t="b">
        <v>0</v>
      </c>
      <c r="L3791" s="5">
        <v>4</v>
      </c>
      <c r="M3791" t="b">
        <v>0</v>
      </c>
      <c r="N3791" s="5" t="s">
        <v>8304</v>
      </c>
      <c r="O3791" s="1">
        <f t="shared" si="236"/>
        <v>4</v>
      </c>
      <c r="P3791" s="7">
        <f t="shared" si="237"/>
        <v>29</v>
      </c>
      <c r="Q3791" s="5" t="s">
        <v>8319</v>
      </c>
      <c r="R3791" s="5" t="s">
        <v>8361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 s="5">
        <v>3790</v>
      </c>
      <c r="B3792" s="3" t="s">
        <v>3786</v>
      </c>
      <c r="C3792" s="3" t="s">
        <v>7899</v>
      </c>
      <c r="D3792">
        <v>15000</v>
      </c>
      <c r="E3792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t="b">
        <v>0</v>
      </c>
      <c r="L3792" s="5">
        <v>0</v>
      </c>
      <c r="M3792" t="b">
        <v>0</v>
      </c>
      <c r="N3792" s="5" t="s">
        <v>8304</v>
      </c>
      <c r="O3792" s="1">
        <f t="shared" si="236"/>
        <v>0</v>
      </c>
      <c r="P3792" s="7" t="e">
        <f t="shared" si="237"/>
        <v>#DIV/0!</v>
      </c>
      <c r="Q3792" s="5" t="s">
        <v>8319</v>
      </c>
      <c r="R3792" s="5" t="s">
        <v>8361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 s="5">
        <v>3791</v>
      </c>
      <c r="B3793" s="3" t="s">
        <v>3787</v>
      </c>
      <c r="C3793" s="3" t="s">
        <v>7900</v>
      </c>
      <c r="D3793">
        <v>1500</v>
      </c>
      <c r="E3793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t="b">
        <v>0</v>
      </c>
      <c r="L3793" s="5">
        <v>0</v>
      </c>
      <c r="M3793" t="b">
        <v>0</v>
      </c>
      <c r="N3793" s="5" t="s">
        <v>8304</v>
      </c>
      <c r="O3793" s="1">
        <f t="shared" si="236"/>
        <v>0</v>
      </c>
      <c r="P3793" s="7" t="e">
        <f t="shared" si="237"/>
        <v>#DIV/0!</v>
      </c>
      <c r="Q3793" s="5" t="s">
        <v>8319</v>
      </c>
      <c r="R3793" s="5" t="s">
        <v>8361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 s="5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t="b">
        <v>0</v>
      </c>
      <c r="L3794" s="5">
        <v>2</v>
      </c>
      <c r="M3794" t="b">
        <v>0</v>
      </c>
      <c r="N3794" s="5" t="s">
        <v>8304</v>
      </c>
      <c r="O3794" s="1">
        <f t="shared" si="236"/>
        <v>1</v>
      </c>
      <c r="P3794" s="7">
        <f t="shared" si="237"/>
        <v>17.5</v>
      </c>
      <c r="Q3794" s="5" t="s">
        <v>8319</v>
      </c>
      <c r="R3794" s="5" t="s">
        <v>8361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 s="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t="b">
        <v>0</v>
      </c>
      <c r="L3795" s="5">
        <v>24</v>
      </c>
      <c r="M3795" t="b">
        <v>0</v>
      </c>
      <c r="N3795" s="5" t="s">
        <v>8304</v>
      </c>
      <c r="O3795" s="1">
        <f t="shared" si="236"/>
        <v>60</v>
      </c>
      <c r="P3795" s="7">
        <f t="shared" si="237"/>
        <v>174</v>
      </c>
      <c r="Q3795" s="5" t="s">
        <v>8319</v>
      </c>
      <c r="R3795" s="5" t="s">
        <v>8361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 s="5">
        <v>3794</v>
      </c>
      <c r="B3796" s="3" t="s">
        <v>3790</v>
      </c>
      <c r="C3796" s="3" t="s">
        <v>7903</v>
      </c>
      <c r="D3796">
        <v>5000</v>
      </c>
      <c r="E3796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t="b">
        <v>0</v>
      </c>
      <c r="L3796" s="5">
        <v>1</v>
      </c>
      <c r="M3796" t="b">
        <v>0</v>
      </c>
      <c r="N3796" s="5" t="s">
        <v>8304</v>
      </c>
      <c r="O3796" s="1">
        <f t="shared" si="236"/>
        <v>1</v>
      </c>
      <c r="P3796" s="7">
        <f t="shared" si="237"/>
        <v>50</v>
      </c>
      <c r="Q3796" s="5" t="s">
        <v>8319</v>
      </c>
      <c r="R3796" s="5" t="s">
        <v>8361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 s="5">
        <v>3795</v>
      </c>
      <c r="B3797" s="3" t="s">
        <v>3791</v>
      </c>
      <c r="C3797" s="3" t="s">
        <v>7904</v>
      </c>
      <c r="D3797">
        <v>600</v>
      </c>
      <c r="E3797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t="b">
        <v>0</v>
      </c>
      <c r="L3797" s="5">
        <v>2</v>
      </c>
      <c r="M3797" t="b">
        <v>0</v>
      </c>
      <c r="N3797" s="5" t="s">
        <v>8304</v>
      </c>
      <c r="O3797" s="1">
        <f t="shared" si="236"/>
        <v>2</v>
      </c>
      <c r="P3797" s="7">
        <f t="shared" si="237"/>
        <v>5</v>
      </c>
      <c r="Q3797" s="5" t="s">
        <v>8319</v>
      </c>
      <c r="R3797" s="5" t="s">
        <v>8361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 s="5">
        <v>3796</v>
      </c>
      <c r="B3798" s="3" t="s">
        <v>3792</v>
      </c>
      <c r="C3798" s="3" t="s">
        <v>7905</v>
      </c>
      <c r="D3798">
        <v>22500</v>
      </c>
      <c r="E379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t="b">
        <v>0</v>
      </c>
      <c r="L3798" s="5">
        <v>1</v>
      </c>
      <c r="M3798" t="b">
        <v>0</v>
      </c>
      <c r="N3798" s="5" t="s">
        <v>8304</v>
      </c>
      <c r="O3798" s="1">
        <f t="shared" si="236"/>
        <v>1</v>
      </c>
      <c r="P3798" s="7">
        <f t="shared" si="237"/>
        <v>1</v>
      </c>
      <c r="Q3798" s="5" t="s">
        <v>8319</v>
      </c>
      <c r="R3798" s="5" t="s">
        <v>8361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 s="5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t="b">
        <v>0</v>
      </c>
      <c r="L3799" s="5">
        <v>37</v>
      </c>
      <c r="M3799" t="b">
        <v>0</v>
      </c>
      <c r="N3799" s="5" t="s">
        <v>8304</v>
      </c>
      <c r="O3799" s="1">
        <f t="shared" si="236"/>
        <v>90</v>
      </c>
      <c r="P3799" s="7">
        <f t="shared" si="237"/>
        <v>145.41</v>
      </c>
      <c r="Q3799" s="5" t="s">
        <v>8319</v>
      </c>
      <c r="R3799" s="5" t="s">
        <v>8361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 s="5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t="b">
        <v>0</v>
      </c>
      <c r="L3800" s="5">
        <v>5</v>
      </c>
      <c r="M3800" t="b">
        <v>0</v>
      </c>
      <c r="N3800" s="5" t="s">
        <v>8304</v>
      </c>
      <c r="O3800" s="1">
        <f t="shared" si="236"/>
        <v>2</v>
      </c>
      <c r="P3800" s="7">
        <f t="shared" si="237"/>
        <v>205</v>
      </c>
      <c r="Q3800" s="5" t="s">
        <v>8319</v>
      </c>
      <c r="R3800" s="5" t="s">
        <v>8361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 s="5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t="b">
        <v>0</v>
      </c>
      <c r="L3801" s="5">
        <v>4</v>
      </c>
      <c r="M3801" t="b">
        <v>0</v>
      </c>
      <c r="N3801" s="5" t="s">
        <v>8304</v>
      </c>
      <c r="O3801" s="1">
        <f t="shared" si="236"/>
        <v>5</v>
      </c>
      <c r="P3801" s="7">
        <f t="shared" si="237"/>
        <v>100.5</v>
      </c>
      <c r="Q3801" s="5" t="s">
        <v>8319</v>
      </c>
      <c r="R3801" s="5" t="s">
        <v>8361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 s="5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t="b">
        <v>0</v>
      </c>
      <c r="L3802" s="5">
        <v>16</v>
      </c>
      <c r="M3802" t="b">
        <v>0</v>
      </c>
      <c r="N3802" s="5" t="s">
        <v>8304</v>
      </c>
      <c r="O3802" s="1">
        <f t="shared" si="236"/>
        <v>5</v>
      </c>
      <c r="P3802" s="7">
        <f t="shared" si="237"/>
        <v>55.07</v>
      </c>
      <c r="Q3802" s="5" t="s">
        <v>8319</v>
      </c>
      <c r="R3802" s="5" t="s">
        <v>8361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 s="5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t="b">
        <v>0</v>
      </c>
      <c r="L3803" s="5">
        <v>9</v>
      </c>
      <c r="M3803" t="b">
        <v>0</v>
      </c>
      <c r="N3803" s="5" t="s">
        <v>8304</v>
      </c>
      <c r="O3803" s="1">
        <f t="shared" si="236"/>
        <v>9</v>
      </c>
      <c r="P3803" s="7">
        <f t="shared" si="237"/>
        <v>47.339999999999996</v>
      </c>
      <c r="Q3803" s="5" t="s">
        <v>8319</v>
      </c>
      <c r="R3803" s="5" t="s">
        <v>8361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 s="5">
        <v>3802</v>
      </c>
      <c r="B3804" s="3" t="s">
        <v>3798</v>
      </c>
      <c r="C3804" s="3" t="s">
        <v>7911</v>
      </c>
      <c r="D3804">
        <v>3000</v>
      </c>
      <c r="E3804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t="b">
        <v>0</v>
      </c>
      <c r="L3804" s="5">
        <v>0</v>
      </c>
      <c r="M3804" t="b">
        <v>0</v>
      </c>
      <c r="N3804" s="5" t="s">
        <v>8304</v>
      </c>
      <c r="O3804" s="1">
        <f t="shared" si="236"/>
        <v>0</v>
      </c>
      <c r="P3804" s="7" t="e">
        <f t="shared" si="237"/>
        <v>#DIV/0!</v>
      </c>
      <c r="Q3804" s="5" t="s">
        <v>8319</v>
      </c>
      <c r="R3804" s="5" t="s">
        <v>8361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 s="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t="b">
        <v>0</v>
      </c>
      <c r="L3805" s="5">
        <v>40</v>
      </c>
      <c r="M3805" t="b">
        <v>0</v>
      </c>
      <c r="N3805" s="5" t="s">
        <v>8304</v>
      </c>
      <c r="O3805" s="1">
        <f t="shared" si="236"/>
        <v>20</v>
      </c>
      <c r="P3805" s="7">
        <f t="shared" si="237"/>
        <v>58.95</v>
      </c>
      <c r="Q3805" s="5" t="s">
        <v>8319</v>
      </c>
      <c r="R3805" s="5" t="s">
        <v>8361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 s="5">
        <v>3804</v>
      </c>
      <c r="B3806" s="3" t="s">
        <v>3800</v>
      </c>
      <c r="C3806" s="3" t="s">
        <v>7913</v>
      </c>
      <c r="D3806">
        <v>8000</v>
      </c>
      <c r="E3806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t="b">
        <v>0</v>
      </c>
      <c r="L3806" s="5">
        <v>0</v>
      </c>
      <c r="M3806" t="b">
        <v>0</v>
      </c>
      <c r="N3806" s="5" t="s">
        <v>8304</v>
      </c>
      <c r="O3806" s="1">
        <f t="shared" si="236"/>
        <v>0</v>
      </c>
      <c r="P3806" s="7" t="e">
        <f t="shared" si="237"/>
        <v>#DIV/0!</v>
      </c>
      <c r="Q3806" s="5" t="s">
        <v>8319</v>
      </c>
      <c r="R3806" s="5" t="s">
        <v>8361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 s="5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t="b">
        <v>0</v>
      </c>
      <c r="L3807" s="5">
        <v>2</v>
      </c>
      <c r="M3807" t="b">
        <v>0</v>
      </c>
      <c r="N3807" s="5" t="s">
        <v>8304</v>
      </c>
      <c r="O3807" s="1">
        <f t="shared" si="236"/>
        <v>1</v>
      </c>
      <c r="P3807" s="7">
        <f t="shared" si="237"/>
        <v>1.5</v>
      </c>
      <c r="Q3807" s="5" t="s">
        <v>8319</v>
      </c>
      <c r="R3807" s="5" t="s">
        <v>8361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 s="5">
        <v>3806</v>
      </c>
      <c r="B3808" s="3" t="s">
        <v>3802</v>
      </c>
      <c r="C3808" s="3" t="s">
        <v>7915</v>
      </c>
      <c r="D3808">
        <v>7500</v>
      </c>
      <c r="E380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t="b">
        <v>0</v>
      </c>
      <c r="L3808" s="5">
        <v>1</v>
      </c>
      <c r="M3808" t="b">
        <v>0</v>
      </c>
      <c r="N3808" s="5" t="s">
        <v>8304</v>
      </c>
      <c r="O3808" s="1">
        <f t="shared" si="236"/>
        <v>1</v>
      </c>
      <c r="P3808" s="7">
        <f t="shared" si="237"/>
        <v>5</v>
      </c>
      <c r="Q3808" s="5" t="s">
        <v>8319</v>
      </c>
      <c r="R3808" s="5" t="s">
        <v>8361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 s="5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t="b">
        <v>0</v>
      </c>
      <c r="L3809" s="5">
        <v>9</v>
      </c>
      <c r="M3809" t="b">
        <v>0</v>
      </c>
      <c r="N3809" s="5" t="s">
        <v>8304</v>
      </c>
      <c r="O3809" s="1">
        <f t="shared" si="236"/>
        <v>31</v>
      </c>
      <c r="P3809" s="7">
        <f t="shared" si="237"/>
        <v>50.559999999999995</v>
      </c>
      <c r="Q3809" s="5" t="s">
        <v>8319</v>
      </c>
      <c r="R3809" s="5" t="s">
        <v>8361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 s="5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t="b">
        <v>0</v>
      </c>
      <c r="L3810" s="5">
        <v>24</v>
      </c>
      <c r="M3810" t="b">
        <v>1</v>
      </c>
      <c r="N3810" s="5" t="s">
        <v>8270</v>
      </c>
      <c r="O3810" s="1">
        <f t="shared" si="236"/>
        <v>100</v>
      </c>
      <c r="P3810" s="7">
        <f t="shared" si="237"/>
        <v>41.669999999999995</v>
      </c>
      <c r="Q3810" s="5" t="s">
        <v>8319</v>
      </c>
      <c r="R3810" s="5" t="s">
        <v>8320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 s="5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t="b">
        <v>0</v>
      </c>
      <c r="L3811" s="5">
        <v>38</v>
      </c>
      <c r="M3811" t="b">
        <v>1</v>
      </c>
      <c r="N3811" s="5" t="s">
        <v>8270</v>
      </c>
      <c r="O3811" s="1">
        <f t="shared" si="236"/>
        <v>102</v>
      </c>
      <c r="P3811" s="7">
        <f t="shared" si="237"/>
        <v>53.29</v>
      </c>
      <c r="Q3811" s="5" t="s">
        <v>8319</v>
      </c>
      <c r="R3811" s="5" t="s">
        <v>8320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 s="5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t="b">
        <v>0</v>
      </c>
      <c r="L3812" s="5">
        <v>26</v>
      </c>
      <c r="M3812" t="b">
        <v>1</v>
      </c>
      <c r="N3812" s="5" t="s">
        <v>8270</v>
      </c>
      <c r="O3812" s="1">
        <f t="shared" si="236"/>
        <v>122</v>
      </c>
      <c r="P3812" s="7">
        <f t="shared" si="237"/>
        <v>70.240000000000009</v>
      </c>
      <c r="Q3812" s="5" t="s">
        <v>8319</v>
      </c>
      <c r="R3812" s="5" t="s">
        <v>8320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 s="5">
        <v>3811</v>
      </c>
      <c r="B3813" s="3" t="s">
        <v>3807</v>
      </c>
      <c r="C3813" s="3" t="s">
        <v>7920</v>
      </c>
      <c r="D3813">
        <v>250</v>
      </c>
      <c r="E3813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t="b">
        <v>0</v>
      </c>
      <c r="L3813" s="5">
        <v>19</v>
      </c>
      <c r="M3813" t="b">
        <v>1</v>
      </c>
      <c r="N3813" s="5" t="s">
        <v>8270</v>
      </c>
      <c r="O3813" s="1">
        <f t="shared" si="236"/>
        <v>330</v>
      </c>
      <c r="P3813" s="7">
        <f t="shared" si="237"/>
        <v>43.43</v>
      </c>
      <c r="Q3813" s="5" t="s">
        <v>8319</v>
      </c>
      <c r="R3813" s="5" t="s">
        <v>8320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 s="5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t="b">
        <v>0</v>
      </c>
      <c r="L3814" s="5">
        <v>11</v>
      </c>
      <c r="M3814" t="b">
        <v>1</v>
      </c>
      <c r="N3814" s="5" t="s">
        <v>8270</v>
      </c>
      <c r="O3814" s="1">
        <f t="shared" si="236"/>
        <v>110</v>
      </c>
      <c r="P3814" s="7">
        <f t="shared" si="237"/>
        <v>199.19</v>
      </c>
      <c r="Q3814" s="5" t="s">
        <v>8319</v>
      </c>
      <c r="R3814" s="5" t="s">
        <v>8320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 s="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t="b">
        <v>0</v>
      </c>
      <c r="L3815" s="5">
        <v>27</v>
      </c>
      <c r="M3815" t="b">
        <v>1</v>
      </c>
      <c r="N3815" s="5" t="s">
        <v>8270</v>
      </c>
      <c r="O3815" s="1">
        <f t="shared" si="236"/>
        <v>101</v>
      </c>
      <c r="P3815" s="7">
        <f t="shared" si="237"/>
        <v>78.52000000000001</v>
      </c>
      <c r="Q3815" s="5" t="s">
        <v>8319</v>
      </c>
      <c r="R3815" s="5" t="s">
        <v>8320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 s="5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t="b">
        <v>0</v>
      </c>
      <c r="L3816" s="5">
        <v>34</v>
      </c>
      <c r="M3816" t="b">
        <v>1</v>
      </c>
      <c r="N3816" s="5" t="s">
        <v>8270</v>
      </c>
      <c r="O3816" s="1">
        <f t="shared" si="236"/>
        <v>141</v>
      </c>
      <c r="P3816" s="7">
        <f t="shared" si="237"/>
        <v>61.83</v>
      </c>
      <c r="Q3816" s="5" t="s">
        <v>8319</v>
      </c>
      <c r="R3816" s="5" t="s">
        <v>8320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 s="5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t="b">
        <v>0</v>
      </c>
      <c r="L3817" s="5">
        <v>20</v>
      </c>
      <c r="M3817" t="b">
        <v>1</v>
      </c>
      <c r="N3817" s="5" t="s">
        <v>8270</v>
      </c>
      <c r="O3817" s="1">
        <f t="shared" si="236"/>
        <v>101</v>
      </c>
      <c r="P3817" s="7">
        <f t="shared" si="237"/>
        <v>50.01</v>
      </c>
      <c r="Q3817" s="5" t="s">
        <v>8319</v>
      </c>
      <c r="R3817" s="5" t="s">
        <v>8320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 s="5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t="b">
        <v>0</v>
      </c>
      <c r="L3818" s="5">
        <v>37</v>
      </c>
      <c r="M3818" t="b">
        <v>1</v>
      </c>
      <c r="N3818" s="5" t="s">
        <v>8270</v>
      </c>
      <c r="O3818" s="1">
        <f t="shared" si="236"/>
        <v>120</v>
      </c>
      <c r="P3818" s="7">
        <f t="shared" si="237"/>
        <v>48.339999999999996</v>
      </c>
      <c r="Q3818" s="5" t="s">
        <v>8319</v>
      </c>
      <c r="R3818" s="5" t="s">
        <v>8320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 s="5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t="b">
        <v>0</v>
      </c>
      <c r="L3819" s="5">
        <v>20</v>
      </c>
      <c r="M3819" t="b">
        <v>1</v>
      </c>
      <c r="N3819" s="5" t="s">
        <v>8270</v>
      </c>
      <c r="O3819" s="1">
        <f t="shared" si="236"/>
        <v>108</v>
      </c>
      <c r="P3819" s="7">
        <f t="shared" si="237"/>
        <v>107.25</v>
      </c>
      <c r="Q3819" s="5" t="s">
        <v>8319</v>
      </c>
      <c r="R3819" s="5" t="s">
        <v>8320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 s="5">
        <v>3818</v>
      </c>
      <c r="B3820" s="3" t="s">
        <v>3814</v>
      </c>
      <c r="C3820" s="3" t="s">
        <v>7927</v>
      </c>
      <c r="D3820">
        <v>250</v>
      </c>
      <c r="E3820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t="b">
        <v>0</v>
      </c>
      <c r="L3820" s="5">
        <v>10</v>
      </c>
      <c r="M3820" t="b">
        <v>1</v>
      </c>
      <c r="N3820" s="5" t="s">
        <v>8270</v>
      </c>
      <c r="O3820" s="1">
        <f t="shared" si="236"/>
        <v>228</v>
      </c>
      <c r="P3820" s="7">
        <f t="shared" si="237"/>
        <v>57</v>
      </c>
      <c r="Q3820" s="5" t="s">
        <v>8319</v>
      </c>
      <c r="R3820" s="5" t="s">
        <v>8320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 s="5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t="b">
        <v>0</v>
      </c>
      <c r="L3821" s="5">
        <v>26</v>
      </c>
      <c r="M3821" t="b">
        <v>1</v>
      </c>
      <c r="N3821" s="5" t="s">
        <v>8270</v>
      </c>
      <c r="O3821" s="1">
        <f t="shared" si="236"/>
        <v>107</v>
      </c>
      <c r="P3821" s="7">
        <f t="shared" si="237"/>
        <v>40.93</v>
      </c>
      <c r="Q3821" s="5" t="s">
        <v>8319</v>
      </c>
      <c r="R3821" s="5" t="s">
        <v>8320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 s="5">
        <v>3820</v>
      </c>
      <c r="B3822" s="3" t="s">
        <v>3816</v>
      </c>
      <c r="C3822" s="3" t="s">
        <v>7928</v>
      </c>
      <c r="D3822">
        <v>300</v>
      </c>
      <c r="E3822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t="b">
        <v>0</v>
      </c>
      <c r="L3822" s="5">
        <v>20</v>
      </c>
      <c r="M3822" t="b">
        <v>1</v>
      </c>
      <c r="N3822" s="5" t="s">
        <v>8270</v>
      </c>
      <c r="O3822" s="1">
        <f t="shared" si="236"/>
        <v>144</v>
      </c>
      <c r="P3822" s="7">
        <f t="shared" si="237"/>
        <v>21.5</v>
      </c>
      <c r="Q3822" s="5" t="s">
        <v>8319</v>
      </c>
      <c r="R3822" s="5" t="s">
        <v>8320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 s="5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t="b">
        <v>0</v>
      </c>
      <c r="L3823" s="5">
        <v>46</v>
      </c>
      <c r="M3823" t="b">
        <v>1</v>
      </c>
      <c r="N3823" s="5" t="s">
        <v>8270</v>
      </c>
      <c r="O3823" s="1">
        <f t="shared" si="236"/>
        <v>105</v>
      </c>
      <c r="P3823" s="7">
        <f t="shared" si="237"/>
        <v>79.550000000000011</v>
      </c>
      <c r="Q3823" s="5" t="s">
        <v>8319</v>
      </c>
      <c r="R3823" s="5" t="s">
        <v>8320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 s="5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t="b">
        <v>0</v>
      </c>
      <c r="L3824" s="5">
        <v>76</v>
      </c>
      <c r="M3824" t="b">
        <v>1</v>
      </c>
      <c r="N3824" s="5" t="s">
        <v>8270</v>
      </c>
      <c r="O3824" s="1">
        <f t="shared" si="236"/>
        <v>111</v>
      </c>
      <c r="P3824" s="7">
        <f t="shared" si="237"/>
        <v>72.39</v>
      </c>
      <c r="Q3824" s="5" t="s">
        <v>8319</v>
      </c>
      <c r="R3824" s="5" t="s">
        <v>8320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 s="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t="b">
        <v>0</v>
      </c>
      <c r="L3825" s="5">
        <v>41</v>
      </c>
      <c r="M3825" t="b">
        <v>1</v>
      </c>
      <c r="N3825" s="5" t="s">
        <v>8270</v>
      </c>
      <c r="O3825" s="1">
        <f t="shared" si="236"/>
        <v>106</v>
      </c>
      <c r="P3825" s="7">
        <f t="shared" si="237"/>
        <v>64.64</v>
      </c>
      <c r="Q3825" s="5" t="s">
        <v>8319</v>
      </c>
      <c r="R3825" s="5" t="s">
        <v>8320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 s="5">
        <v>3824</v>
      </c>
      <c r="B3826" s="3" t="s">
        <v>3820</v>
      </c>
      <c r="C3826" s="3" t="s">
        <v>7932</v>
      </c>
      <c r="D3826">
        <v>250</v>
      </c>
      <c r="E3826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t="b">
        <v>0</v>
      </c>
      <c r="L3826" s="5">
        <v>7</v>
      </c>
      <c r="M3826" t="b">
        <v>1</v>
      </c>
      <c r="N3826" s="5" t="s">
        <v>8270</v>
      </c>
      <c r="O3826" s="1">
        <f t="shared" si="236"/>
        <v>108</v>
      </c>
      <c r="P3826" s="7">
        <f t="shared" si="237"/>
        <v>38.58</v>
      </c>
      <c r="Q3826" s="5" t="s">
        <v>8319</v>
      </c>
      <c r="R3826" s="5" t="s">
        <v>8320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 s="5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t="b">
        <v>0</v>
      </c>
      <c r="L3827" s="5">
        <v>49</v>
      </c>
      <c r="M3827" t="b">
        <v>1</v>
      </c>
      <c r="N3827" s="5" t="s">
        <v>8270</v>
      </c>
      <c r="O3827" s="1">
        <f t="shared" si="236"/>
        <v>106</v>
      </c>
      <c r="P3827" s="7">
        <f t="shared" si="237"/>
        <v>107.58</v>
      </c>
      <c r="Q3827" s="5" t="s">
        <v>8319</v>
      </c>
      <c r="R3827" s="5" t="s">
        <v>8320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 s="5">
        <v>3826</v>
      </c>
      <c r="B3828" s="3" t="s">
        <v>3822</v>
      </c>
      <c r="C3828" s="3" t="s">
        <v>7934</v>
      </c>
      <c r="D3828">
        <v>600</v>
      </c>
      <c r="E382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t="b">
        <v>0</v>
      </c>
      <c r="L3828" s="5">
        <v>26</v>
      </c>
      <c r="M3828" t="b">
        <v>1</v>
      </c>
      <c r="N3828" s="5" t="s">
        <v>8270</v>
      </c>
      <c r="O3828" s="1">
        <f t="shared" si="236"/>
        <v>120</v>
      </c>
      <c r="P3828" s="7">
        <f t="shared" si="237"/>
        <v>27.5</v>
      </c>
      <c r="Q3828" s="5" t="s">
        <v>8319</v>
      </c>
      <c r="R3828" s="5" t="s">
        <v>8320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 s="5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t="b">
        <v>0</v>
      </c>
      <c r="L3829" s="5">
        <v>65</v>
      </c>
      <c r="M3829" t="b">
        <v>1</v>
      </c>
      <c r="N3829" s="5" t="s">
        <v>8270</v>
      </c>
      <c r="O3829" s="1">
        <f t="shared" si="236"/>
        <v>153</v>
      </c>
      <c r="P3829" s="7">
        <f t="shared" si="237"/>
        <v>70.47</v>
      </c>
      <c r="Q3829" s="5" t="s">
        <v>8319</v>
      </c>
      <c r="R3829" s="5" t="s">
        <v>8320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 s="5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t="b">
        <v>0</v>
      </c>
      <c r="L3830" s="5">
        <v>28</v>
      </c>
      <c r="M3830" t="b">
        <v>1</v>
      </c>
      <c r="N3830" s="5" t="s">
        <v>8270</v>
      </c>
      <c r="O3830" s="1">
        <f t="shared" si="236"/>
        <v>100</v>
      </c>
      <c r="P3830" s="7">
        <f t="shared" si="237"/>
        <v>178.57999999999998</v>
      </c>
      <c r="Q3830" s="5" t="s">
        <v>8319</v>
      </c>
      <c r="R3830" s="5" t="s">
        <v>8320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 s="5">
        <v>3829</v>
      </c>
      <c r="B3831" s="3" t="s">
        <v>3825</v>
      </c>
      <c r="C3831" s="3" t="s">
        <v>7937</v>
      </c>
      <c r="D3831">
        <v>500</v>
      </c>
      <c r="E3831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t="b">
        <v>0</v>
      </c>
      <c r="L3831" s="5">
        <v>8</v>
      </c>
      <c r="M3831" t="b">
        <v>1</v>
      </c>
      <c r="N3831" s="5" t="s">
        <v>8270</v>
      </c>
      <c r="O3831" s="1">
        <f t="shared" si="236"/>
        <v>101</v>
      </c>
      <c r="P3831" s="7">
        <f t="shared" si="237"/>
        <v>62.629999999999995</v>
      </c>
      <c r="Q3831" s="5" t="s">
        <v>8319</v>
      </c>
      <c r="R3831" s="5" t="s">
        <v>8320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 s="5">
        <v>3830</v>
      </c>
      <c r="B3832" s="3" t="s">
        <v>3826</v>
      </c>
      <c r="C3832" s="3" t="s">
        <v>7938</v>
      </c>
      <c r="D3832">
        <v>100</v>
      </c>
      <c r="E3832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t="b">
        <v>0</v>
      </c>
      <c r="L3832" s="5">
        <v>3</v>
      </c>
      <c r="M3832" t="b">
        <v>1</v>
      </c>
      <c r="N3832" s="5" t="s">
        <v>8270</v>
      </c>
      <c r="O3832" s="1">
        <f t="shared" si="236"/>
        <v>225</v>
      </c>
      <c r="P3832" s="7">
        <f t="shared" si="237"/>
        <v>75</v>
      </c>
      <c r="Q3832" s="5" t="s">
        <v>8319</v>
      </c>
      <c r="R3832" s="5" t="s">
        <v>8320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 s="5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t="b">
        <v>0</v>
      </c>
      <c r="L3833" s="5">
        <v>9</v>
      </c>
      <c r="M3833" t="b">
        <v>1</v>
      </c>
      <c r="N3833" s="5" t="s">
        <v>8270</v>
      </c>
      <c r="O3833" s="1">
        <f t="shared" si="236"/>
        <v>107</v>
      </c>
      <c r="P3833" s="7">
        <f t="shared" si="237"/>
        <v>58.91</v>
      </c>
      <c r="Q3833" s="5" t="s">
        <v>8319</v>
      </c>
      <c r="R3833" s="5" t="s">
        <v>8320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 s="5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t="b">
        <v>0</v>
      </c>
      <c r="L3834" s="5">
        <v>9</v>
      </c>
      <c r="M3834" t="b">
        <v>1</v>
      </c>
      <c r="N3834" s="5" t="s">
        <v>8270</v>
      </c>
      <c r="O3834" s="1">
        <f t="shared" si="236"/>
        <v>105</v>
      </c>
      <c r="P3834" s="7">
        <f t="shared" si="237"/>
        <v>139.56</v>
      </c>
      <c r="Q3834" s="5" t="s">
        <v>8319</v>
      </c>
      <c r="R3834" s="5" t="s">
        <v>8320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 s="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t="b">
        <v>0</v>
      </c>
      <c r="L3835" s="5">
        <v>20</v>
      </c>
      <c r="M3835" t="b">
        <v>1</v>
      </c>
      <c r="N3835" s="5" t="s">
        <v>8270</v>
      </c>
      <c r="O3835" s="1">
        <f t="shared" si="236"/>
        <v>117</v>
      </c>
      <c r="P3835" s="7">
        <f t="shared" si="237"/>
        <v>70</v>
      </c>
      <c r="Q3835" s="5" t="s">
        <v>8319</v>
      </c>
      <c r="R3835" s="5" t="s">
        <v>8320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 s="5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t="b">
        <v>0</v>
      </c>
      <c r="L3836" s="5">
        <v>57</v>
      </c>
      <c r="M3836" t="b">
        <v>1</v>
      </c>
      <c r="N3836" s="5" t="s">
        <v>8270</v>
      </c>
      <c r="O3836" s="1">
        <f t="shared" si="236"/>
        <v>110</v>
      </c>
      <c r="P3836" s="7">
        <f t="shared" si="237"/>
        <v>57.39</v>
      </c>
      <c r="Q3836" s="5" t="s">
        <v>8319</v>
      </c>
      <c r="R3836" s="5" t="s">
        <v>8320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 s="5">
        <v>3835</v>
      </c>
      <c r="B3837" s="3" t="s">
        <v>3831</v>
      </c>
      <c r="C3837" s="3" t="s">
        <v>7943</v>
      </c>
      <c r="D3837">
        <v>200</v>
      </c>
      <c r="E3837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t="b">
        <v>0</v>
      </c>
      <c r="L3837" s="5">
        <v>8</v>
      </c>
      <c r="M3837" t="b">
        <v>1</v>
      </c>
      <c r="N3837" s="5" t="s">
        <v>8270</v>
      </c>
      <c r="O3837" s="1">
        <f t="shared" si="236"/>
        <v>160</v>
      </c>
      <c r="P3837" s="7">
        <f t="shared" si="237"/>
        <v>40</v>
      </c>
      <c r="Q3837" s="5" t="s">
        <v>8319</v>
      </c>
      <c r="R3837" s="5" t="s">
        <v>8320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 s="5">
        <v>3836</v>
      </c>
      <c r="B3838" s="3" t="s">
        <v>3832</v>
      </c>
      <c r="C3838" s="3" t="s">
        <v>7944</v>
      </c>
      <c r="D3838">
        <v>800</v>
      </c>
      <c r="E383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t="b">
        <v>0</v>
      </c>
      <c r="L3838" s="5">
        <v>14</v>
      </c>
      <c r="M3838" t="b">
        <v>1</v>
      </c>
      <c r="N3838" s="5" t="s">
        <v>8270</v>
      </c>
      <c r="O3838" s="1">
        <f t="shared" si="236"/>
        <v>113</v>
      </c>
      <c r="P3838" s="7">
        <f t="shared" si="237"/>
        <v>64.290000000000006</v>
      </c>
      <c r="Q3838" s="5" t="s">
        <v>8319</v>
      </c>
      <c r="R3838" s="5" t="s">
        <v>8320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 s="5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t="b">
        <v>0</v>
      </c>
      <c r="L3839" s="5">
        <v>17</v>
      </c>
      <c r="M3839" t="b">
        <v>1</v>
      </c>
      <c r="N3839" s="5" t="s">
        <v>8270</v>
      </c>
      <c r="O3839" s="1">
        <f t="shared" si="236"/>
        <v>103</v>
      </c>
      <c r="P3839" s="7">
        <f t="shared" si="237"/>
        <v>120.12</v>
      </c>
      <c r="Q3839" s="5" t="s">
        <v>8319</v>
      </c>
      <c r="R3839" s="5" t="s">
        <v>8320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 s="5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t="b">
        <v>0</v>
      </c>
      <c r="L3840" s="5">
        <v>100</v>
      </c>
      <c r="M3840" t="b">
        <v>1</v>
      </c>
      <c r="N3840" s="5" t="s">
        <v>8270</v>
      </c>
      <c r="O3840" s="1">
        <f t="shared" si="236"/>
        <v>101</v>
      </c>
      <c r="P3840" s="7">
        <f t="shared" si="237"/>
        <v>1008.24</v>
      </c>
      <c r="Q3840" s="5" t="s">
        <v>8319</v>
      </c>
      <c r="R3840" s="5" t="s">
        <v>8320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 s="5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t="b">
        <v>0</v>
      </c>
      <c r="L3841" s="5">
        <v>32</v>
      </c>
      <c r="M3841" t="b">
        <v>1</v>
      </c>
      <c r="N3841" s="5" t="s">
        <v>8270</v>
      </c>
      <c r="O3841" s="1">
        <f t="shared" si="236"/>
        <v>102</v>
      </c>
      <c r="P3841" s="7">
        <f t="shared" si="237"/>
        <v>63.29</v>
      </c>
      <c r="Q3841" s="5" t="s">
        <v>8319</v>
      </c>
      <c r="R3841" s="5" t="s">
        <v>8320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 s="5">
        <v>3840</v>
      </c>
      <c r="B3842" s="3" t="s">
        <v>3836</v>
      </c>
      <c r="C3842" s="3" t="s">
        <v>7948</v>
      </c>
      <c r="D3842">
        <v>1</v>
      </c>
      <c r="E3842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t="b">
        <v>0</v>
      </c>
      <c r="L3842" s="5">
        <v>3</v>
      </c>
      <c r="M3842" t="b">
        <v>1</v>
      </c>
      <c r="N3842" s="5" t="s">
        <v>8270</v>
      </c>
      <c r="O3842" s="1">
        <f t="shared" si="236"/>
        <v>6500</v>
      </c>
      <c r="P3842" s="7">
        <f t="shared" si="237"/>
        <v>21.67</v>
      </c>
      <c r="Q3842" s="5" t="s">
        <v>8319</v>
      </c>
      <c r="R3842" s="5" t="s">
        <v>8320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 s="5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t="b">
        <v>1</v>
      </c>
      <c r="L3843" s="5">
        <v>34</v>
      </c>
      <c r="M3843" t="b">
        <v>0</v>
      </c>
      <c r="N3843" s="5" t="s">
        <v>8270</v>
      </c>
      <c r="O3843" s="1">
        <f t="shared" ref="O3843:O3906" si="240">ROUNDUP(E3843/D3843*100, 0)</f>
        <v>9</v>
      </c>
      <c r="P3843" s="7">
        <f t="shared" ref="P3843:P3906" si="241">ROUNDUP(E3843/L3843,2)</f>
        <v>25.650000000000002</v>
      </c>
      <c r="Q3843" s="5" t="s">
        <v>8319</v>
      </c>
      <c r="R3843" s="5" t="s">
        <v>8320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 s="5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t="b">
        <v>1</v>
      </c>
      <c r="L3844" s="5">
        <v>23</v>
      </c>
      <c r="M3844" t="b">
        <v>0</v>
      </c>
      <c r="N3844" s="5" t="s">
        <v>8270</v>
      </c>
      <c r="O3844" s="1">
        <f t="shared" si="240"/>
        <v>22</v>
      </c>
      <c r="P3844" s="7">
        <f t="shared" si="241"/>
        <v>47.699999999999996</v>
      </c>
      <c r="Q3844" s="5" t="s">
        <v>8319</v>
      </c>
      <c r="R3844" s="5" t="s">
        <v>8320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 s="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t="b">
        <v>1</v>
      </c>
      <c r="L3845" s="5">
        <v>19</v>
      </c>
      <c r="M3845" t="b">
        <v>0</v>
      </c>
      <c r="N3845" s="5" t="s">
        <v>8270</v>
      </c>
      <c r="O3845" s="1">
        <f t="shared" si="240"/>
        <v>22</v>
      </c>
      <c r="P3845" s="7">
        <f t="shared" si="241"/>
        <v>56.059999999999995</v>
      </c>
      <c r="Q3845" s="5" t="s">
        <v>8319</v>
      </c>
      <c r="R3845" s="5" t="s">
        <v>8320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 s="5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t="b">
        <v>1</v>
      </c>
      <c r="L3846" s="5">
        <v>50</v>
      </c>
      <c r="M3846" t="b">
        <v>0</v>
      </c>
      <c r="N3846" s="5" t="s">
        <v>8270</v>
      </c>
      <c r="O3846" s="1">
        <f t="shared" si="240"/>
        <v>42</v>
      </c>
      <c r="P3846" s="7">
        <f t="shared" si="241"/>
        <v>81.319999999999993</v>
      </c>
      <c r="Q3846" s="5" t="s">
        <v>8319</v>
      </c>
      <c r="R3846" s="5" t="s">
        <v>8320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 s="5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t="b">
        <v>1</v>
      </c>
      <c r="L3847" s="5">
        <v>12</v>
      </c>
      <c r="M3847" t="b">
        <v>0</v>
      </c>
      <c r="N3847" s="5" t="s">
        <v>8270</v>
      </c>
      <c r="O3847" s="1">
        <f t="shared" si="240"/>
        <v>3</v>
      </c>
      <c r="P3847" s="7">
        <f t="shared" si="241"/>
        <v>70.17</v>
      </c>
      <c r="Q3847" s="5" t="s">
        <v>8319</v>
      </c>
      <c r="R3847" s="5" t="s">
        <v>8320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 s="5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t="b">
        <v>1</v>
      </c>
      <c r="L3848" s="5">
        <v>8</v>
      </c>
      <c r="M3848" t="b">
        <v>0</v>
      </c>
      <c r="N3848" s="5" t="s">
        <v>8270</v>
      </c>
      <c r="O3848" s="1">
        <f t="shared" si="240"/>
        <v>3</v>
      </c>
      <c r="P3848" s="7">
        <f t="shared" si="241"/>
        <v>23.630000000000003</v>
      </c>
      <c r="Q3848" s="5" t="s">
        <v>8319</v>
      </c>
      <c r="R3848" s="5" t="s">
        <v>8320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 s="5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t="b">
        <v>1</v>
      </c>
      <c r="L3849" s="5">
        <v>9</v>
      </c>
      <c r="M3849" t="b">
        <v>0</v>
      </c>
      <c r="N3849" s="5" t="s">
        <v>8270</v>
      </c>
      <c r="O3849" s="1">
        <f t="shared" si="240"/>
        <v>17</v>
      </c>
      <c r="P3849" s="7">
        <f t="shared" si="241"/>
        <v>188.56</v>
      </c>
      <c r="Q3849" s="5" t="s">
        <v>8319</v>
      </c>
      <c r="R3849" s="5" t="s">
        <v>8320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 s="5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t="b">
        <v>1</v>
      </c>
      <c r="L3850" s="5">
        <v>43</v>
      </c>
      <c r="M3850" t="b">
        <v>0</v>
      </c>
      <c r="N3850" s="5" t="s">
        <v>8270</v>
      </c>
      <c r="O3850" s="1">
        <f t="shared" si="240"/>
        <v>17</v>
      </c>
      <c r="P3850" s="7">
        <f t="shared" si="241"/>
        <v>49.519999999999996</v>
      </c>
      <c r="Q3850" s="5" t="s">
        <v>8319</v>
      </c>
      <c r="R3850" s="5" t="s">
        <v>8320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 s="5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t="b">
        <v>1</v>
      </c>
      <c r="L3851" s="5">
        <v>28</v>
      </c>
      <c r="M3851" t="b">
        <v>0</v>
      </c>
      <c r="N3851" s="5" t="s">
        <v>8270</v>
      </c>
      <c r="O3851" s="1">
        <f t="shared" si="240"/>
        <v>8</v>
      </c>
      <c r="P3851" s="7">
        <f t="shared" si="241"/>
        <v>75.47</v>
      </c>
      <c r="Q3851" s="5" t="s">
        <v>8319</v>
      </c>
      <c r="R3851" s="5" t="s">
        <v>8320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 s="5">
        <v>3850</v>
      </c>
      <c r="B3852" s="3" t="s">
        <v>3846</v>
      </c>
      <c r="C3852" s="3" t="s">
        <v>7958</v>
      </c>
      <c r="D3852">
        <v>1000</v>
      </c>
      <c r="E3852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t="b">
        <v>1</v>
      </c>
      <c r="L3852" s="5">
        <v>4</v>
      </c>
      <c r="M3852" t="b">
        <v>0</v>
      </c>
      <c r="N3852" s="5" t="s">
        <v>8270</v>
      </c>
      <c r="O3852" s="1">
        <f t="shared" si="240"/>
        <v>4</v>
      </c>
      <c r="P3852" s="7">
        <f t="shared" si="241"/>
        <v>9.5</v>
      </c>
      <c r="Q3852" s="5" t="s">
        <v>8319</v>
      </c>
      <c r="R3852" s="5" t="s">
        <v>8320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 s="5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t="b">
        <v>1</v>
      </c>
      <c r="L3853" s="5">
        <v>24</v>
      </c>
      <c r="M3853" t="b">
        <v>0</v>
      </c>
      <c r="N3853" s="5" t="s">
        <v>8270</v>
      </c>
      <c r="O3853" s="1">
        <f t="shared" si="240"/>
        <v>35</v>
      </c>
      <c r="P3853" s="7">
        <f t="shared" si="241"/>
        <v>35.5</v>
      </c>
      <c r="Q3853" s="5" t="s">
        <v>8319</v>
      </c>
      <c r="R3853" s="5" t="s">
        <v>8320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 s="5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t="b">
        <v>0</v>
      </c>
      <c r="L3854" s="5">
        <v>2</v>
      </c>
      <c r="M3854" t="b">
        <v>0</v>
      </c>
      <c r="N3854" s="5" t="s">
        <v>8270</v>
      </c>
      <c r="O3854" s="1">
        <f t="shared" si="240"/>
        <v>1</v>
      </c>
      <c r="P3854" s="7">
        <f t="shared" si="241"/>
        <v>10</v>
      </c>
      <c r="Q3854" s="5" t="s">
        <v>8319</v>
      </c>
      <c r="R3854" s="5" t="s">
        <v>8320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 s="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t="b">
        <v>0</v>
      </c>
      <c r="L3855" s="5">
        <v>2</v>
      </c>
      <c r="M3855" t="b">
        <v>0</v>
      </c>
      <c r="N3855" s="5" t="s">
        <v>8270</v>
      </c>
      <c r="O3855" s="1">
        <f t="shared" si="240"/>
        <v>1</v>
      </c>
      <c r="P3855" s="7">
        <f t="shared" si="241"/>
        <v>13</v>
      </c>
      <c r="Q3855" s="5" t="s">
        <v>8319</v>
      </c>
      <c r="R3855" s="5" t="s">
        <v>8320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 s="5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t="b">
        <v>0</v>
      </c>
      <c r="L3856" s="5">
        <v>20</v>
      </c>
      <c r="M3856" t="b">
        <v>0</v>
      </c>
      <c r="N3856" s="5" t="s">
        <v>8270</v>
      </c>
      <c r="O3856" s="1">
        <f t="shared" si="240"/>
        <v>17</v>
      </c>
      <c r="P3856" s="7">
        <f t="shared" si="241"/>
        <v>89.4</v>
      </c>
      <c r="Q3856" s="5" t="s">
        <v>8319</v>
      </c>
      <c r="R3856" s="5" t="s">
        <v>8320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 s="5">
        <v>3855</v>
      </c>
      <c r="B3857" s="3" t="s">
        <v>3851</v>
      </c>
      <c r="C3857" s="3" t="s">
        <v>7963</v>
      </c>
      <c r="D3857">
        <v>1000</v>
      </c>
      <c r="E3857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t="b">
        <v>0</v>
      </c>
      <c r="L3857" s="5">
        <v>1</v>
      </c>
      <c r="M3857" t="b">
        <v>0</v>
      </c>
      <c r="N3857" s="5" t="s">
        <v>8270</v>
      </c>
      <c r="O3857" s="1">
        <f t="shared" si="240"/>
        <v>3</v>
      </c>
      <c r="P3857" s="7">
        <f t="shared" si="241"/>
        <v>25</v>
      </c>
      <c r="Q3857" s="5" t="s">
        <v>8319</v>
      </c>
      <c r="R3857" s="5" t="s">
        <v>8320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 s="5">
        <v>3856</v>
      </c>
      <c r="B3858" s="3" t="s">
        <v>3852</v>
      </c>
      <c r="C3858" s="3" t="s">
        <v>7964</v>
      </c>
      <c r="D3858">
        <v>5000</v>
      </c>
      <c r="E385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t="b">
        <v>0</v>
      </c>
      <c r="L3858" s="5">
        <v>1</v>
      </c>
      <c r="M3858" t="b">
        <v>0</v>
      </c>
      <c r="N3858" s="5" t="s">
        <v>8270</v>
      </c>
      <c r="O3858" s="1">
        <f t="shared" si="240"/>
        <v>1</v>
      </c>
      <c r="P3858" s="7">
        <f t="shared" si="241"/>
        <v>1</v>
      </c>
      <c r="Q3858" s="5" t="s">
        <v>8319</v>
      </c>
      <c r="R3858" s="5" t="s">
        <v>8320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 s="5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t="b">
        <v>0</v>
      </c>
      <c r="L3859" s="5">
        <v>4</v>
      </c>
      <c r="M3859" t="b">
        <v>0</v>
      </c>
      <c r="N3859" s="5" t="s">
        <v>8270</v>
      </c>
      <c r="O3859" s="1">
        <f t="shared" si="240"/>
        <v>6</v>
      </c>
      <c r="P3859" s="7">
        <f t="shared" si="241"/>
        <v>65</v>
      </c>
      <c r="Q3859" s="5" t="s">
        <v>8319</v>
      </c>
      <c r="R3859" s="5" t="s">
        <v>8320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 s="5">
        <v>3858</v>
      </c>
      <c r="B3860" s="3" t="s">
        <v>3854</v>
      </c>
      <c r="C3860" s="3" t="s">
        <v>7966</v>
      </c>
      <c r="D3860">
        <v>500</v>
      </c>
      <c r="E3860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t="b">
        <v>0</v>
      </c>
      <c r="L3860" s="5">
        <v>1</v>
      </c>
      <c r="M3860" t="b">
        <v>0</v>
      </c>
      <c r="N3860" s="5" t="s">
        <v>8270</v>
      </c>
      <c r="O3860" s="1">
        <f t="shared" si="240"/>
        <v>2</v>
      </c>
      <c r="P3860" s="7">
        <f t="shared" si="241"/>
        <v>10</v>
      </c>
      <c r="Q3860" s="5" t="s">
        <v>8319</v>
      </c>
      <c r="R3860" s="5" t="s">
        <v>8320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 s="5">
        <v>3859</v>
      </c>
      <c r="B3861" s="3" t="s">
        <v>3855</v>
      </c>
      <c r="C3861" s="3" t="s">
        <v>7967</v>
      </c>
      <c r="D3861">
        <v>2500</v>
      </c>
      <c r="E3861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t="b">
        <v>0</v>
      </c>
      <c r="L3861" s="5">
        <v>1</v>
      </c>
      <c r="M3861" t="b">
        <v>0</v>
      </c>
      <c r="N3861" s="5" t="s">
        <v>8270</v>
      </c>
      <c r="O3861" s="1">
        <f t="shared" si="240"/>
        <v>1</v>
      </c>
      <c r="P3861" s="7">
        <f t="shared" si="241"/>
        <v>1</v>
      </c>
      <c r="Q3861" s="5" t="s">
        <v>8319</v>
      </c>
      <c r="R3861" s="5" t="s">
        <v>8320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 s="5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t="b">
        <v>0</v>
      </c>
      <c r="L3862" s="5">
        <v>13</v>
      </c>
      <c r="M3862" t="b">
        <v>0</v>
      </c>
      <c r="N3862" s="5" t="s">
        <v>8270</v>
      </c>
      <c r="O3862" s="1">
        <f t="shared" si="240"/>
        <v>18</v>
      </c>
      <c r="P3862" s="7">
        <f t="shared" si="241"/>
        <v>81.540000000000006</v>
      </c>
      <c r="Q3862" s="5" t="s">
        <v>8319</v>
      </c>
      <c r="R3862" s="5" t="s">
        <v>8320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 s="5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t="b">
        <v>0</v>
      </c>
      <c r="L3863" s="5">
        <v>1</v>
      </c>
      <c r="M3863" t="b">
        <v>0</v>
      </c>
      <c r="N3863" s="5" t="s">
        <v>8270</v>
      </c>
      <c r="O3863" s="1">
        <f t="shared" si="240"/>
        <v>5</v>
      </c>
      <c r="P3863" s="7">
        <f t="shared" si="241"/>
        <v>100</v>
      </c>
      <c r="Q3863" s="5" t="s">
        <v>8319</v>
      </c>
      <c r="R3863" s="5" t="s">
        <v>8320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 s="5">
        <v>3862</v>
      </c>
      <c r="B3864" s="3" t="s">
        <v>3858</v>
      </c>
      <c r="C3864" s="3" t="s">
        <v>7970</v>
      </c>
      <c r="D3864">
        <v>7500</v>
      </c>
      <c r="E3864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t="b">
        <v>0</v>
      </c>
      <c r="L3864" s="5">
        <v>1</v>
      </c>
      <c r="M3864" t="b">
        <v>0</v>
      </c>
      <c r="N3864" s="5" t="s">
        <v>8270</v>
      </c>
      <c r="O3864" s="1">
        <f t="shared" si="240"/>
        <v>1</v>
      </c>
      <c r="P3864" s="7">
        <f t="shared" si="241"/>
        <v>1</v>
      </c>
      <c r="Q3864" s="5" t="s">
        <v>8319</v>
      </c>
      <c r="R3864" s="5" t="s">
        <v>8320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 s="5">
        <v>3863</v>
      </c>
      <c r="B3865" s="3" t="s">
        <v>3859</v>
      </c>
      <c r="C3865" s="3" t="s">
        <v>7971</v>
      </c>
      <c r="D3865">
        <v>6000</v>
      </c>
      <c r="E3865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t="b">
        <v>0</v>
      </c>
      <c r="L3865" s="5">
        <v>0</v>
      </c>
      <c r="M3865" t="b">
        <v>0</v>
      </c>
      <c r="N3865" s="5" t="s">
        <v>8270</v>
      </c>
      <c r="O3865" s="1">
        <f t="shared" si="240"/>
        <v>0</v>
      </c>
      <c r="P3865" s="7" t="e">
        <f t="shared" si="241"/>
        <v>#DIV/0!</v>
      </c>
      <c r="Q3865" s="5" t="s">
        <v>8319</v>
      </c>
      <c r="R3865" s="5" t="s">
        <v>8320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 s="5">
        <v>3864</v>
      </c>
      <c r="B3866" s="3" t="s">
        <v>3860</v>
      </c>
      <c r="C3866" s="3" t="s">
        <v>7972</v>
      </c>
      <c r="D3866">
        <v>5000</v>
      </c>
      <c r="E3866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t="b">
        <v>0</v>
      </c>
      <c r="L3866" s="5">
        <v>3</v>
      </c>
      <c r="M3866" t="b">
        <v>0</v>
      </c>
      <c r="N3866" s="5" t="s">
        <v>8270</v>
      </c>
      <c r="O3866" s="1">
        <f t="shared" si="240"/>
        <v>2</v>
      </c>
      <c r="P3866" s="7">
        <f t="shared" si="241"/>
        <v>20</v>
      </c>
      <c r="Q3866" s="5" t="s">
        <v>8319</v>
      </c>
      <c r="R3866" s="5" t="s">
        <v>8320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 s="5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t="b">
        <v>0</v>
      </c>
      <c r="L3867" s="5">
        <v>14</v>
      </c>
      <c r="M3867" t="b">
        <v>0</v>
      </c>
      <c r="N3867" s="5" t="s">
        <v>8270</v>
      </c>
      <c r="O3867" s="1">
        <f t="shared" si="240"/>
        <v>27</v>
      </c>
      <c r="P3867" s="7">
        <f t="shared" si="241"/>
        <v>46.43</v>
      </c>
      <c r="Q3867" s="5" t="s">
        <v>8319</v>
      </c>
      <c r="R3867" s="5" t="s">
        <v>8320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 s="5">
        <v>3866</v>
      </c>
      <c r="B3868" s="3" t="s">
        <v>3862</v>
      </c>
      <c r="C3868" s="3" t="s">
        <v>7974</v>
      </c>
      <c r="D3868">
        <v>2000</v>
      </c>
      <c r="E386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t="b">
        <v>0</v>
      </c>
      <c r="L3868" s="5">
        <v>2</v>
      </c>
      <c r="M3868" t="b">
        <v>0</v>
      </c>
      <c r="N3868" s="5" t="s">
        <v>8270</v>
      </c>
      <c r="O3868" s="1">
        <f t="shared" si="240"/>
        <v>1</v>
      </c>
      <c r="P3868" s="7">
        <f t="shared" si="241"/>
        <v>5.5</v>
      </c>
      <c r="Q3868" s="5" t="s">
        <v>8319</v>
      </c>
      <c r="R3868" s="5" t="s">
        <v>8320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 s="5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t="b">
        <v>0</v>
      </c>
      <c r="L3869" s="5">
        <v>5</v>
      </c>
      <c r="M3869" t="b">
        <v>0</v>
      </c>
      <c r="N3869" s="5" t="s">
        <v>8270</v>
      </c>
      <c r="O3869" s="1">
        <f t="shared" si="240"/>
        <v>13</v>
      </c>
      <c r="P3869" s="7">
        <f t="shared" si="241"/>
        <v>50.2</v>
      </c>
      <c r="Q3869" s="5" t="s">
        <v>8319</v>
      </c>
      <c r="R3869" s="5" t="s">
        <v>8320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 s="5">
        <v>3868</v>
      </c>
      <c r="B3870" s="3" t="s">
        <v>3864</v>
      </c>
      <c r="C3870" s="3" t="s">
        <v>7976</v>
      </c>
      <c r="D3870">
        <v>5000</v>
      </c>
      <c r="E3870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t="b">
        <v>0</v>
      </c>
      <c r="L3870" s="5">
        <v>1</v>
      </c>
      <c r="M3870" t="b">
        <v>0</v>
      </c>
      <c r="N3870" s="5" t="s">
        <v>8304</v>
      </c>
      <c r="O3870" s="1">
        <f t="shared" si="240"/>
        <v>1</v>
      </c>
      <c r="P3870" s="7">
        <f t="shared" si="241"/>
        <v>10</v>
      </c>
      <c r="Q3870" s="5" t="s">
        <v>8319</v>
      </c>
      <c r="R3870" s="5" t="s">
        <v>8361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 s="5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t="b">
        <v>0</v>
      </c>
      <c r="L3871" s="5">
        <v>15</v>
      </c>
      <c r="M3871" t="b">
        <v>0</v>
      </c>
      <c r="N3871" s="5" t="s">
        <v>8304</v>
      </c>
      <c r="O3871" s="1">
        <f t="shared" si="240"/>
        <v>4</v>
      </c>
      <c r="P3871" s="7">
        <f t="shared" si="241"/>
        <v>30.14</v>
      </c>
      <c r="Q3871" s="5" t="s">
        <v>8319</v>
      </c>
      <c r="R3871" s="5" t="s">
        <v>8361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 s="5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t="b">
        <v>0</v>
      </c>
      <c r="L3872" s="5">
        <v>10</v>
      </c>
      <c r="M3872" t="b">
        <v>0</v>
      </c>
      <c r="N3872" s="5" t="s">
        <v>8304</v>
      </c>
      <c r="O3872" s="1">
        <f t="shared" si="240"/>
        <v>15</v>
      </c>
      <c r="P3872" s="7">
        <f t="shared" si="241"/>
        <v>150</v>
      </c>
      <c r="Q3872" s="5" t="s">
        <v>8319</v>
      </c>
      <c r="R3872" s="5" t="s">
        <v>8361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 s="5">
        <v>3871</v>
      </c>
      <c r="B3873" s="3" t="s">
        <v>3867</v>
      </c>
      <c r="C3873" s="3" t="s">
        <v>7979</v>
      </c>
      <c r="D3873">
        <v>1500</v>
      </c>
      <c r="E3873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t="b">
        <v>0</v>
      </c>
      <c r="L3873" s="5">
        <v>3</v>
      </c>
      <c r="M3873" t="b">
        <v>0</v>
      </c>
      <c r="N3873" s="5" t="s">
        <v>8304</v>
      </c>
      <c r="O3873" s="1">
        <f t="shared" si="240"/>
        <v>3</v>
      </c>
      <c r="P3873" s="7">
        <f t="shared" si="241"/>
        <v>13.34</v>
      </c>
      <c r="Q3873" s="5" t="s">
        <v>8319</v>
      </c>
      <c r="R3873" s="5" t="s">
        <v>8361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 s="5">
        <v>3872</v>
      </c>
      <c r="B3874" s="3" t="s">
        <v>3868</v>
      </c>
      <c r="C3874" s="3" t="s">
        <v>7980</v>
      </c>
      <c r="D3874">
        <v>15000</v>
      </c>
      <c r="E3874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t="b">
        <v>0</v>
      </c>
      <c r="L3874" s="5">
        <v>0</v>
      </c>
      <c r="M3874" t="b">
        <v>0</v>
      </c>
      <c r="N3874" s="5" t="s">
        <v>8304</v>
      </c>
      <c r="O3874" s="1">
        <f t="shared" si="240"/>
        <v>0</v>
      </c>
      <c r="P3874" s="7" t="e">
        <f t="shared" si="241"/>
        <v>#DIV/0!</v>
      </c>
      <c r="Q3874" s="5" t="s">
        <v>8319</v>
      </c>
      <c r="R3874" s="5" t="s">
        <v>8361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 s="5">
        <v>3873</v>
      </c>
      <c r="B3875" s="3" t="s">
        <v>3869</v>
      </c>
      <c r="C3875" s="3" t="s">
        <v>7981</v>
      </c>
      <c r="D3875">
        <v>5500</v>
      </c>
      <c r="E3875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t="b">
        <v>0</v>
      </c>
      <c r="L3875" s="5">
        <v>0</v>
      </c>
      <c r="M3875" t="b">
        <v>0</v>
      </c>
      <c r="N3875" s="5" t="s">
        <v>8304</v>
      </c>
      <c r="O3875" s="1">
        <f t="shared" si="240"/>
        <v>0</v>
      </c>
      <c r="P3875" s="7" t="e">
        <f t="shared" si="241"/>
        <v>#DIV/0!</v>
      </c>
      <c r="Q3875" s="5" t="s">
        <v>8319</v>
      </c>
      <c r="R3875" s="5" t="s">
        <v>8361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 s="5">
        <v>3874</v>
      </c>
      <c r="B3876" s="3" t="s">
        <v>3870</v>
      </c>
      <c r="C3876" s="3" t="s">
        <v>7982</v>
      </c>
      <c r="D3876">
        <v>620</v>
      </c>
      <c r="E3876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t="b">
        <v>0</v>
      </c>
      <c r="L3876" s="5">
        <v>0</v>
      </c>
      <c r="M3876" t="b">
        <v>0</v>
      </c>
      <c r="N3876" s="5" t="s">
        <v>8304</v>
      </c>
      <c r="O3876" s="1">
        <f t="shared" si="240"/>
        <v>0</v>
      </c>
      <c r="P3876" s="7" t="e">
        <f t="shared" si="241"/>
        <v>#DIV/0!</v>
      </c>
      <c r="Q3876" s="5" t="s">
        <v>8319</v>
      </c>
      <c r="R3876" s="5" t="s">
        <v>8361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 s="5">
        <v>3875</v>
      </c>
      <c r="B3877" s="3" t="s">
        <v>3871</v>
      </c>
      <c r="C3877" s="3" t="s">
        <v>7983</v>
      </c>
      <c r="D3877">
        <v>30000</v>
      </c>
      <c r="E3877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t="b">
        <v>0</v>
      </c>
      <c r="L3877" s="5">
        <v>0</v>
      </c>
      <c r="M3877" t="b">
        <v>0</v>
      </c>
      <c r="N3877" s="5" t="s">
        <v>8304</v>
      </c>
      <c r="O3877" s="1">
        <f t="shared" si="240"/>
        <v>0</v>
      </c>
      <c r="P3877" s="7" t="e">
        <f t="shared" si="241"/>
        <v>#DIV/0!</v>
      </c>
      <c r="Q3877" s="5" t="s">
        <v>8319</v>
      </c>
      <c r="R3877" s="5" t="s">
        <v>8361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 s="5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t="b">
        <v>0</v>
      </c>
      <c r="L3878" s="5">
        <v>46</v>
      </c>
      <c r="M3878" t="b">
        <v>0</v>
      </c>
      <c r="N3878" s="5" t="s">
        <v>8304</v>
      </c>
      <c r="O3878" s="1">
        <f t="shared" si="240"/>
        <v>53</v>
      </c>
      <c r="P3878" s="7">
        <f t="shared" si="241"/>
        <v>44.769999999999996</v>
      </c>
      <c r="Q3878" s="5" t="s">
        <v>8319</v>
      </c>
      <c r="R3878" s="5" t="s">
        <v>8361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 s="5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t="b">
        <v>0</v>
      </c>
      <c r="L3879" s="5">
        <v>14</v>
      </c>
      <c r="M3879" t="b">
        <v>0</v>
      </c>
      <c r="N3879" s="5" t="s">
        <v>8304</v>
      </c>
      <c r="O3879" s="1">
        <f t="shared" si="240"/>
        <v>5</v>
      </c>
      <c r="P3879" s="7">
        <f t="shared" si="241"/>
        <v>88.65</v>
      </c>
      <c r="Q3879" s="5" t="s">
        <v>8319</v>
      </c>
      <c r="R3879" s="5" t="s">
        <v>8361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 s="5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t="b">
        <v>0</v>
      </c>
      <c r="L3880" s="5">
        <v>1</v>
      </c>
      <c r="M3880" t="b">
        <v>0</v>
      </c>
      <c r="N3880" s="5" t="s">
        <v>8304</v>
      </c>
      <c r="O3880" s="1">
        <f t="shared" si="240"/>
        <v>1</v>
      </c>
      <c r="P3880" s="7">
        <f t="shared" si="241"/>
        <v>10</v>
      </c>
      <c r="Q3880" s="5" t="s">
        <v>8319</v>
      </c>
      <c r="R3880" s="5" t="s">
        <v>8361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 s="5">
        <v>3879</v>
      </c>
      <c r="B3881" s="3" t="s">
        <v>3875</v>
      </c>
      <c r="C3881" s="3" t="s">
        <v>7987</v>
      </c>
      <c r="D3881">
        <v>15000</v>
      </c>
      <c r="E3881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t="b">
        <v>0</v>
      </c>
      <c r="L3881" s="5">
        <v>0</v>
      </c>
      <c r="M3881" t="b">
        <v>0</v>
      </c>
      <c r="N3881" s="5" t="s">
        <v>8304</v>
      </c>
      <c r="O3881" s="1">
        <f t="shared" si="240"/>
        <v>0</v>
      </c>
      <c r="P3881" s="7" t="e">
        <f t="shared" si="241"/>
        <v>#DIV/0!</v>
      </c>
      <c r="Q3881" s="5" t="s">
        <v>8319</v>
      </c>
      <c r="R3881" s="5" t="s">
        <v>8361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 s="5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t="b">
        <v>0</v>
      </c>
      <c r="L3882" s="5">
        <v>17</v>
      </c>
      <c r="M3882" t="b">
        <v>0</v>
      </c>
      <c r="N3882" s="5" t="s">
        <v>8304</v>
      </c>
      <c r="O3882" s="1">
        <f t="shared" si="240"/>
        <v>14</v>
      </c>
      <c r="P3882" s="7">
        <f t="shared" si="241"/>
        <v>57.65</v>
      </c>
      <c r="Q3882" s="5" t="s">
        <v>8319</v>
      </c>
      <c r="R3882" s="5" t="s">
        <v>8361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 s="5">
        <v>3881</v>
      </c>
      <c r="B3883" s="3" t="s">
        <v>3877</v>
      </c>
      <c r="C3883" s="3" t="s">
        <v>7989</v>
      </c>
      <c r="D3883">
        <v>500</v>
      </c>
      <c r="E3883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t="b">
        <v>0</v>
      </c>
      <c r="L3883" s="5">
        <v>1</v>
      </c>
      <c r="M3883" t="b">
        <v>0</v>
      </c>
      <c r="N3883" s="5" t="s">
        <v>8304</v>
      </c>
      <c r="O3883" s="1">
        <f t="shared" si="240"/>
        <v>5</v>
      </c>
      <c r="P3883" s="7">
        <f t="shared" si="241"/>
        <v>25</v>
      </c>
      <c r="Q3883" s="5" t="s">
        <v>8319</v>
      </c>
      <c r="R3883" s="5" t="s">
        <v>8361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 s="5">
        <v>3882</v>
      </c>
      <c r="B3884" s="3" t="s">
        <v>3878</v>
      </c>
      <c r="C3884" s="3" t="s">
        <v>7990</v>
      </c>
      <c r="D3884">
        <v>30000</v>
      </c>
      <c r="E3884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t="b">
        <v>0</v>
      </c>
      <c r="L3884" s="5">
        <v>0</v>
      </c>
      <c r="M3884" t="b">
        <v>0</v>
      </c>
      <c r="N3884" s="5" t="s">
        <v>8304</v>
      </c>
      <c r="O3884" s="1">
        <f t="shared" si="240"/>
        <v>0</v>
      </c>
      <c r="P3884" s="7" t="e">
        <f t="shared" si="241"/>
        <v>#DIV/0!</v>
      </c>
      <c r="Q3884" s="5" t="s">
        <v>8319</v>
      </c>
      <c r="R3884" s="5" t="s">
        <v>8361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 s="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t="b">
        <v>0</v>
      </c>
      <c r="L3885" s="5">
        <v>0</v>
      </c>
      <c r="M3885" t="b">
        <v>0</v>
      </c>
      <c r="N3885" s="5" t="s">
        <v>8304</v>
      </c>
      <c r="O3885" s="1">
        <f t="shared" si="240"/>
        <v>0</v>
      </c>
      <c r="P3885" s="7" t="e">
        <f t="shared" si="241"/>
        <v>#DIV/0!</v>
      </c>
      <c r="Q3885" s="5" t="s">
        <v>8319</v>
      </c>
      <c r="R3885" s="5" t="s">
        <v>8361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 s="5">
        <v>3884</v>
      </c>
      <c r="B3886" s="3" t="s">
        <v>3880</v>
      </c>
      <c r="C3886" s="3" t="s">
        <v>7992</v>
      </c>
      <c r="D3886">
        <v>10000</v>
      </c>
      <c r="E3886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t="b">
        <v>0</v>
      </c>
      <c r="L3886" s="5">
        <v>0</v>
      </c>
      <c r="M3886" t="b">
        <v>0</v>
      </c>
      <c r="N3886" s="5" t="s">
        <v>8304</v>
      </c>
      <c r="O3886" s="1">
        <f t="shared" si="240"/>
        <v>0</v>
      </c>
      <c r="P3886" s="7" t="e">
        <f t="shared" si="241"/>
        <v>#DIV/0!</v>
      </c>
      <c r="Q3886" s="5" t="s">
        <v>8319</v>
      </c>
      <c r="R3886" s="5" t="s">
        <v>8361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 s="5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t="b">
        <v>0</v>
      </c>
      <c r="L3887" s="5">
        <v>0</v>
      </c>
      <c r="M3887" t="b">
        <v>0</v>
      </c>
      <c r="N3887" s="5" t="s">
        <v>8304</v>
      </c>
      <c r="O3887" s="1">
        <f t="shared" si="240"/>
        <v>0</v>
      </c>
      <c r="P3887" s="7" t="e">
        <f t="shared" si="241"/>
        <v>#DIV/0!</v>
      </c>
      <c r="Q3887" s="5" t="s">
        <v>8319</v>
      </c>
      <c r="R3887" s="5" t="s">
        <v>8361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 s="5">
        <v>3886</v>
      </c>
      <c r="B3888" s="3" t="s">
        <v>3882</v>
      </c>
      <c r="C3888" s="3">
        <v>1</v>
      </c>
      <c r="D3888">
        <v>10000</v>
      </c>
      <c r="E388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t="b">
        <v>0</v>
      </c>
      <c r="L3888" s="5">
        <v>0</v>
      </c>
      <c r="M3888" t="b">
        <v>0</v>
      </c>
      <c r="N3888" s="5" t="s">
        <v>8304</v>
      </c>
      <c r="O3888" s="1">
        <f t="shared" si="240"/>
        <v>0</v>
      </c>
      <c r="P3888" s="7" t="e">
        <f t="shared" si="241"/>
        <v>#DIV/0!</v>
      </c>
      <c r="Q3888" s="5" t="s">
        <v>8319</v>
      </c>
      <c r="R3888" s="5" t="s">
        <v>8361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 s="5">
        <v>3887</v>
      </c>
      <c r="B3889" s="3" t="s">
        <v>3883</v>
      </c>
      <c r="C3889" s="3" t="s">
        <v>7994</v>
      </c>
      <c r="D3889">
        <v>2000</v>
      </c>
      <c r="E3889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t="b">
        <v>0</v>
      </c>
      <c r="L3889" s="5">
        <v>2</v>
      </c>
      <c r="M3889" t="b">
        <v>0</v>
      </c>
      <c r="N3889" s="5" t="s">
        <v>8304</v>
      </c>
      <c r="O3889" s="1">
        <f t="shared" si="240"/>
        <v>2</v>
      </c>
      <c r="P3889" s="7">
        <f t="shared" si="241"/>
        <v>17.5</v>
      </c>
      <c r="Q3889" s="5" t="s">
        <v>8319</v>
      </c>
      <c r="R3889" s="5" t="s">
        <v>8361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 s="5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t="b">
        <v>0</v>
      </c>
      <c r="L3890" s="5">
        <v>14</v>
      </c>
      <c r="M3890" t="b">
        <v>0</v>
      </c>
      <c r="N3890" s="5" t="s">
        <v>8270</v>
      </c>
      <c r="O3890" s="1">
        <f t="shared" si="240"/>
        <v>28</v>
      </c>
      <c r="P3890" s="7">
        <f t="shared" si="241"/>
        <v>38.72</v>
      </c>
      <c r="Q3890" s="5" t="s">
        <v>8319</v>
      </c>
      <c r="R3890" s="5" t="s">
        <v>8320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 s="5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t="b">
        <v>0</v>
      </c>
      <c r="L3891" s="5">
        <v>9</v>
      </c>
      <c r="M3891" t="b">
        <v>0</v>
      </c>
      <c r="N3891" s="5" t="s">
        <v>8270</v>
      </c>
      <c r="O3891" s="1">
        <f t="shared" si="240"/>
        <v>2</v>
      </c>
      <c r="P3891" s="7">
        <f t="shared" si="241"/>
        <v>13.12</v>
      </c>
      <c r="Q3891" s="5" t="s">
        <v>8319</v>
      </c>
      <c r="R3891" s="5" t="s">
        <v>8320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 s="5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t="b">
        <v>0</v>
      </c>
      <c r="L3892" s="5">
        <v>8</v>
      </c>
      <c r="M3892" t="b">
        <v>0</v>
      </c>
      <c r="N3892" s="5" t="s">
        <v>8270</v>
      </c>
      <c r="O3892" s="1">
        <f t="shared" si="240"/>
        <v>17</v>
      </c>
      <c r="P3892" s="7">
        <f t="shared" si="241"/>
        <v>315.5</v>
      </c>
      <c r="Q3892" s="5" t="s">
        <v>8319</v>
      </c>
      <c r="R3892" s="5" t="s">
        <v>8320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 s="5">
        <v>3891</v>
      </c>
      <c r="B3893" s="3" t="s">
        <v>3887</v>
      </c>
      <c r="C3893" s="3" t="s">
        <v>7998</v>
      </c>
      <c r="D3893">
        <v>800</v>
      </c>
      <c r="E3893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t="b">
        <v>0</v>
      </c>
      <c r="L3893" s="5">
        <v>7</v>
      </c>
      <c r="M3893" t="b">
        <v>0</v>
      </c>
      <c r="N3893" s="5" t="s">
        <v>8270</v>
      </c>
      <c r="O3893" s="1">
        <f t="shared" si="240"/>
        <v>33</v>
      </c>
      <c r="P3893" s="7">
        <f t="shared" si="241"/>
        <v>37.15</v>
      </c>
      <c r="Q3893" s="5" t="s">
        <v>8319</v>
      </c>
      <c r="R3893" s="5" t="s">
        <v>8320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 s="5">
        <v>3892</v>
      </c>
      <c r="B3894" s="3" t="s">
        <v>3888</v>
      </c>
      <c r="C3894" s="3" t="s">
        <v>7999</v>
      </c>
      <c r="D3894">
        <v>1000</v>
      </c>
      <c r="E3894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t="b">
        <v>0</v>
      </c>
      <c r="L3894" s="5">
        <v>0</v>
      </c>
      <c r="M3894" t="b">
        <v>0</v>
      </c>
      <c r="N3894" s="5" t="s">
        <v>8270</v>
      </c>
      <c r="O3894" s="1">
        <f t="shared" si="240"/>
        <v>0</v>
      </c>
      <c r="P3894" s="7" t="e">
        <f t="shared" si="241"/>
        <v>#DIV/0!</v>
      </c>
      <c r="Q3894" s="5" t="s">
        <v>8319</v>
      </c>
      <c r="R3894" s="5" t="s">
        <v>8320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 s="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t="b">
        <v>0</v>
      </c>
      <c r="L3895" s="5">
        <v>84</v>
      </c>
      <c r="M3895" t="b">
        <v>0</v>
      </c>
      <c r="N3895" s="5" t="s">
        <v>8270</v>
      </c>
      <c r="O3895" s="1">
        <f t="shared" si="240"/>
        <v>22</v>
      </c>
      <c r="P3895" s="7">
        <f t="shared" si="241"/>
        <v>128.28</v>
      </c>
      <c r="Q3895" s="5" t="s">
        <v>8319</v>
      </c>
      <c r="R3895" s="5" t="s">
        <v>8320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 s="5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t="b">
        <v>0</v>
      </c>
      <c r="L3896" s="5">
        <v>11</v>
      </c>
      <c r="M3896" t="b">
        <v>0</v>
      </c>
      <c r="N3896" s="5" t="s">
        <v>8270</v>
      </c>
      <c r="O3896" s="1">
        <f t="shared" si="240"/>
        <v>4</v>
      </c>
      <c r="P3896" s="7">
        <f t="shared" si="241"/>
        <v>47.28</v>
      </c>
      <c r="Q3896" s="5" t="s">
        <v>8319</v>
      </c>
      <c r="R3896" s="5" t="s">
        <v>8320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 s="5">
        <v>3895</v>
      </c>
      <c r="B3897" s="3" t="s">
        <v>3891</v>
      </c>
      <c r="C3897" s="3" t="s">
        <v>8002</v>
      </c>
      <c r="D3897">
        <v>1000</v>
      </c>
      <c r="E3897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t="b">
        <v>0</v>
      </c>
      <c r="L3897" s="5">
        <v>1</v>
      </c>
      <c r="M3897" t="b">
        <v>0</v>
      </c>
      <c r="N3897" s="5" t="s">
        <v>8270</v>
      </c>
      <c r="O3897" s="1">
        <f t="shared" si="240"/>
        <v>5</v>
      </c>
      <c r="P3897" s="7">
        <f t="shared" si="241"/>
        <v>50</v>
      </c>
      <c r="Q3897" s="5" t="s">
        <v>8319</v>
      </c>
      <c r="R3897" s="5" t="s">
        <v>8320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 s="5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t="b">
        <v>0</v>
      </c>
      <c r="L3898" s="5">
        <v>4</v>
      </c>
      <c r="M3898" t="b">
        <v>0</v>
      </c>
      <c r="N3898" s="5" t="s">
        <v>8270</v>
      </c>
      <c r="O3898" s="1">
        <f t="shared" si="240"/>
        <v>11</v>
      </c>
      <c r="P3898" s="7">
        <f t="shared" si="241"/>
        <v>42.5</v>
      </c>
      <c r="Q3898" s="5" t="s">
        <v>8319</v>
      </c>
      <c r="R3898" s="5" t="s">
        <v>8320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 s="5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t="b">
        <v>0</v>
      </c>
      <c r="L3899" s="5">
        <v>10</v>
      </c>
      <c r="M3899" t="b">
        <v>0</v>
      </c>
      <c r="N3899" s="5" t="s">
        <v>8270</v>
      </c>
      <c r="O3899" s="1">
        <f t="shared" si="240"/>
        <v>18</v>
      </c>
      <c r="P3899" s="7">
        <f t="shared" si="241"/>
        <v>44</v>
      </c>
      <c r="Q3899" s="5" t="s">
        <v>8319</v>
      </c>
      <c r="R3899" s="5" t="s">
        <v>8320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 s="5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t="b">
        <v>0</v>
      </c>
      <c r="L3900" s="5">
        <v>16</v>
      </c>
      <c r="M3900" t="b">
        <v>0</v>
      </c>
      <c r="N3900" s="5" t="s">
        <v>8270</v>
      </c>
      <c r="O3900" s="1">
        <f t="shared" si="240"/>
        <v>33</v>
      </c>
      <c r="P3900" s="7">
        <f t="shared" si="241"/>
        <v>50.879999999999995</v>
      </c>
      <c r="Q3900" s="5" t="s">
        <v>8319</v>
      </c>
      <c r="R3900" s="5" t="s">
        <v>8320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 s="5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t="b">
        <v>0</v>
      </c>
      <c r="L3901" s="5">
        <v>2</v>
      </c>
      <c r="M3901" t="b">
        <v>0</v>
      </c>
      <c r="N3901" s="5" t="s">
        <v>8270</v>
      </c>
      <c r="O3901" s="1">
        <f t="shared" si="240"/>
        <v>2</v>
      </c>
      <c r="P3901" s="7">
        <f t="shared" si="241"/>
        <v>62.5</v>
      </c>
      <c r="Q3901" s="5" t="s">
        <v>8319</v>
      </c>
      <c r="R3901" s="5" t="s">
        <v>8320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 s="5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t="b">
        <v>0</v>
      </c>
      <c r="L3902" s="5">
        <v>5</v>
      </c>
      <c r="M3902" t="b">
        <v>0</v>
      </c>
      <c r="N3902" s="5" t="s">
        <v>8270</v>
      </c>
      <c r="O3902" s="1">
        <f t="shared" si="240"/>
        <v>6</v>
      </c>
      <c r="P3902" s="7">
        <f t="shared" si="241"/>
        <v>27</v>
      </c>
      <c r="Q3902" s="5" t="s">
        <v>8319</v>
      </c>
      <c r="R3902" s="5" t="s">
        <v>8320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 s="5">
        <v>3901</v>
      </c>
      <c r="B3903" s="3" t="s">
        <v>3897</v>
      </c>
      <c r="C3903" s="3" t="s">
        <v>8008</v>
      </c>
      <c r="D3903">
        <v>3000</v>
      </c>
      <c r="E3903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t="b">
        <v>0</v>
      </c>
      <c r="L3903" s="5">
        <v>1</v>
      </c>
      <c r="M3903" t="b">
        <v>0</v>
      </c>
      <c r="N3903" s="5" t="s">
        <v>8270</v>
      </c>
      <c r="O3903" s="1">
        <f t="shared" si="240"/>
        <v>1</v>
      </c>
      <c r="P3903" s="7">
        <f t="shared" si="241"/>
        <v>25</v>
      </c>
      <c r="Q3903" s="5" t="s">
        <v>8319</v>
      </c>
      <c r="R3903" s="5" t="s">
        <v>8320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 s="5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t="b">
        <v>0</v>
      </c>
      <c r="L3904" s="5">
        <v>31</v>
      </c>
      <c r="M3904" t="b">
        <v>0</v>
      </c>
      <c r="N3904" s="5" t="s">
        <v>8270</v>
      </c>
      <c r="O3904" s="1">
        <f t="shared" si="240"/>
        <v>49</v>
      </c>
      <c r="P3904" s="7">
        <f t="shared" si="241"/>
        <v>47.26</v>
      </c>
      <c r="Q3904" s="5" t="s">
        <v>8319</v>
      </c>
      <c r="R3904" s="5" t="s">
        <v>8320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 s="5">
        <v>3903</v>
      </c>
      <c r="B3905" s="3" t="s">
        <v>3899</v>
      </c>
      <c r="C3905" s="3" t="s">
        <v>8010</v>
      </c>
      <c r="D3905">
        <v>1500</v>
      </c>
      <c r="E3905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t="b">
        <v>0</v>
      </c>
      <c r="L3905" s="5">
        <v>0</v>
      </c>
      <c r="M3905" t="b">
        <v>0</v>
      </c>
      <c r="N3905" s="5" t="s">
        <v>8270</v>
      </c>
      <c r="O3905" s="1">
        <f t="shared" si="240"/>
        <v>0</v>
      </c>
      <c r="P3905" s="7" t="e">
        <f t="shared" si="241"/>
        <v>#DIV/0!</v>
      </c>
      <c r="Q3905" s="5" t="s">
        <v>8319</v>
      </c>
      <c r="R3905" s="5" t="s">
        <v>8320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 s="5">
        <v>3904</v>
      </c>
      <c r="B3906" s="3" t="s">
        <v>3900</v>
      </c>
      <c r="C3906" s="3" t="s">
        <v>8011</v>
      </c>
      <c r="D3906">
        <v>10000</v>
      </c>
      <c r="E3906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t="b">
        <v>0</v>
      </c>
      <c r="L3906" s="5">
        <v>2</v>
      </c>
      <c r="M3906" t="b">
        <v>0</v>
      </c>
      <c r="N3906" s="5" t="s">
        <v>8270</v>
      </c>
      <c r="O3906" s="1">
        <f t="shared" si="240"/>
        <v>1</v>
      </c>
      <c r="P3906" s="7">
        <f t="shared" si="241"/>
        <v>1.5</v>
      </c>
      <c r="Q3906" s="5" t="s">
        <v>8319</v>
      </c>
      <c r="R3906" s="5" t="s">
        <v>8320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 s="5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t="b">
        <v>0</v>
      </c>
      <c r="L3907" s="5">
        <v>7</v>
      </c>
      <c r="M3907" t="b">
        <v>0</v>
      </c>
      <c r="N3907" s="5" t="s">
        <v>8270</v>
      </c>
      <c r="O3907" s="1">
        <f t="shared" ref="O3907:O3970" si="244">ROUNDUP(E3907/D3907*100, 0)</f>
        <v>12</v>
      </c>
      <c r="P3907" s="7">
        <f t="shared" ref="P3907:P3970" si="245">ROUNDUP(E3907/L3907,2)</f>
        <v>24.720000000000002</v>
      </c>
      <c r="Q3907" s="5" t="s">
        <v>8319</v>
      </c>
      <c r="R3907" s="5" t="s">
        <v>8320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 s="5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t="b">
        <v>0</v>
      </c>
      <c r="L3908" s="5">
        <v>16</v>
      </c>
      <c r="M3908" t="b">
        <v>0</v>
      </c>
      <c r="N3908" s="5" t="s">
        <v>8270</v>
      </c>
      <c r="O3908" s="1">
        <f t="shared" si="244"/>
        <v>68</v>
      </c>
      <c r="P3908" s="7">
        <f t="shared" si="245"/>
        <v>63.129999999999995</v>
      </c>
      <c r="Q3908" s="5" t="s">
        <v>8319</v>
      </c>
      <c r="R3908" s="5" t="s">
        <v>8320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 s="5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t="b">
        <v>0</v>
      </c>
      <c r="L3909" s="5">
        <v>4</v>
      </c>
      <c r="M3909" t="b">
        <v>0</v>
      </c>
      <c r="N3909" s="5" t="s">
        <v>8270</v>
      </c>
      <c r="O3909" s="1">
        <f t="shared" si="244"/>
        <v>16</v>
      </c>
      <c r="P3909" s="7">
        <f t="shared" si="245"/>
        <v>38.25</v>
      </c>
      <c r="Q3909" s="5" t="s">
        <v>8319</v>
      </c>
      <c r="R3909" s="5" t="s">
        <v>8320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 s="5">
        <v>3908</v>
      </c>
      <c r="B3910" s="3" t="s">
        <v>3904</v>
      </c>
      <c r="C3910" s="3" t="s">
        <v>8015</v>
      </c>
      <c r="D3910">
        <v>750</v>
      </c>
      <c r="E3910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t="b">
        <v>0</v>
      </c>
      <c r="L3910" s="5">
        <v>4</v>
      </c>
      <c r="M3910" t="b">
        <v>0</v>
      </c>
      <c r="N3910" s="5" t="s">
        <v>8270</v>
      </c>
      <c r="O3910" s="1">
        <f t="shared" si="244"/>
        <v>9</v>
      </c>
      <c r="P3910" s="7">
        <f t="shared" si="245"/>
        <v>16.25</v>
      </c>
      <c r="Q3910" s="5" t="s">
        <v>8319</v>
      </c>
      <c r="R3910" s="5" t="s">
        <v>8320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 s="5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t="b">
        <v>0</v>
      </c>
      <c r="L3911" s="5">
        <v>4</v>
      </c>
      <c r="M3911" t="b">
        <v>0</v>
      </c>
      <c r="N3911" s="5" t="s">
        <v>8270</v>
      </c>
      <c r="O3911" s="1">
        <f t="shared" si="244"/>
        <v>1</v>
      </c>
      <c r="P3911" s="7">
        <f t="shared" si="245"/>
        <v>33.75</v>
      </c>
      <c r="Q3911" s="5" t="s">
        <v>8319</v>
      </c>
      <c r="R3911" s="5" t="s">
        <v>8320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 s="5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t="b">
        <v>0</v>
      </c>
      <c r="L3912" s="5">
        <v>3</v>
      </c>
      <c r="M3912" t="b">
        <v>0</v>
      </c>
      <c r="N3912" s="5" t="s">
        <v>8270</v>
      </c>
      <c r="O3912" s="1">
        <f t="shared" si="244"/>
        <v>4</v>
      </c>
      <c r="P3912" s="7">
        <f t="shared" si="245"/>
        <v>61.669999999999995</v>
      </c>
      <c r="Q3912" s="5" t="s">
        <v>8319</v>
      </c>
      <c r="R3912" s="5" t="s">
        <v>8320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 s="5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t="b">
        <v>0</v>
      </c>
      <c r="L3913" s="5">
        <v>36</v>
      </c>
      <c r="M3913" t="b">
        <v>0</v>
      </c>
      <c r="N3913" s="5" t="s">
        <v>8270</v>
      </c>
      <c r="O3913" s="1">
        <f t="shared" si="244"/>
        <v>38</v>
      </c>
      <c r="P3913" s="7">
        <f t="shared" si="245"/>
        <v>83.14</v>
      </c>
      <c r="Q3913" s="5" t="s">
        <v>8319</v>
      </c>
      <c r="R3913" s="5" t="s">
        <v>8320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 s="5">
        <v>3912</v>
      </c>
      <c r="B3914" s="3" t="s">
        <v>3908</v>
      </c>
      <c r="C3914" s="3" t="s">
        <v>8019</v>
      </c>
      <c r="D3914">
        <v>15000</v>
      </c>
      <c r="E3914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t="b">
        <v>0</v>
      </c>
      <c r="L3914" s="5">
        <v>1</v>
      </c>
      <c r="M3914" t="b">
        <v>0</v>
      </c>
      <c r="N3914" s="5" t="s">
        <v>8270</v>
      </c>
      <c r="O3914" s="1">
        <f t="shared" si="244"/>
        <v>1</v>
      </c>
      <c r="P3914" s="7">
        <f t="shared" si="245"/>
        <v>1</v>
      </c>
      <c r="Q3914" s="5" t="s">
        <v>8319</v>
      </c>
      <c r="R3914" s="5" t="s">
        <v>8320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 s="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t="b">
        <v>0</v>
      </c>
      <c r="L3915" s="5">
        <v>7</v>
      </c>
      <c r="M3915" t="b">
        <v>0</v>
      </c>
      <c r="N3915" s="5" t="s">
        <v>8270</v>
      </c>
      <c r="O3915" s="1">
        <f t="shared" si="244"/>
        <v>10</v>
      </c>
      <c r="P3915" s="7">
        <f t="shared" si="245"/>
        <v>142.85999999999999</v>
      </c>
      <c r="Q3915" s="5" t="s">
        <v>8319</v>
      </c>
      <c r="R3915" s="5" t="s">
        <v>8320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 s="5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t="b">
        <v>0</v>
      </c>
      <c r="L3916" s="5">
        <v>27</v>
      </c>
      <c r="M3916" t="b">
        <v>0</v>
      </c>
      <c r="N3916" s="5" t="s">
        <v>8270</v>
      </c>
      <c r="O3916" s="1">
        <f t="shared" si="244"/>
        <v>37</v>
      </c>
      <c r="P3916" s="7">
        <f t="shared" si="245"/>
        <v>33.669999999999995</v>
      </c>
      <c r="Q3916" s="5" t="s">
        <v>8319</v>
      </c>
      <c r="R3916" s="5" t="s">
        <v>8320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 s="5">
        <v>3915</v>
      </c>
      <c r="B3917" s="3" t="s">
        <v>3911</v>
      </c>
      <c r="C3917" s="3" t="s">
        <v>8022</v>
      </c>
      <c r="D3917">
        <v>1500</v>
      </c>
      <c r="E3917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t="b">
        <v>0</v>
      </c>
      <c r="L3917" s="5">
        <v>1</v>
      </c>
      <c r="M3917" t="b">
        <v>0</v>
      </c>
      <c r="N3917" s="5" t="s">
        <v>8270</v>
      </c>
      <c r="O3917" s="1">
        <f t="shared" si="244"/>
        <v>1</v>
      </c>
      <c r="P3917" s="7">
        <f t="shared" si="245"/>
        <v>5</v>
      </c>
      <c r="Q3917" s="5" t="s">
        <v>8319</v>
      </c>
      <c r="R3917" s="5" t="s">
        <v>8320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 s="5">
        <v>3916</v>
      </c>
      <c r="B3918" s="3" t="s">
        <v>3912</v>
      </c>
      <c r="C3918" s="3" t="s">
        <v>8023</v>
      </c>
      <c r="D3918">
        <v>2000</v>
      </c>
      <c r="E391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t="b">
        <v>0</v>
      </c>
      <c r="L3918" s="5">
        <v>0</v>
      </c>
      <c r="M3918" t="b">
        <v>0</v>
      </c>
      <c r="N3918" s="5" t="s">
        <v>8270</v>
      </c>
      <c r="O3918" s="1">
        <f t="shared" si="244"/>
        <v>0</v>
      </c>
      <c r="P3918" s="7" t="e">
        <f t="shared" si="245"/>
        <v>#DIV/0!</v>
      </c>
      <c r="Q3918" s="5" t="s">
        <v>8319</v>
      </c>
      <c r="R3918" s="5" t="s">
        <v>8320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 s="5">
        <v>3917</v>
      </c>
      <c r="B3919" s="3" t="s">
        <v>3913</v>
      </c>
      <c r="C3919" s="3" t="s">
        <v>8024</v>
      </c>
      <c r="D3919">
        <v>3500</v>
      </c>
      <c r="E3919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t="b">
        <v>0</v>
      </c>
      <c r="L3919" s="5">
        <v>1</v>
      </c>
      <c r="M3919" t="b">
        <v>0</v>
      </c>
      <c r="N3919" s="5" t="s">
        <v>8270</v>
      </c>
      <c r="O3919" s="1">
        <f t="shared" si="244"/>
        <v>1</v>
      </c>
      <c r="P3919" s="7">
        <f t="shared" si="245"/>
        <v>10</v>
      </c>
      <c r="Q3919" s="5" t="s">
        <v>8319</v>
      </c>
      <c r="R3919" s="5" t="s">
        <v>8320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 s="5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t="b">
        <v>0</v>
      </c>
      <c r="L3920" s="5">
        <v>3</v>
      </c>
      <c r="M3920" t="b">
        <v>0</v>
      </c>
      <c r="N3920" s="5" t="s">
        <v>8270</v>
      </c>
      <c r="O3920" s="1">
        <f t="shared" si="244"/>
        <v>1</v>
      </c>
      <c r="P3920" s="7">
        <f t="shared" si="245"/>
        <v>40</v>
      </c>
      <c r="Q3920" s="5" t="s">
        <v>8319</v>
      </c>
      <c r="R3920" s="5" t="s">
        <v>8320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 s="5">
        <v>3919</v>
      </c>
      <c r="B3921" s="3" t="s">
        <v>3915</v>
      </c>
      <c r="C3921" s="3" t="s">
        <v>8026</v>
      </c>
      <c r="D3921">
        <v>5000</v>
      </c>
      <c r="E3921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t="b">
        <v>0</v>
      </c>
      <c r="L3921" s="5">
        <v>3</v>
      </c>
      <c r="M3921" t="b">
        <v>0</v>
      </c>
      <c r="N3921" s="5" t="s">
        <v>8270</v>
      </c>
      <c r="O3921" s="1">
        <f t="shared" si="244"/>
        <v>2</v>
      </c>
      <c r="P3921" s="7">
        <f t="shared" si="245"/>
        <v>30</v>
      </c>
      <c r="Q3921" s="5" t="s">
        <v>8319</v>
      </c>
      <c r="R3921" s="5" t="s">
        <v>8320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 s="5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t="b">
        <v>0</v>
      </c>
      <c r="L3922" s="5">
        <v>3</v>
      </c>
      <c r="M3922" t="b">
        <v>0</v>
      </c>
      <c r="N3922" s="5" t="s">
        <v>8270</v>
      </c>
      <c r="O3922" s="1">
        <f t="shared" si="244"/>
        <v>6</v>
      </c>
      <c r="P3922" s="7">
        <f t="shared" si="245"/>
        <v>45</v>
      </c>
      <c r="Q3922" s="5" t="s">
        <v>8319</v>
      </c>
      <c r="R3922" s="5" t="s">
        <v>8320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 s="5">
        <v>3921</v>
      </c>
      <c r="B3923" s="3" t="s">
        <v>3917</v>
      </c>
      <c r="C3923" s="3" t="s">
        <v>8028</v>
      </c>
      <c r="D3923">
        <v>3000</v>
      </c>
      <c r="E3923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t="b">
        <v>0</v>
      </c>
      <c r="L3923" s="5">
        <v>0</v>
      </c>
      <c r="M3923" t="b">
        <v>0</v>
      </c>
      <c r="N3923" s="5" t="s">
        <v>8270</v>
      </c>
      <c r="O3923" s="1">
        <f t="shared" si="244"/>
        <v>0</v>
      </c>
      <c r="P3923" s="7" t="e">
        <f t="shared" si="245"/>
        <v>#DIV/0!</v>
      </c>
      <c r="Q3923" s="5" t="s">
        <v>8319</v>
      </c>
      <c r="R3923" s="5" t="s">
        <v>8320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 s="5">
        <v>3922</v>
      </c>
      <c r="B3924" s="3" t="s">
        <v>3918</v>
      </c>
      <c r="C3924" s="3" t="s">
        <v>8029</v>
      </c>
      <c r="D3924">
        <v>750</v>
      </c>
      <c r="E3924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t="b">
        <v>0</v>
      </c>
      <c r="L3924" s="5">
        <v>6</v>
      </c>
      <c r="M3924" t="b">
        <v>0</v>
      </c>
      <c r="N3924" s="5" t="s">
        <v>8270</v>
      </c>
      <c r="O3924" s="1">
        <f t="shared" si="244"/>
        <v>9</v>
      </c>
      <c r="P3924" s="7">
        <f t="shared" si="245"/>
        <v>10.17</v>
      </c>
      <c r="Q3924" s="5" t="s">
        <v>8319</v>
      </c>
      <c r="R3924" s="5" t="s">
        <v>8320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 s="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t="b">
        <v>0</v>
      </c>
      <c r="L3925" s="5">
        <v>17</v>
      </c>
      <c r="M3925" t="b">
        <v>0</v>
      </c>
      <c r="N3925" s="5" t="s">
        <v>8270</v>
      </c>
      <c r="O3925" s="1">
        <f t="shared" si="244"/>
        <v>13</v>
      </c>
      <c r="P3925" s="7">
        <f t="shared" si="245"/>
        <v>81.42</v>
      </c>
      <c r="Q3925" s="5" t="s">
        <v>8319</v>
      </c>
      <c r="R3925" s="5" t="s">
        <v>8320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 s="5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t="b">
        <v>0</v>
      </c>
      <c r="L3926" s="5">
        <v>40</v>
      </c>
      <c r="M3926" t="b">
        <v>0</v>
      </c>
      <c r="N3926" s="5" t="s">
        <v>8270</v>
      </c>
      <c r="O3926" s="1">
        <f t="shared" si="244"/>
        <v>16</v>
      </c>
      <c r="P3926" s="7">
        <f t="shared" si="245"/>
        <v>57.25</v>
      </c>
      <c r="Q3926" s="5" t="s">
        <v>8319</v>
      </c>
      <c r="R3926" s="5" t="s">
        <v>8320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 s="5">
        <v>3925</v>
      </c>
      <c r="B3927" s="3" t="s">
        <v>3921</v>
      </c>
      <c r="C3927" s="3" t="s">
        <v>8032</v>
      </c>
      <c r="D3927">
        <v>150</v>
      </c>
      <c r="E3927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t="b">
        <v>0</v>
      </c>
      <c r="L3927" s="5">
        <v>3</v>
      </c>
      <c r="M3927" t="b">
        <v>0</v>
      </c>
      <c r="N3927" s="5" t="s">
        <v>8270</v>
      </c>
      <c r="O3927" s="1">
        <f t="shared" si="244"/>
        <v>10</v>
      </c>
      <c r="P3927" s="7">
        <f t="shared" si="245"/>
        <v>5</v>
      </c>
      <c r="Q3927" s="5" t="s">
        <v>8319</v>
      </c>
      <c r="R3927" s="5" t="s">
        <v>8320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 s="5">
        <v>3926</v>
      </c>
      <c r="B3928" s="3" t="s">
        <v>3922</v>
      </c>
      <c r="C3928" s="3" t="s">
        <v>8033</v>
      </c>
      <c r="D3928">
        <v>5000</v>
      </c>
      <c r="E392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t="b">
        <v>0</v>
      </c>
      <c r="L3928" s="5">
        <v>1</v>
      </c>
      <c r="M3928" t="b">
        <v>0</v>
      </c>
      <c r="N3928" s="5" t="s">
        <v>8270</v>
      </c>
      <c r="O3928" s="1">
        <f t="shared" si="244"/>
        <v>1</v>
      </c>
      <c r="P3928" s="7">
        <f t="shared" si="245"/>
        <v>15</v>
      </c>
      <c r="Q3928" s="5" t="s">
        <v>8319</v>
      </c>
      <c r="R3928" s="5" t="s">
        <v>8320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 s="5">
        <v>3927</v>
      </c>
      <c r="B3929" s="3" t="s">
        <v>3923</v>
      </c>
      <c r="C3929" s="3" t="s">
        <v>8034</v>
      </c>
      <c r="D3929">
        <v>2500</v>
      </c>
      <c r="E3929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t="b">
        <v>0</v>
      </c>
      <c r="L3929" s="5">
        <v>2</v>
      </c>
      <c r="M3929" t="b">
        <v>0</v>
      </c>
      <c r="N3929" s="5" t="s">
        <v>8270</v>
      </c>
      <c r="O3929" s="1">
        <f t="shared" si="244"/>
        <v>1</v>
      </c>
      <c r="P3929" s="7">
        <f t="shared" si="245"/>
        <v>12.5</v>
      </c>
      <c r="Q3929" s="5" t="s">
        <v>8319</v>
      </c>
      <c r="R3929" s="5" t="s">
        <v>8320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 s="5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t="b">
        <v>0</v>
      </c>
      <c r="L3930" s="5">
        <v>7</v>
      </c>
      <c r="M3930" t="b">
        <v>0</v>
      </c>
      <c r="N3930" s="5" t="s">
        <v>8270</v>
      </c>
      <c r="O3930" s="1">
        <f t="shared" si="244"/>
        <v>14</v>
      </c>
      <c r="P3930" s="7">
        <f t="shared" si="245"/>
        <v>93</v>
      </c>
      <c r="Q3930" s="5" t="s">
        <v>8319</v>
      </c>
      <c r="R3930" s="5" t="s">
        <v>8320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 s="5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t="b">
        <v>0</v>
      </c>
      <c r="L3931" s="5">
        <v>14</v>
      </c>
      <c r="M3931" t="b">
        <v>0</v>
      </c>
      <c r="N3931" s="5" t="s">
        <v>8270</v>
      </c>
      <c r="O3931" s="1">
        <f t="shared" si="244"/>
        <v>3</v>
      </c>
      <c r="P3931" s="7">
        <f t="shared" si="245"/>
        <v>32.36</v>
      </c>
      <c r="Q3931" s="5" t="s">
        <v>8319</v>
      </c>
      <c r="R3931" s="5" t="s">
        <v>8320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 s="5">
        <v>3930</v>
      </c>
      <c r="B3932" s="3" t="s">
        <v>3926</v>
      </c>
      <c r="C3932" s="3" t="s">
        <v>8037</v>
      </c>
      <c r="D3932">
        <v>10000</v>
      </c>
      <c r="E3932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t="b">
        <v>0</v>
      </c>
      <c r="L3932" s="5">
        <v>0</v>
      </c>
      <c r="M3932" t="b">
        <v>0</v>
      </c>
      <c r="N3932" s="5" t="s">
        <v>8270</v>
      </c>
      <c r="O3932" s="1">
        <f t="shared" si="244"/>
        <v>0</v>
      </c>
      <c r="P3932" s="7" t="e">
        <f t="shared" si="245"/>
        <v>#DIV/0!</v>
      </c>
      <c r="Q3932" s="5" t="s">
        <v>8319</v>
      </c>
      <c r="R3932" s="5" t="s">
        <v>8320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 s="5">
        <v>3931</v>
      </c>
      <c r="B3933" s="3" t="s">
        <v>3927</v>
      </c>
      <c r="C3933" s="3" t="s">
        <v>8038</v>
      </c>
      <c r="D3933">
        <v>8000</v>
      </c>
      <c r="E3933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t="b">
        <v>0</v>
      </c>
      <c r="L3933" s="5">
        <v>0</v>
      </c>
      <c r="M3933" t="b">
        <v>0</v>
      </c>
      <c r="N3933" s="5" t="s">
        <v>8270</v>
      </c>
      <c r="O3933" s="1">
        <f t="shared" si="244"/>
        <v>0</v>
      </c>
      <c r="P3933" s="7" t="e">
        <f t="shared" si="245"/>
        <v>#DIV/0!</v>
      </c>
      <c r="Q3933" s="5" t="s">
        <v>8319</v>
      </c>
      <c r="R3933" s="5" t="s">
        <v>8320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 s="5">
        <v>3932</v>
      </c>
      <c r="B3934" s="3" t="s">
        <v>3928</v>
      </c>
      <c r="C3934" s="3" t="s">
        <v>8039</v>
      </c>
      <c r="D3934">
        <v>12000</v>
      </c>
      <c r="E3934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t="b">
        <v>0</v>
      </c>
      <c r="L3934" s="5">
        <v>1</v>
      </c>
      <c r="M3934" t="b">
        <v>0</v>
      </c>
      <c r="N3934" s="5" t="s">
        <v>8270</v>
      </c>
      <c r="O3934" s="1">
        <f t="shared" si="244"/>
        <v>1</v>
      </c>
      <c r="P3934" s="7">
        <f t="shared" si="245"/>
        <v>1</v>
      </c>
      <c r="Q3934" s="5" t="s">
        <v>8319</v>
      </c>
      <c r="R3934" s="5" t="s">
        <v>8320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 s="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t="b">
        <v>0</v>
      </c>
      <c r="L3935" s="5">
        <v>12</v>
      </c>
      <c r="M3935" t="b">
        <v>0</v>
      </c>
      <c r="N3935" s="5" t="s">
        <v>8270</v>
      </c>
      <c r="O3935" s="1">
        <f t="shared" si="244"/>
        <v>16</v>
      </c>
      <c r="P3935" s="7">
        <f t="shared" si="245"/>
        <v>91.84</v>
      </c>
      <c r="Q3935" s="5" t="s">
        <v>8319</v>
      </c>
      <c r="R3935" s="5" t="s">
        <v>8320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 s="5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t="b">
        <v>0</v>
      </c>
      <c r="L3936" s="5">
        <v>12</v>
      </c>
      <c r="M3936" t="b">
        <v>0</v>
      </c>
      <c r="N3936" s="5" t="s">
        <v>8270</v>
      </c>
      <c r="O3936" s="1">
        <f t="shared" si="244"/>
        <v>11</v>
      </c>
      <c r="P3936" s="7">
        <f t="shared" si="245"/>
        <v>45.839999999999996</v>
      </c>
      <c r="Q3936" s="5" t="s">
        <v>8319</v>
      </c>
      <c r="R3936" s="5" t="s">
        <v>8320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 s="5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t="b">
        <v>0</v>
      </c>
      <c r="L3937" s="5">
        <v>23</v>
      </c>
      <c r="M3937" t="b">
        <v>0</v>
      </c>
      <c r="N3937" s="5" t="s">
        <v>8270</v>
      </c>
      <c r="O3937" s="1">
        <f t="shared" si="244"/>
        <v>44</v>
      </c>
      <c r="P3937" s="7">
        <f t="shared" si="245"/>
        <v>57.18</v>
      </c>
      <c r="Q3937" s="5" t="s">
        <v>8319</v>
      </c>
      <c r="R3937" s="5" t="s">
        <v>8320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 s="5">
        <v>3936</v>
      </c>
      <c r="B3938" s="3" t="s">
        <v>3932</v>
      </c>
      <c r="C3938" s="3" t="s">
        <v>8043</v>
      </c>
      <c r="D3938">
        <v>20000</v>
      </c>
      <c r="E393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t="b">
        <v>0</v>
      </c>
      <c r="L3938" s="5">
        <v>0</v>
      </c>
      <c r="M3938" t="b">
        <v>0</v>
      </c>
      <c r="N3938" s="5" t="s">
        <v>8270</v>
      </c>
      <c r="O3938" s="1">
        <f t="shared" si="244"/>
        <v>0</v>
      </c>
      <c r="P3938" s="7" t="e">
        <f t="shared" si="245"/>
        <v>#DIV/0!</v>
      </c>
      <c r="Q3938" s="5" t="s">
        <v>8319</v>
      </c>
      <c r="R3938" s="5" t="s">
        <v>8320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 s="5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t="b">
        <v>0</v>
      </c>
      <c r="L3939" s="5">
        <v>10</v>
      </c>
      <c r="M3939" t="b">
        <v>0</v>
      </c>
      <c r="N3939" s="5" t="s">
        <v>8270</v>
      </c>
      <c r="O3939" s="1">
        <f t="shared" si="244"/>
        <v>87</v>
      </c>
      <c r="P3939" s="7">
        <f t="shared" si="245"/>
        <v>248.5</v>
      </c>
      <c r="Q3939" s="5" t="s">
        <v>8319</v>
      </c>
      <c r="R3939" s="5" t="s">
        <v>8320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 s="5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t="b">
        <v>0</v>
      </c>
      <c r="L3940" s="5">
        <v>5</v>
      </c>
      <c r="M3940" t="b">
        <v>0</v>
      </c>
      <c r="N3940" s="5" t="s">
        <v>8270</v>
      </c>
      <c r="O3940" s="1">
        <f t="shared" si="244"/>
        <v>13</v>
      </c>
      <c r="P3940" s="7">
        <f t="shared" si="245"/>
        <v>79.400000000000006</v>
      </c>
      <c r="Q3940" s="5" t="s">
        <v>8319</v>
      </c>
      <c r="R3940" s="5" t="s">
        <v>8320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 s="5">
        <v>3939</v>
      </c>
      <c r="B3941" s="3" t="s">
        <v>3935</v>
      </c>
      <c r="C3941" s="3" t="s">
        <v>8046</v>
      </c>
      <c r="D3941">
        <v>5000</v>
      </c>
      <c r="E3941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t="b">
        <v>0</v>
      </c>
      <c r="L3941" s="5">
        <v>1</v>
      </c>
      <c r="M3941" t="b">
        <v>0</v>
      </c>
      <c r="N3941" s="5" t="s">
        <v>8270</v>
      </c>
      <c r="O3941" s="1">
        <f t="shared" si="244"/>
        <v>1</v>
      </c>
      <c r="P3941" s="7">
        <f t="shared" si="245"/>
        <v>5</v>
      </c>
      <c r="Q3941" s="5" t="s">
        <v>8319</v>
      </c>
      <c r="R3941" s="5" t="s">
        <v>8320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 s="5">
        <v>3940</v>
      </c>
      <c r="B3942" s="3" t="s">
        <v>3936</v>
      </c>
      <c r="C3942" s="3" t="s">
        <v>8047</v>
      </c>
      <c r="D3942">
        <v>5000</v>
      </c>
      <c r="E3942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t="b">
        <v>0</v>
      </c>
      <c r="L3942" s="5">
        <v>2</v>
      </c>
      <c r="M3942" t="b">
        <v>0</v>
      </c>
      <c r="N3942" s="5" t="s">
        <v>8270</v>
      </c>
      <c r="O3942" s="1">
        <f t="shared" si="244"/>
        <v>1</v>
      </c>
      <c r="P3942" s="7">
        <f t="shared" si="245"/>
        <v>5.5</v>
      </c>
      <c r="Q3942" s="5" t="s">
        <v>8319</v>
      </c>
      <c r="R3942" s="5" t="s">
        <v>8320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 s="5">
        <v>3941</v>
      </c>
      <c r="B3943" s="3" t="s">
        <v>3937</v>
      </c>
      <c r="C3943" s="3" t="s">
        <v>8048</v>
      </c>
      <c r="D3943">
        <v>5500</v>
      </c>
      <c r="E3943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t="b">
        <v>0</v>
      </c>
      <c r="L3943" s="5">
        <v>2</v>
      </c>
      <c r="M3943" t="b">
        <v>0</v>
      </c>
      <c r="N3943" s="5" t="s">
        <v>8270</v>
      </c>
      <c r="O3943" s="1">
        <f t="shared" si="244"/>
        <v>1</v>
      </c>
      <c r="P3943" s="7">
        <f t="shared" si="245"/>
        <v>25</v>
      </c>
      <c r="Q3943" s="5" t="s">
        <v>8319</v>
      </c>
      <c r="R3943" s="5" t="s">
        <v>8320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 s="5">
        <v>3942</v>
      </c>
      <c r="B3944" s="3" t="s">
        <v>3938</v>
      </c>
      <c r="C3944" s="3" t="s">
        <v>8049</v>
      </c>
      <c r="D3944">
        <v>1200</v>
      </c>
      <c r="E3944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t="b">
        <v>0</v>
      </c>
      <c r="L3944" s="5">
        <v>0</v>
      </c>
      <c r="M3944" t="b">
        <v>0</v>
      </c>
      <c r="N3944" s="5" t="s">
        <v>8270</v>
      </c>
      <c r="O3944" s="1">
        <f t="shared" si="244"/>
        <v>0</v>
      </c>
      <c r="P3944" s="7" t="e">
        <f t="shared" si="245"/>
        <v>#DIV/0!</v>
      </c>
      <c r="Q3944" s="5" t="s">
        <v>8319</v>
      </c>
      <c r="R3944" s="5" t="s">
        <v>8320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 s="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t="b">
        <v>0</v>
      </c>
      <c r="L3945" s="5">
        <v>13</v>
      </c>
      <c r="M3945" t="b">
        <v>0</v>
      </c>
      <c r="N3945" s="5" t="s">
        <v>8270</v>
      </c>
      <c r="O3945" s="1">
        <f t="shared" si="244"/>
        <v>36</v>
      </c>
      <c r="P3945" s="7">
        <f t="shared" si="245"/>
        <v>137.07999999999998</v>
      </c>
      <c r="Q3945" s="5" t="s">
        <v>8319</v>
      </c>
      <c r="R3945" s="5" t="s">
        <v>8320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 s="5">
        <v>3944</v>
      </c>
      <c r="B3946" s="3" t="s">
        <v>3940</v>
      </c>
      <c r="C3946" s="3" t="s">
        <v>8051</v>
      </c>
      <c r="D3946">
        <v>5000</v>
      </c>
      <c r="E3946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t="b">
        <v>0</v>
      </c>
      <c r="L3946" s="5">
        <v>0</v>
      </c>
      <c r="M3946" t="b">
        <v>0</v>
      </c>
      <c r="N3946" s="5" t="s">
        <v>8270</v>
      </c>
      <c r="O3946" s="1">
        <f t="shared" si="244"/>
        <v>0</v>
      </c>
      <c r="P3946" s="7" t="e">
        <f t="shared" si="245"/>
        <v>#DIV/0!</v>
      </c>
      <c r="Q3946" s="5" t="s">
        <v>8319</v>
      </c>
      <c r="R3946" s="5" t="s">
        <v>8320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 s="5">
        <v>3945</v>
      </c>
      <c r="B3947" s="3" t="s">
        <v>3941</v>
      </c>
      <c r="C3947" s="3" t="s">
        <v>8052</v>
      </c>
      <c r="D3947">
        <v>2000</v>
      </c>
      <c r="E3947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t="b">
        <v>0</v>
      </c>
      <c r="L3947" s="5">
        <v>1</v>
      </c>
      <c r="M3947" t="b">
        <v>0</v>
      </c>
      <c r="N3947" s="5" t="s">
        <v>8270</v>
      </c>
      <c r="O3947" s="1">
        <f t="shared" si="244"/>
        <v>1</v>
      </c>
      <c r="P3947" s="7">
        <f t="shared" si="245"/>
        <v>5</v>
      </c>
      <c r="Q3947" s="5" t="s">
        <v>8319</v>
      </c>
      <c r="R3947" s="5" t="s">
        <v>8320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 s="5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t="b">
        <v>0</v>
      </c>
      <c r="L3948" s="5">
        <v>5</v>
      </c>
      <c r="M3948" t="b">
        <v>0</v>
      </c>
      <c r="N3948" s="5" t="s">
        <v>8270</v>
      </c>
      <c r="O3948" s="1">
        <f t="shared" si="244"/>
        <v>4</v>
      </c>
      <c r="P3948" s="7">
        <f t="shared" si="245"/>
        <v>39</v>
      </c>
      <c r="Q3948" s="5" t="s">
        <v>8319</v>
      </c>
      <c r="R3948" s="5" t="s">
        <v>8320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 s="5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t="b">
        <v>0</v>
      </c>
      <c r="L3949" s="5">
        <v>2</v>
      </c>
      <c r="M3949" t="b">
        <v>0</v>
      </c>
      <c r="N3949" s="5" t="s">
        <v>8270</v>
      </c>
      <c r="O3949" s="1">
        <f t="shared" si="244"/>
        <v>4</v>
      </c>
      <c r="P3949" s="7">
        <f t="shared" si="245"/>
        <v>50.5</v>
      </c>
      <c r="Q3949" s="5" t="s">
        <v>8319</v>
      </c>
      <c r="R3949" s="5" t="s">
        <v>8320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 s="5">
        <v>3948</v>
      </c>
      <c r="B3950" s="3" t="s">
        <v>3944</v>
      </c>
      <c r="C3950" s="3" t="s">
        <v>8055</v>
      </c>
      <c r="D3950">
        <v>30000</v>
      </c>
      <c r="E3950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t="b">
        <v>0</v>
      </c>
      <c r="L3950" s="5">
        <v>0</v>
      </c>
      <c r="M3950" t="b">
        <v>0</v>
      </c>
      <c r="N3950" s="5" t="s">
        <v>8270</v>
      </c>
      <c r="O3950" s="1">
        <f t="shared" si="244"/>
        <v>0</v>
      </c>
      <c r="P3950" s="7" t="e">
        <f t="shared" si="245"/>
        <v>#DIV/0!</v>
      </c>
      <c r="Q3950" s="5" t="s">
        <v>8319</v>
      </c>
      <c r="R3950" s="5" t="s">
        <v>8320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 s="5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t="b">
        <v>0</v>
      </c>
      <c r="L3951" s="5">
        <v>32</v>
      </c>
      <c r="M3951" t="b">
        <v>0</v>
      </c>
      <c r="N3951" s="5" t="s">
        <v>8270</v>
      </c>
      <c r="O3951" s="1">
        <f t="shared" si="244"/>
        <v>16</v>
      </c>
      <c r="P3951" s="7">
        <f t="shared" si="245"/>
        <v>49.29</v>
      </c>
      <c r="Q3951" s="5" t="s">
        <v>8319</v>
      </c>
      <c r="R3951" s="5" t="s">
        <v>8320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 s="5">
        <v>3950</v>
      </c>
      <c r="B3952" s="3" t="s">
        <v>3946</v>
      </c>
      <c r="C3952" s="3" t="s">
        <v>8057</v>
      </c>
      <c r="D3952">
        <v>4000</v>
      </c>
      <c r="E3952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t="b">
        <v>0</v>
      </c>
      <c r="L3952" s="5">
        <v>1</v>
      </c>
      <c r="M3952" t="b">
        <v>0</v>
      </c>
      <c r="N3952" s="5" t="s">
        <v>8270</v>
      </c>
      <c r="O3952" s="1">
        <f t="shared" si="244"/>
        <v>1</v>
      </c>
      <c r="P3952" s="7">
        <f t="shared" si="245"/>
        <v>25</v>
      </c>
      <c r="Q3952" s="5" t="s">
        <v>8319</v>
      </c>
      <c r="R3952" s="5" t="s">
        <v>8320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 s="5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t="b">
        <v>0</v>
      </c>
      <c r="L3953" s="5">
        <v>1</v>
      </c>
      <c r="M3953" t="b">
        <v>0</v>
      </c>
      <c r="N3953" s="5" t="s">
        <v>8270</v>
      </c>
      <c r="O3953" s="1">
        <f t="shared" si="244"/>
        <v>1</v>
      </c>
      <c r="P3953" s="7">
        <f t="shared" si="245"/>
        <v>1</v>
      </c>
      <c r="Q3953" s="5" t="s">
        <v>8319</v>
      </c>
      <c r="R3953" s="5" t="s">
        <v>8320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 s="5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t="b">
        <v>0</v>
      </c>
      <c r="L3954" s="5">
        <v>1</v>
      </c>
      <c r="M3954" t="b">
        <v>0</v>
      </c>
      <c r="N3954" s="5" t="s">
        <v>8270</v>
      </c>
      <c r="O3954" s="1">
        <f t="shared" si="244"/>
        <v>1</v>
      </c>
      <c r="P3954" s="7">
        <f t="shared" si="245"/>
        <v>25</v>
      </c>
      <c r="Q3954" s="5" t="s">
        <v>8319</v>
      </c>
      <c r="R3954" s="5" t="s">
        <v>8320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 s="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t="b">
        <v>0</v>
      </c>
      <c r="L3955" s="5">
        <v>0</v>
      </c>
      <c r="M3955" t="b">
        <v>0</v>
      </c>
      <c r="N3955" s="5" t="s">
        <v>8270</v>
      </c>
      <c r="O3955" s="1">
        <f t="shared" si="244"/>
        <v>0</v>
      </c>
      <c r="P3955" s="7" t="e">
        <f t="shared" si="245"/>
        <v>#DIV/0!</v>
      </c>
      <c r="Q3955" s="5" t="s">
        <v>8319</v>
      </c>
      <c r="R3955" s="5" t="s">
        <v>8320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 s="5">
        <v>3954</v>
      </c>
      <c r="B3956" s="3" t="s">
        <v>3950</v>
      </c>
      <c r="C3956" s="3" t="s">
        <v>8060</v>
      </c>
      <c r="D3956">
        <v>25000</v>
      </c>
      <c r="E3956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t="b">
        <v>0</v>
      </c>
      <c r="L3956" s="5">
        <v>0</v>
      </c>
      <c r="M3956" t="b">
        <v>0</v>
      </c>
      <c r="N3956" s="5" t="s">
        <v>8270</v>
      </c>
      <c r="O3956" s="1">
        <f t="shared" si="244"/>
        <v>0</v>
      </c>
      <c r="P3956" s="7" t="e">
        <f t="shared" si="245"/>
        <v>#DIV/0!</v>
      </c>
      <c r="Q3956" s="5" t="s">
        <v>8319</v>
      </c>
      <c r="R3956" s="5" t="s">
        <v>8320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 s="5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t="b">
        <v>0</v>
      </c>
      <c r="L3957" s="5">
        <v>8</v>
      </c>
      <c r="M3957" t="b">
        <v>0</v>
      </c>
      <c r="N3957" s="5" t="s">
        <v>8270</v>
      </c>
      <c r="O3957" s="1">
        <f t="shared" si="244"/>
        <v>25</v>
      </c>
      <c r="P3957" s="7">
        <f t="shared" si="245"/>
        <v>53.129999999999995</v>
      </c>
      <c r="Q3957" s="5" t="s">
        <v>8319</v>
      </c>
      <c r="R3957" s="5" t="s">
        <v>8320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 s="5">
        <v>3956</v>
      </c>
      <c r="B3958" s="3" t="s">
        <v>3952</v>
      </c>
      <c r="C3958" s="3" t="s">
        <v>8062</v>
      </c>
      <c r="D3958">
        <v>5500</v>
      </c>
      <c r="E395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t="b">
        <v>0</v>
      </c>
      <c r="L3958" s="5">
        <v>0</v>
      </c>
      <c r="M3958" t="b">
        <v>0</v>
      </c>
      <c r="N3958" s="5" t="s">
        <v>8270</v>
      </c>
      <c r="O3958" s="1">
        <f t="shared" si="244"/>
        <v>0</v>
      </c>
      <c r="P3958" s="7" t="e">
        <f t="shared" si="245"/>
        <v>#DIV/0!</v>
      </c>
      <c r="Q3958" s="5" t="s">
        <v>8319</v>
      </c>
      <c r="R3958" s="5" t="s">
        <v>8320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 s="5">
        <v>3957</v>
      </c>
      <c r="B3959" s="3" t="s">
        <v>3953</v>
      </c>
      <c r="C3959" s="3" t="s">
        <v>8063</v>
      </c>
      <c r="D3959">
        <v>28000</v>
      </c>
      <c r="E3959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t="b">
        <v>0</v>
      </c>
      <c r="L3959" s="5">
        <v>1</v>
      </c>
      <c r="M3959" t="b">
        <v>0</v>
      </c>
      <c r="N3959" s="5" t="s">
        <v>8270</v>
      </c>
      <c r="O3959" s="1">
        <f t="shared" si="244"/>
        <v>1</v>
      </c>
      <c r="P3959" s="7">
        <f t="shared" si="245"/>
        <v>7</v>
      </c>
      <c r="Q3959" s="5" t="s">
        <v>8319</v>
      </c>
      <c r="R3959" s="5" t="s">
        <v>8320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 s="5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t="b">
        <v>0</v>
      </c>
      <c r="L3960" s="5">
        <v>16</v>
      </c>
      <c r="M3960" t="b">
        <v>0</v>
      </c>
      <c r="N3960" s="5" t="s">
        <v>8270</v>
      </c>
      <c r="O3960" s="1">
        <f t="shared" si="244"/>
        <v>33</v>
      </c>
      <c r="P3960" s="7">
        <f t="shared" si="245"/>
        <v>40.07</v>
      </c>
      <c r="Q3960" s="5" t="s">
        <v>8319</v>
      </c>
      <c r="R3960" s="5" t="s">
        <v>8320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 s="5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t="b">
        <v>0</v>
      </c>
      <c r="L3961" s="5">
        <v>12</v>
      </c>
      <c r="M3961" t="b">
        <v>0</v>
      </c>
      <c r="N3961" s="5" t="s">
        <v>8270</v>
      </c>
      <c r="O3961" s="1">
        <f t="shared" si="244"/>
        <v>25</v>
      </c>
      <c r="P3961" s="7">
        <f t="shared" si="245"/>
        <v>24.34</v>
      </c>
      <c r="Q3961" s="5" t="s">
        <v>8319</v>
      </c>
      <c r="R3961" s="5" t="s">
        <v>8320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 s="5">
        <v>3960</v>
      </c>
      <c r="B3962" s="3" t="s">
        <v>3956</v>
      </c>
      <c r="C3962" s="3" t="s">
        <v>8066</v>
      </c>
      <c r="D3962">
        <v>3000</v>
      </c>
      <c r="E3962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t="b">
        <v>0</v>
      </c>
      <c r="L3962" s="5">
        <v>4</v>
      </c>
      <c r="M3962" t="b">
        <v>0</v>
      </c>
      <c r="N3962" s="5" t="s">
        <v>8270</v>
      </c>
      <c r="O3962" s="1">
        <f t="shared" si="244"/>
        <v>2</v>
      </c>
      <c r="P3962" s="7">
        <f t="shared" si="245"/>
        <v>11.25</v>
      </c>
      <c r="Q3962" s="5" t="s">
        <v>8319</v>
      </c>
      <c r="R3962" s="5" t="s">
        <v>8320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 s="5">
        <v>3961</v>
      </c>
      <c r="B3963" s="3" t="s">
        <v>3957</v>
      </c>
      <c r="C3963" s="3" t="s">
        <v>8067</v>
      </c>
      <c r="D3963">
        <v>5000</v>
      </c>
      <c r="E3963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t="b">
        <v>0</v>
      </c>
      <c r="L3963" s="5">
        <v>2</v>
      </c>
      <c r="M3963" t="b">
        <v>0</v>
      </c>
      <c r="N3963" s="5" t="s">
        <v>8270</v>
      </c>
      <c r="O3963" s="1">
        <f t="shared" si="244"/>
        <v>1</v>
      </c>
      <c r="P3963" s="7">
        <f t="shared" si="245"/>
        <v>10.5</v>
      </c>
      <c r="Q3963" s="5" t="s">
        <v>8319</v>
      </c>
      <c r="R3963" s="5" t="s">
        <v>8320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 s="5">
        <v>3962</v>
      </c>
      <c r="B3964" s="3" t="s">
        <v>3958</v>
      </c>
      <c r="C3964" s="3" t="s">
        <v>8068</v>
      </c>
      <c r="D3964">
        <v>1400</v>
      </c>
      <c r="E3964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t="b">
        <v>0</v>
      </c>
      <c r="L3964" s="5">
        <v>3</v>
      </c>
      <c r="M3964" t="b">
        <v>0</v>
      </c>
      <c r="N3964" s="5" t="s">
        <v>8270</v>
      </c>
      <c r="O3964" s="1">
        <f t="shared" si="244"/>
        <v>4</v>
      </c>
      <c r="P3964" s="7">
        <f t="shared" si="245"/>
        <v>15</v>
      </c>
      <c r="Q3964" s="5" t="s">
        <v>8319</v>
      </c>
      <c r="R3964" s="5" t="s">
        <v>8320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 s="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t="b">
        <v>0</v>
      </c>
      <c r="L3965" s="5">
        <v>0</v>
      </c>
      <c r="M3965" t="b">
        <v>0</v>
      </c>
      <c r="N3965" s="5" t="s">
        <v>8270</v>
      </c>
      <c r="O3965" s="1">
        <f t="shared" si="244"/>
        <v>0</v>
      </c>
      <c r="P3965" s="7" t="e">
        <f t="shared" si="245"/>
        <v>#DIV/0!</v>
      </c>
      <c r="Q3965" s="5" t="s">
        <v>8319</v>
      </c>
      <c r="R3965" s="5" t="s">
        <v>8320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 s="5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t="b">
        <v>0</v>
      </c>
      <c r="L3966" s="5">
        <v>3</v>
      </c>
      <c r="M3966" t="b">
        <v>0</v>
      </c>
      <c r="N3966" s="5" t="s">
        <v>8270</v>
      </c>
      <c r="O3966" s="1">
        <f t="shared" si="244"/>
        <v>7</v>
      </c>
      <c r="P3966" s="7">
        <f t="shared" si="245"/>
        <v>42</v>
      </c>
      <c r="Q3966" s="5" t="s">
        <v>8319</v>
      </c>
      <c r="R3966" s="5" t="s">
        <v>8320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 s="5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t="b">
        <v>0</v>
      </c>
      <c r="L3967" s="5">
        <v>4</v>
      </c>
      <c r="M3967" t="b">
        <v>0</v>
      </c>
      <c r="N3967" s="5" t="s">
        <v>8270</v>
      </c>
      <c r="O3967" s="1">
        <f t="shared" si="244"/>
        <v>15</v>
      </c>
      <c r="P3967" s="7">
        <f t="shared" si="245"/>
        <v>71.25</v>
      </c>
      <c r="Q3967" s="5" t="s">
        <v>8319</v>
      </c>
      <c r="R3967" s="5" t="s">
        <v>8320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 s="5">
        <v>3966</v>
      </c>
      <c r="B3968" s="3" t="s">
        <v>3962</v>
      </c>
      <c r="C3968" s="3" t="s">
        <v>8072</v>
      </c>
      <c r="D3968">
        <v>7500</v>
      </c>
      <c r="E396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t="b">
        <v>0</v>
      </c>
      <c r="L3968" s="5">
        <v>2</v>
      </c>
      <c r="M3968" t="b">
        <v>0</v>
      </c>
      <c r="N3968" s="5" t="s">
        <v>8270</v>
      </c>
      <c r="O3968" s="1">
        <f t="shared" si="244"/>
        <v>1</v>
      </c>
      <c r="P3968" s="7">
        <f t="shared" si="245"/>
        <v>22.5</v>
      </c>
      <c r="Q3968" s="5" t="s">
        <v>8319</v>
      </c>
      <c r="R3968" s="5" t="s">
        <v>8320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 s="5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t="b">
        <v>0</v>
      </c>
      <c r="L3969" s="5">
        <v>10</v>
      </c>
      <c r="M3969" t="b">
        <v>0</v>
      </c>
      <c r="N3969" s="5" t="s">
        <v>8270</v>
      </c>
      <c r="O3969" s="1">
        <f t="shared" si="244"/>
        <v>25</v>
      </c>
      <c r="P3969" s="7">
        <f t="shared" si="245"/>
        <v>41</v>
      </c>
      <c r="Q3969" s="5" t="s">
        <v>8319</v>
      </c>
      <c r="R3969" s="5" t="s">
        <v>8320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 s="5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t="b">
        <v>0</v>
      </c>
      <c r="L3970" s="5">
        <v>11</v>
      </c>
      <c r="M3970" t="b">
        <v>0</v>
      </c>
      <c r="N3970" s="5" t="s">
        <v>8270</v>
      </c>
      <c r="O3970" s="1">
        <f t="shared" si="244"/>
        <v>11</v>
      </c>
      <c r="P3970" s="7">
        <f t="shared" si="245"/>
        <v>47.91</v>
      </c>
      <c r="Q3970" s="5" t="s">
        <v>8319</v>
      </c>
      <c r="R3970" s="5" t="s">
        <v>8320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 s="5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t="b">
        <v>0</v>
      </c>
      <c r="L3971" s="5">
        <v>6</v>
      </c>
      <c r="M3971" t="b">
        <v>0</v>
      </c>
      <c r="N3971" s="5" t="s">
        <v>8270</v>
      </c>
      <c r="O3971" s="1">
        <f t="shared" ref="O3971:O4034" si="248">ROUNDUP(E3971/D3971*100, 0)</f>
        <v>8</v>
      </c>
      <c r="P3971" s="7">
        <f t="shared" ref="P3971:P4034" si="249">ROUNDUP(E3971/L3971,2)</f>
        <v>35.169999999999995</v>
      </c>
      <c r="Q3971" s="5" t="s">
        <v>8319</v>
      </c>
      <c r="R3971" s="5" t="s">
        <v>8320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 s="5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t="b">
        <v>0</v>
      </c>
      <c r="L3972" s="5">
        <v>2</v>
      </c>
      <c r="M3972" t="b">
        <v>0</v>
      </c>
      <c r="N3972" s="5" t="s">
        <v>8270</v>
      </c>
      <c r="O3972" s="1">
        <f t="shared" si="248"/>
        <v>1</v>
      </c>
      <c r="P3972" s="7">
        <f t="shared" si="249"/>
        <v>5.5</v>
      </c>
      <c r="Q3972" s="5" t="s">
        <v>8319</v>
      </c>
      <c r="R3972" s="5" t="s">
        <v>8320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 s="5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t="b">
        <v>0</v>
      </c>
      <c r="L3973" s="5">
        <v>6</v>
      </c>
      <c r="M3973" t="b">
        <v>0</v>
      </c>
      <c r="N3973" s="5" t="s">
        <v>8270</v>
      </c>
      <c r="O3973" s="1">
        <f t="shared" si="248"/>
        <v>1</v>
      </c>
      <c r="P3973" s="7">
        <f t="shared" si="249"/>
        <v>22.67</v>
      </c>
      <c r="Q3973" s="5" t="s">
        <v>8319</v>
      </c>
      <c r="R3973" s="5" t="s">
        <v>8320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 s="5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t="b">
        <v>0</v>
      </c>
      <c r="L3974" s="5">
        <v>8</v>
      </c>
      <c r="M3974" t="b">
        <v>0</v>
      </c>
      <c r="N3974" s="5" t="s">
        <v>8270</v>
      </c>
      <c r="O3974" s="1">
        <f t="shared" si="248"/>
        <v>22</v>
      </c>
      <c r="P3974" s="7">
        <f t="shared" si="249"/>
        <v>26.380000000000003</v>
      </c>
      <c r="Q3974" s="5" t="s">
        <v>8319</v>
      </c>
      <c r="R3974" s="5" t="s">
        <v>8320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 s="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t="b">
        <v>0</v>
      </c>
      <c r="L3975" s="5">
        <v>37</v>
      </c>
      <c r="M3975" t="b">
        <v>0</v>
      </c>
      <c r="N3975" s="5" t="s">
        <v>8270</v>
      </c>
      <c r="O3975" s="1">
        <f t="shared" si="248"/>
        <v>79</v>
      </c>
      <c r="P3975" s="7">
        <f t="shared" si="249"/>
        <v>105.55000000000001</v>
      </c>
      <c r="Q3975" s="5" t="s">
        <v>8319</v>
      </c>
      <c r="R3975" s="5" t="s">
        <v>8320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 s="5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t="b">
        <v>0</v>
      </c>
      <c r="L3976" s="5">
        <v>11</v>
      </c>
      <c r="M3976" t="b">
        <v>0</v>
      </c>
      <c r="N3976" s="5" t="s">
        <v>8270</v>
      </c>
      <c r="O3976" s="1">
        <f t="shared" si="248"/>
        <v>32</v>
      </c>
      <c r="P3976" s="7">
        <f t="shared" si="249"/>
        <v>29.1</v>
      </c>
      <c r="Q3976" s="5" t="s">
        <v>8319</v>
      </c>
      <c r="R3976" s="5" t="s">
        <v>8320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 s="5">
        <v>3975</v>
      </c>
      <c r="B3977" s="3" t="s">
        <v>3971</v>
      </c>
      <c r="C3977" s="3" t="s">
        <v>8081</v>
      </c>
      <c r="D3977">
        <v>678</v>
      </c>
      <c r="E3977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t="b">
        <v>0</v>
      </c>
      <c r="L3977" s="5">
        <v>0</v>
      </c>
      <c r="M3977" t="b">
        <v>0</v>
      </c>
      <c r="N3977" s="5" t="s">
        <v>8270</v>
      </c>
      <c r="O3977" s="1">
        <f t="shared" si="248"/>
        <v>0</v>
      </c>
      <c r="P3977" s="7" t="e">
        <f t="shared" si="249"/>
        <v>#DIV/0!</v>
      </c>
      <c r="Q3977" s="5" t="s">
        <v>8319</v>
      </c>
      <c r="R3977" s="5" t="s">
        <v>8320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 s="5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t="b">
        <v>0</v>
      </c>
      <c r="L3978" s="5">
        <v>10</v>
      </c>
      <c r="M3978" t="b">
        <v>0</v>
      </c>
      <c r="N3978" s="5" t="s">
        <v>8270</v>
      </c>
      <c r="O3978" s="1">
        <f t="shared" si="248"/>
        <v>48</v>
      </c>
      <c r="P3978" s="7">
        <f t="shared" si="249"/>
        <v>62</v>
      </c>
      <c r="Q3978" s="5" t="s">
        <v>8319</v>
      </c>
      <c r="R3978" s="5" t="s">
        <v>8320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 s="5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t="b">
        <v>0</v>
      </c>
      <c r="L3979" s="5">
        <v>6</v>
      </c>
      <c r="M3979" t="b">
        <v>0</v>
      </c>
      <c r="N3979" s="5" t="s">
        <v>8270</v>
      </c>
      <c r="O3979" s="1">
        <f t="shared" si="248"/>
        <v>2</v>
      </c>
      <c r="P3979" s="7">
        <f t="shared" si="249"/>
        <v>217.5</v>
      </c>
      <c r="Q3979" s="5" t="s">
        <v>8319</v>
      </c>
      <c r="R3979" s="5" t="s">
        <v>8320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 s="5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t="b">
        <v>0</v>
      </c>
      <c r="L3980" s="5">
        <v>8</v>
      </c>
      <c r="M3980" t="b">
        <v>0</v>
      </c>
      <c r="N3980" s="5" t="s">
        <v>8270</v>
      </c>
      <c r="O3980" s="1">
        <f t="shared" si="248"/>
        <v>11</v>
      </c>
      <c r="P3980" s="7">
        <f t="shared" si="249"/>
        <v>26.75</v>
      </c>
      <c r="Q3980" s="5" t="s">
        <v>8319</v>
      </c>
      <c r="R3980" s="5" t="s">
        <v>8320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 s="5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t="b">
        <v>0</v>
      </c>
      <c r="L3981" s="5">
        <v>6</v>
      </c>
      <c r="M3981" t="b">
        <v>0</v>
      </c>
      <c r="N3981" s="5" t="s">
        <v>8270</v>
      </c>
      <c r="O3981" s="1">
        <f t="shared" si="248"/>
        <v>2</v>
      </c>
      <c r="P3981" s="7">
        <f t="shared" si="249"/>
        <v>18.34</v>
      </c>
      <c r="Q3981" s="5" t="s">
        <v>8319</v>
      </c>
      <c r="R3981" s="5" t="s">
        <v>8320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 s="5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t="b">
        <v>0</v>
      </c>
      <c r="L3982" s="5">
        <v>7</v>
      </c>
      <c r="M3982" t="b">
        <v>0</v>
      </c>
      <c r="N3982" s="5" t="s">
        <v>8270</v>
      </c>
      <c r="O3982" s="1">
        <f t="shared" si="248"/>
        <v>18</v>
      </c>
      <c r="P3982" s="7">
        <f t="shared" si="249"/>
        <v>64.290000000000006</v>
      </c>
      <c r="Q3982" s="5" t="s">
        <v>8319</v>
      </c>
      <c r="R3982" s="5" t="s">
        <v>8320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 s="5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t="b">
        <v>0</v>
      </c>
      <c r="L3983" s="5">
        <v>7</v>
      </c>
      <c r="M3983" t="b">
        <v>0</v>
      </c>
      <c r="N3983" s="5" t="s">
        <v>8270</v>
      </c>
      <c r="O3983" s="1">
        <f t="shared" si="248"/>
        <v>5</v>
      </c>
      <c r="P3983" s="7">
        <f t="shared" si="249"/>
        <v>175</v>
      </c>
      <c r="Q3983" s="5" t="s">
        <v>8319</v>
      </c>
      <c r="R3983" s="5" t="s">
        <v>8320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 s="5">
        <v>3982</v>
      </c>
      <c r="B3984" s="3" t="s">
        <v>3977</v>
      </c>
      <c r="C3984" s="3" t="s">
        <v>8087</v>
      </c>
      <c r="D3984">
        <v>850</v>
      </c>
      <c r="E3984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t="b">
        <v>0</v>
      </c>
      <c r="L3984" s="5">
        <v>5</v>
      </c>
      <c r="M3984" t="b">
        <v>0</v>
      </c>
      <c r="N3984" s="5" t="s">
        <v>8270</v>
      </c>
      <c r="O3984" s="1">
        <f t="shared" si="248"/>
        <v>20</v>
      </c>
      <c r="P3984" s="7">
        <f t="shared" si="249"/>
        <v>34</v>
      </c>
      <c r="Q3984" s="5" t="s">
        <v>8319</v>
      </c>
      <c r="R3984" s="5" t="s">
        <v>8320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 s="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t="b">
        <v>0</v>
      </c>
      <c r="L3985" s="5">
        <v>46</v>
      </c>
      <c r="M3985" t="b">
        <v>0</v>
      </c>
      <c r="N3985" s="5" t="s">
        <v>8270</v>
      </c>
      <c r="O3985" s="1">
        <f t="shared" si="248"/>
        <v>35</v>
      </c>
      <c r="P3985" s="7">
        <f t="shared" si="249"/>
        <v>84.29</v>
      </c>
      <c r="Q3985" s="5" t="s">
        <v>8319</v>
      </c>
      <c r="R3985" s="5" t="s">
        <v>8320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 s="5">
        <v>3984</v>
      </c>
      <c r="B3986" s="3" t="s">
        <v>3979</v>
      </c>
      <c r="C3986" s="3" t="s">
        <v>8089</v>
      </c>
      <c r="D3986">
        <v>1500</v>
      </c>
      <c r="E3986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t="b">
        <v>0</v>
      </c>
      <c r="L3986" s="5">
        <v>10</v>
      </c>
      <c r="M3986" t="b">
        <v>0</v>
      </c>
      <c r="N3986" s="5" t="s">
        <v>8270</v>
      </c>
      <c r="O3986" s="1">
        <f t="shared" si="248"/>
        <v>7</v>
      </c>
      <c r="P3986" s="7">
        <f t="shared" si="249"/>
        <v>9.5</v>
      </c>
      <c r="Q3986" s="5" t="s">
        <v>8319</v>
      </c>
      <c r="R3986" s="5" t="s">
        <v>8320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 s="5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t="b">
        <v>0</v>
      </c>
      <c r="L3987" s="5">
        <v>19</v>
      </c>
      <c r="M3987" t="b">
        <v>0</v>
      </c>
      <c r="N3987" s="5" t="s">
        <v>8270</v>
      </c>
      <c r="O3987" s="1">
        <f t="shared" si="248"/>
        <v>33</v>
      </c>
      <c r="P3987" s="7">
        <f t="shared" si="249"/>
        <v>33.739999999999995</v>
      </c>
      <c r="Q3987" s="5" t="s">
        <v>8319</v>
      </c>
      <c r="R3987" s="5" t="s">
        <v>8320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 s="5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t="b">
        <v>0</v>
      </c>
      <c r="L3988" s="5">
        <v>13</v>
      </c>
      <c r="M3988" t="b">
        <v>0</v>
      </c>
      <c r="N3988" s="5" t="s">
        <v>8270</v>
      </c>
      <c r="O3988" s="1">
        <f t="shared" si="248"/>
        <v>10</v>
      </c>
      <c r="P3988" s="7">
        <f t="shared" si="249"/>
        <v>37.54</v>
      </c>
      <c r="Q3988" s="5" t="s">
        <v>8319</v>
      </c>
      <c r="R3988" s="5" t="s">
        <v>8320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 s="5">
        <v>3987</v>
      </c>
      <c r="B3989" s="3" t="s">
        <v>3982</v>
      </c>
      <c r="C3989" s="3" t="s">
        <v>8092</v>
      </c>
      <c r="D3989">
        <v>400</v>
      </c>
      <c r="E3989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t="b">
        <v>0</v>
      </c>
      <c r="L3989" s="5">
        <v>13</v>
      </c>
      <c r="M3989" t="b">
        <v>0</v>
      </c>
      <c r="N3989" s="5" t="s">
        <v>8270</v>
      </c>
      <c r="O3989" s="1">
        <f t="shared" si="248"/>
        <v>38</v>
      </c>
      <c r="P3989" s="7">
        <f t="shared" si="249"/>
        <v>11.62</v>
      </c>
      <c r="Q3989" s="5" t="s">
        <v>8319</v>
      </c>
      <c r="R3989" s="5" t="s">
        <v>8320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 s="5">
        <v>3988</v>
      </c>
      <c r="B3990" s="3" t="s">
        <v>3983</v>
      </c>
      <c r="C3990" s="3" t="s">
        <v>8093</v>
      </c>
      <c r="D3990">
        <v>1500</v>
      </c>
      <c r="E3990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t="b">
        <v>0</v>
      </c>
      <c r="L3990" s="5">
        <v>4</v>
      </c>
      <c r="M3990" t="b">
        <v>0</v>
      </c>
      <c r="N3990" s="5" t="s">
        <v>8270</v>
      </c>
      <c r="O3990" s="1">
        <f t="shared" si="248"/>
        <v>3</v>
      </c>
      <c r="P3990" s="7">
        <f t="shared" si="249"/>
        <v>8</v>
      </c>
      <c r="Q3990" s="5" t="s">
        <v>8319</v>
      </c>
      <c r="R3990" s="5" t="s">
        <v>8320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 s="5">
        <v>3989</v>
      </c>
      <c r="B3991" s="3" t="s">
        <v>3984</v>
      </c>
      <c r="C3991" s="3" t="s">
        <v>8094</v>
      </c>
      <c r="D3991">
        <v>3000</v>
      </c>
      <c r="E3991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t="b">
        <v>0</v>
      </c>
      <c r="L3991" s="5">
        <v>0</v>
      </c>
      <c r="M3991" t="b">
        <v>0</v>
      </c>
      <c r="N3991" s="5" t="s">
        <v>8270</v>
      </c>
      <c r="O3991" s="1">
        <f t="shared" si="248"/>
        <v>0</v>
      </c>
      <c r="P3991" s="7" t="e">
        <f t="shared" si="249"/>
        <v>#DIV/0!</v>
      </c>
      <c r="Q3991" s="5" t="s">
        <v>8319</v>
      </c>
      <c r="R3991" s="5" t="s">
        <v>8320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 s="5">
        <v>3990</v>
      </c>
      <c r="B3992" s="3" t="s">
        <v>3985</v>
      </c>
      <c r="C3992" s="3" t="s">
        <v>8095</v>
      </c>
      <c r="D3992">
        <v>1650</v>
      </c>
      <c r="E3992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t="b">
        <v>0</v>
      </c>
      <c r="L3992" s="5">
        <v>3</v>
      </c>
      <c r="M3992" t="b">
        <v>0</v>
      </c>
      <c r="N3992" s="5" t="s">
        <v>8270</v>
      </c>
      <c r="O3992" s="1">
        <f t="shared" si="248"/>
        <v>5</v>
      </c>
      <c r="P3992" s="7">
        <f t="shared" si="249"/>
        <v>23</v>
      </c>
      <c r="Q3992" s="5" t="s">
        <v>8319</v>
      </c>
      <c r="R3992" s="5" t="s">
        <v>8320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 s="5">
        <v>3991</v>
      </c>
      <c r="B3993" s="3" t="s">
        <v>3986</v>
      </c>
      <c r="C3993" s="3" t="s">
        <v>8096</v>
      </c>
      <c r="D3993">
        <v>500</v>
      </c>
      <c r="E3993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t="b">
        <v>0</v>
      </c>
      <c r="L3993" s="5">
        <v>1</v>
      </c>
      <c r="M3993" t="b">
        <v>0</v>
      </c>
      <c r="N3993" s="5" t="s">
        <v>8270</v>
      </c>
      <c r="O3993" s="1">
        <f t="shared" si="248"/>
        <v>20</v>
      </c>
      <c r="P3993" s="7">
        <f t="shared" si="249"/>
        <v>100</v>
      </c>
      <c r="Q3993" s="5" t="s">
        <v>8319</v>
      </c>
      <c r="R3993" s="5" t="s">
        <v>8320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 s="5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t="b">
        <v>0</v>
      </c>
      <c r="L3994" s="5">
        <v>9</v>
      </c>
      <c r="M3994" t="b">
        <v>0</v>
      </c>
      <c r="N3994" s="5" t="s">
        <v>8270</v>
      </c>
      <c r="O3994" s="1">
        <f t="shared" si="248"/>
        <v>6</v>
      </c>
      <c r="P3994" s="7">
        <f t="shared" si="249"/>
        <v>60.12</v>
      </c>
      <c r="Q3994" s="5" t="s">
        <v>8319</v>
      </c>
      <c r="R3994" s="5" t="s">
        <v>8320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 s="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t="b">
        <v>0</v>
      </c>
      <c r="L3995" s="5">
        <v>1</v>
      </c>
      <c r="M3995" t="b">
        <v>0</v>
      </c>
      <c r="N3995" s="5" t="s">
        <v>8270</v>
      </c>
      <c r="O3995" s="1">
        <f t="shared" si="248"/>
        <v>1</v>
      </c>
      <c r="P3995" s="7">
        <f t="shared" si="249"/>
        <v>3</v>
      </c>
      <c r="Q3995" s="5" t="s">
        <v>8319</v>
      </c>
      <c r="R3995" s="5" t="s">
        <v>8320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 s="5">
        <v>3994</v>
      </c>
      <c r="B3996" s="3" t="s">
        <v>3989</v>
      </c>
      <c r="C3996" s="3" t="s">
        <v>8099</v>
      </c>
      <c r="D3996">
        <v>2000</v>
      </c>
      <c r="E3996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t="b">
        <v>0</v>
      </c>
      <c r="L3996" s="5">
        <v>1</v>
      </c>
      <c r="M3996" t="b">
        <v>0</v>
      </c>
      <c r="N3996" s="5" t="s">
        <v>8270</v>
      </c>
      <c r="O3996" s="1">
        <f t="shared" si="248"/>
        <v>1</v>
      </c>
      <c r="P3996" s="7">
        <f t="shared" si="249"/>
        <v>5</v>
      </c>
      <c r="Q3996" s="5" t="s">
        <v>8319</v>
      </c>
      <c r="R3996" s="5" t="s">
        <v>8320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 s="5">
        <v>3995</v>
      </c>
      <c r="B3997" s="3" t="s">
        <v>3990</v>
      </c>
      <c r="C3997" s="3" t="s">
        <v>8100</v>
      </c>
      <c r="D3997">
        <v>200</v>
      </c>
      <c r="E3997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t="b">
        <v>0</v>
      </c>
      <c r="L3997" s="5">
        <v>4</v>
      </c>
      <c r="M3997" t="b">
        <v>0</v>
      </c>
      <c r="N3997" s="5" t="s">
        <v>8270</v>
      </c>
      <c r="O3997" s="1">
        <f t="shared" si="248"/>
        <v>35</v>
      </c>
      <c r="P3997" s="7">
        <f t="shared" si="249"/>
        <v>17.5</v>
      </c>
      <c r="Q3997" s="5" t="s">
        <v>8319</v>
      </c>
      <c r="R3997" s="5" t="s">
        <v>8320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 s="5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t="b">
        <v>0</v>
      </c>
      <c r="L3998" s="5">
        <v>17</v>
      </c>
      <c r="M3998" t="b">
        <v>0</v>
      </c>
      <c r="N3998" s="5" t="s">
        <v>8270</v>
      </c>
      <c r="O3998" s="1">
        <f t="shared" si="248"/>
        <v>17</v>
      </c>
      <c r="P3998" s="7">
        <f t="shared" si="249"/>
        <v>29.240000000000002</v>
      </c>
      <c r="Q3998" s="5" t="s">
        <v>8319</v>
      </c>
      <c r="R3998" s="5" t="s">
        <v>8320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 s="5">
        <v>3997</v>
      </c>
      <c r="B3999" s="3" t="s">
        <v>3992</v>
      </c>
      <c r="C3999" s="3" t="s">
        <v>8102</v>
      </c>
      <c r="D3999">
        <v>3000</v>
      </c>
      <c r="E3999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t="b">
        <v>0</v>
      </c>
      <c r="L3999" s="5">
        <v>0</v>
      </c>
      <c r="M3999" t="b">
        <v>0</v>
      </c>
      <c r="N3999" s="5" t="s">
        <v>8270</v>
      </c>
      <c r="O3999" s="1">
        <f t="shared" si="248"/>
        <v>0</v>
      </c>
      <c r="P3999" s="7" t="e">
        <f t="shared" si="249"/>
        <v>#DIV/0!</v>
      </c>
      <c r="Q3999" s="5" t="s">
        <v>8319</v>
      </c>
      <c r="R3999" s="5" t="s">
        <v>8320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 s="5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t="b">
        <v>0</v>
      </c>
      <c r="L4000" s="5">
        <v>12</v>
      </c>
      <c r="M4000" t="b">
        <v>0</v>
      </c>
      <c r="N4000" s="5" t="s">
        <v>8270</v>
      </c>
      <c r="O4000" s="1">
        <f t="shared" si="248"/>
        <v>58</v>
      </c>
      <c r="P4000" s="7">
        <f t="shared" si="249"/>
        <v>59.589999999999996</v>
      </c>
      <c r="Q4000" s="5" t="s">
        <v>8319</v>
      </c>
      <c r="R4000" s="5" t="s">
        <v>8320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 s="5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t="b">
        <v>0</v>
      </c>
      <c r="L4001" s="5">
        <v>14</v>
      </c>
      <c r="M4001" t="b">
        <v>0</v>
      </c>
      <c r="N4001" s="5" t="s">
        <v>8270</v>
      </c>
      <c r="O4001" s="1">
        <f t="shared" si="248"/>
        <v>17</v>
      </c>
      <c r="P4001" s="7">
        <f t="shared" si="249"/>
        <v>82.58</v>
      </c>
      <c r="Q4001" s="5" t="s">
        <v>8319</v>
      </c>
      <c r="R4001" s="5" t="s">
        <v>8320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 s="5">
        <v>4000</v>
      </c>
      <c r="B4002" s="3" t="s">
        <v>3995</v>
      </c>
      <c r="C4002" s="3" t="s">
        <v>8105</v>
      </c>
      <c r="D4002">
        <v>8000</v>
      </c>
      <c r="E4002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t="b">
        <v>0</v>
      </c>
      <c r="L4002" s="5">
        <v>1</v>
      </c>
      <c r="M4002" t="b">
        <v>0</v>
      </c>
      <c r="N4002" s="5" t="s">
        <v>8270</v>
      </c>
      <c r="O4002" s="1">
        <f t="shared" si="248"/>
        <v>1</v>
      </c>
      <c r="P4002" s="7">
        <f t="shared" si="249"/>
        <v>10</v>
      </c>
      <c r="Q4002" s="5" t="s">
        <v>8319</v>
      </c>
      <c r="R4002" s="5" t="s">
        <v>8320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 s="5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t="b">
        <v>0</v>
      </c>
      <c r="L4003" s="5">
        <v>14</v>
      </c>
      <c r="M4003" t="b">
        <v>0</v>
      </c>
      <c r="N4003" s="5" t="s">
        <v>8270</v>
      </c>
      <c r="O4003" s="1">
        <f t="shared" si="248"/>
        <v>38</v>
      </c>
      <c r="P4003" s="7">
        <f t="shared" si="249"/>
        <v>32.36</v>
      </c>
      <c r="Q4003" s="5" t="s">
        <v>8319</v>
      </c>
      <c r="R4003" s="5" t="s">
        <v>8320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 s="5">
        <v>4002</v>
      </c>
      <c r="B4004" s="3" t="s">
        <v>3997</v>
      </c>
      <c r="C4004" s="3" t="s">
        <v>8107</v>
      </c>
      <c r="D4004">
        <v>1250</v>
      </c>
      <c r="E4004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t="b">
        <v>0</v>
      </c>
      <c r="L4004" s="5">
        <v>4</v>
      </c>
      <c r="M4004" t="b">
        <v>0</v>
      </c>
      <c r="N4004" s="5" t="s">
        <v>8270</v>
      </c>
      <c r="O4004" s="1">
        <f t="shared" si="248"/>
        <v>2</v>
      </c>
      <c r="P4004" s="7">
        <f t="shared" si="249"/>
        <v>5.75</v>
      </c>
      <c r="Q4004" s="5" t="s">
        <v>8319</v>
      </c>
      <c r="R4004" s="5" t="s">
        <v>8320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 s="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t="b">
        <v>0</v>
      </c>
      <c r="L4005" s="5">
        <v>2</v>
      </c>
      <c r="M4005" t="b">
        <v>0</v>
      </c>
      <c r="N4005" s="5" t="s">
        <v>8270</v>
      </c>
      <c r="O4005" s="1">
        <f t="shared" si="248"/>
        <v>11</v>
      </c>
      <c r="P4005" s="7">
        <f t="shared" si="249"/>
        <v>100.5</v>
      </c>
      <c r="Q4005" s="5" t="s">
        <v>8319</v>
      </c>
      <c r="R4005" s="5" t="s">
        <v>8320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 s="5">
        <v>4004</v>
      </c>
      <c r="B4006" s="3" t="s">
        <v>3999</v>
      </c>
      <c r="C4006" s="3" t="s">
        <v>8108</v>
      </c>
      <c r="D4006">
        <v>500</v>
      </c>
      <c r="E4006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t="b">
        <v>0</v>
      </c>
      <c r="L4006" s="5">
        <v>1</v>
      </c>
      <c r="M4006" t="b">
        <v>0</v>
      </c>
      <c r="N4006" s="5" t="s">
        <v>8270</v>
      </c>
      <c r="O4006" s="1">
        <f t="shared" si="248"/>
        <v>1</v>
      </c>
      <c r="P4006" s="7">
        <f t="shared" si="249"/>
        <v>1</v>
      </c>
      <c r="Q4006" s="5" t="s">
        <v>8319</v>
      </c>
      <c r="R4006" s="5" t="s">
        <v>8320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 s="5">
        <v>4005</v>
      </c>
      <c r="B4007" s="3" t="s">
        <v>4000</v>
      </c>
      <c r="C4007" s="3" t="s">
        <v>8109</v>
      </c>
      <c r="D4007">
        <v>3000</v>
      </c>
      <c r="E4007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t="b">
        <v>0</v>
      </c>
      <c r="L4007" s="5">
        <v>2</v>
      </c>
      <c r="M4007" t="b">
        <v>0</v>
      </c>
      <c r="N4007" s="5" t="s">
        <v>8270</v>
      </c>
      <c r="O4007" s="1">
        <f t="shared" si="248"/>
        <v>2</v>
      </c>
      <c r="P4007" s="7">
        <f t="shared" si="249"/>
        <v>20</v>
      </c>
      <c r="Q4007" s="5" t="s">
        <v>8319</v>
      </c>
      <c r="R4007" s="5" t="s">
        <v>8320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 s="5">
        <v>4006</v>
      </c>
      <c r="B4008" s="3" t="s">
        <v>4001</v>
      </c>
      <c r="C4008" s="3" t="s">
        <v>8110</v>
      </c>
      <c r="D4008">
        <v>30000</v>
      </c>
      <c r="E400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t="b">
        <v>0</v>
      </c>
      <c r="L4008" s="5">
        <v>1</v>
      </c>
      <c r="M4008" t="b">
        <v>0</v>
      </c>
      <c r="N4008" s="5" t="s">
        <v>8270</v>
      </c>
      <c r="O4008" s="1">
        <f t="shared" si="248"/>
        <v>1</v>
      </c>
      <c r="P4008" s="7">
        <f t="shared" si="249"/>
        <v>2</v>
      </c>
      <c r="Q4008" s="5" t="s">
        <v>8319</v>
      </c>
      <c r="R4008" s="5" t="s">
        <v>8320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 s="5">
        <v>4007</v>
      </c>
      <c r="B4009" s="3" t="s">
        <v>4002</v>
      </c>
      <c r="C4009" s="3" t="s">
        <v>8111</v>
      </c>
      <c r="D4009">
        <v>2000</v>
      </c>
      <c r="E4009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t="b">
        <v>0</v>
      </c>
      <c r="L4009" s="5">
        <v>1</v>
      </c>
      <c r="M4009" t="b">
        <v>0</v>
      </c>
      <c r="N4009" s="5" t="s">
        <v>8270</v>
      </c>
      <c r="O4009" s="1">
        <f t="shared" si="248"/>
        <v>1</v>
      </c>
      <c r="P4009" s="7">
        <f t="shared" si="249"/>
        <v>5</v>
      </c>
      <c r="Q4009" s="5" t="s">
        <v>8319</v>
      </c>
      <c r="R4009" s="5" t="s">
        <v>8320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 s="5">
        <v>4008</v>
      </c>
      <c r="B4010" s="3" t="s">
        <v>4003</v>
      </c>
      <c r="C4010" s="3" t="s">
        <v>8112</v>
      </c>
      <c r="D4010">
        <v>1000</v>
      </c>
      <c r="E4010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t="b">
        <v>0</v>
      </c>
      <c r="L4010" s="5">
        <v>4</v>
      </c>
      <c r="M4010" t="b">
        <v>0</v>
      </c>
      <c r="N4010" s="5" t="s">
        <v>8270</v>
      </c>
      <c r="O4010" s="1">
        <f t="shared" si="248"/>
        <v>6</v>
      </c>
      <c r="P4010" s="7">
        <f t="shared" si="249"/>
        <v>15</v>
      </c>
      <c r="Q4010" s="5" t="s">
        <v>8319</v>
      </c>
      <c r="R4010" s="5" t="s">
        <v>8320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 s="5">
        <v>4009</v>
      </c>
      <c r="B4011" s="3" t="s">
        <v>4004</v>
      </c>
      <c r="C4011" s="3" t="s">
        <v>8113</v>
      </c>
      <c r="D4011">
        <v>1930</v>
      </c>
      <c r="E4011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t="b">
        <v>0</v>
      </c>
      <c r="L4011" s="5">
        <v>3</v>
      </c>
      <c r="M4011" t="b">
        <v>0</v>
      </c>
      <c r="N4011" s="5" t="s">
        <v>8270</v>
      </c>
      <c r="O4011" s="1">
        <f t="shared" si="248"/>
        <v>4</v>
      </c>
      <c r="P4011" s="7">
        <f t="shared" si="249"/>
        <v>25</v>
      </c>
      <c r="Q4011" s="5" t="s">
        <v>8319</v>
      </c>
      <c r="R4011" s="5" t="s">
        <v>8320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 s="5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t="b">
        <v>0</v>
      </c>
      <c r="L4012" s="5">
        <v>38</v>
      </c>
      <c r="M4012" t="b">
        <v>0</v>
      </c>
      <c r="N4012" s="5" t="s">
        <v>8270</v>
      </c>
      <c r="O4012" s="1">
        <f t="shared" si="248"/>
        <v>25</v>
      </c>
      <c r="P4012" s="7">
        <f t="shared" si="249"/>
        <v>45.85</v>
      </c>
      <c r="Q4012" s="5" t="s">
        <v>8319</v>
      </c>
      <c r="R4012" s="5" t="s">
        <v>8320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 s="5">
        <v>4011</v>
      </c>
      <c r="B4013" s="3" t="s">
        <v>4006</v>
      </c>
      <c r="C4013" s="3" t="s">
        <v>8115</v>
      </c>
      <c r="D4013">
        <v>250</v>
      </c>
      <c r="E4013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t="b">
        <v>0</v>
      </c>
      <c r="L4013" s="5">
        <v>4</v>
      </c>
      <c r="M4013" t="b">
        <v>0</v>
      </c>
      <c r="N4013" s="5" t="s">
        <v>8270</v>
      </c>
      <c r="O4013" s="1">
        <f t="shared" si="248"/>
        <v>8</v>
      </c>
      <c r="P4013" s="7">
        <f t="shared" si="249"/>
        <v>4.75</v>
      </c>
      <c r="Q4013" s="5" t="s">
        <v>8319</v>
      </c>
      <c r="R4013" s="5" t="s">
        <v>8320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 s="5">
        <v>4012</v>
      </c>
      <c r="B4014" s="3" t="s">
        <v>4007</v>
      </c>
      <c r="C4014" s="3" t="s">
        <v>8116</v>
      </c>
      <c r="D4014">
        <v>575</v>
      </c>
      <c r="E4014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t="b">
        <v>0</v>
      </c>
      <c r="L4014" s="5">
        <v>0</v>
      </c>
      <c r="M4014" t="b">
        <v>0</v>
      </c>
      <c r="N4014" s="5" t="s">
        <v>8270</v>
      </c>
      <c r="O4014" s="1">
        <f t="shared" si="248"/>
        <v>0</v>
      </c>
      <c r="P4014" s="7" t="e">
        <f t="shared" si="249"/>
        <v>#DIV/0!</v>
      </c>
      <c r="Q4014" s="5" t="s">
        <v>8319</v>
      </c>
      <c r="R4014" s="5" t="s">
        <v>8320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 s="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t="b">
        <v>0</v>
      </c>
      <c r="L4015" s="5">
        <v>2</v>
      </c>
      <c r="M4015" t="b">
        <v>0</v>
      </c>
      <c r="N4015" s="5" t="s">
        <v>8270</v>
      </c>
      <c r="O4015" s="1">
        <f t="shared" si="248"/>
        <v>2</v>
      </c>
      <c r="P4015" s="7">
        <f t="shared" si="249"/>
        <v>13</v>
      </c>
      <c r="Q4015" s="5" t="s">
        <v>8319</v>
      </c>
      <c r="R4015" s="5" t="s">
        <v>8320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 s="5">
        <v>4014</v>
      </c>
      <c r="B4016" s="3" t="s">
        <v>4009</v>
      </c>
      <c r="C4016" s="3" t="s">
        <v>8118</v>
      </c>
      <c r="D4016">
        <v>9000</v>
      </c>
      <c r="E4016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t="b">
        <v>0</v>
      </c>
      <c r="L4016" s="5">
        <v>0</v>
      </c>
      <c r="M4016" t="b">
        <v>0</v>
      </c>
      <c r="N4016" s="5" t="s">
        <v>8270</v>
      </c>
      <c r="O4016" s="1">
        <f t="shared" si="248"/>
        <v>0</v>
      </c>
      <c r="P4016" s="7" t="e">
        <f t="shared" si="249"/>
        <v>#DIV/0!</v>
      </c>
      <c r="Q4016" s="5" t="s">
        <v>8319</v>
      </c>
      <c r="R4016" s="5" t="s">
        <v>8320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 s="5">
        <v>4015</v>
      </c>
      <c r="B4017" s="3" t="s">
        <v>4010</v>
      </c>
      <c r="C4017" s="3" t="s">
        <v>8119</v>
      </c>
      <c r="D4017">
        <v>7000</v>
      </c>
      <c r="E4017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t="b">
        <v>0</v>
      </c>
      <c r="L4017" s="5">
        <v>1</v>
      </c>
      <c r="M4017" t="b">
        <v>0</v>
      </c>
      <c r="N4017" s="5" t="s">
        <v>8270</v>
      </c>
      <c r="O4017" s="1">
        <f t="shared" si="248"/>
        <v>1</v>
      </c>
      <c r="P4017" s="7">
        <f t="shared" si="249"/>
        <v>1</v>
      </c>
      <c r="Q4017" s="5" t="s">
        <v>8319</v>
      </c>
      <c r="R4017" s="5" t="s">
        <v>8320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 s="5">
        <v>4016</v>
      </c>
      <c r="B4018" s="3" t="s">
        <v>4011</v>
      </c>
      <c r="C4018" s="3" t="s">
        <v>8120</v>
      </c>
      <c r="D4018">
        <v>500</v>
      </c>
      <c r="E401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t="b">
        <v>0</v>
      </c>
      <c r="L4018" s="5">
        <v>7</v>
      </c>
      <c r="M4018" t="b">
        <v>0</v>
      </c>
      <c r="N4018" s="5" t="s">
        <v>8270</v>
      </c>
      <c r="O4018" s="1">
        <f t="shared" si="248"/>
        <v>14</v>
      </c>
      <c r="P4018" s="7">
        <f t="shared" si="249"/>
        <v>10</v>
      </c>
      <c r="Q4018" s="5" t="s">
        <v>8319</v>
      </c>
      <c r="R4018" s="5" t="s">
        <v>8320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 s="5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t="b">
        <v>0</v>
      </c>
      <c r="L4019" s="5">
        <v>2</v>
      </c>
      <c r="M4019" t="b">
        <v>0</v>
      </c>
      <c r="N4019" s="5" t="s">
        <v>8270</v>
      </c>
      <c r="O4019" s="1">
        <f t="shared" si="248"/>
        <v>2</v>
      </c>
      <c r="P4019" s="7">
        <f t="shared" si="249"/>
        <v>52.5</v>
      </c>
      <c r="Q4019" s="5" t="s">
        <v>8319</v>
      </c>
      <c r="R4019" s="5" t="s">
        <v>8320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 s="5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t="b">
        <v>0</v>
      </c>
      <c r="L4020" s="5">
        <v>4</v>
      </c>
      <c r="M4020" t="b">
        <v>0</v>
      </c>
      <c r="N4020" s="5" t="s">
        <v>8270</v>
      </c>
      <c r="O4020" s="1">
        <f t="shared" si="248"/>
        <v>9</v>
      </c>
      <c r="P4020" s="7">
        <f t="shared" si="249"/>
        <v>32.5</v>
      </c>
      <c r="Q4020" s="5" t="s">
        <v>8319</v>
      </c>
      <c r="R4020" s="5" t="s">
        <v>8320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 s="5">
        <v>4019</v>
      </c>
      <c r="B4021" s="3" t="s">
        <v>4014</v>
      </c>
      <c r="C4021" s="3" t="s">
        <v>8123</v>
      </c>
      <c r="D4021">
        <v>3500</v>
      </c>
      <c r="E4021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t="b">
        <v>0</v>
      </c>
      <c r="L4021" s="5">
        <v>4</v>
      </c>
      <c r="M4021" t="b">
        <v>0</v>
      </c>
      <c r="N4021" s="5" t="s">
        <v>8270</v>
      </c>
      <c r="O4021" s="1">
        <f t="shared" si="248"/>
        <v>1</v>
      </c>
      <c r="P4021" s="7">
        <f t="shared" si="249"/>
        <v>7.25</v>
      </c>
      <c r="Q4021" s="5" t="s">
        <v>8319</v>
      </c>
      <c r="R4021" s="5" t="s">
        <v>8320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 s="5">
        <v>4020</v>
      </c>
      <c r="B4022" s="3" t="s">
        <v>4015</v>
      </c>
      <c r="C4022" s="3" t="s">
        <v>8124</v>
      </c>
      <c r="D4022">
        <v>600</v>
      </c>
      <c r="E4022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t="b">
        <v>0</v>
      </c>
      <c r="L4022" s="5">
        <v>3</v>
      </c>
      <c r="M4022" t="b">
        <v>0</v>
      </c>
      <c r="N4022" s="5" t="s">
        <v>8270</v>
      </c>
      <c r="O4022" s="1">
        <f t="shared" si="248"/>
        <v>17</v>
      </c>
      <c r="P4022" s="7">
        <f t="shared" si="249"/>
        <v>33.339999999999996</v>
      </c>
      <c r="Q4022" s="5" t="s">
        <v>8319</v>
      </c>
      <c r="R4022" s="5" t="s">
        <v>8320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 s="5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t="b">
        <v>0</v>
      </c>
      <c r="L4023" s="5">
        <v>2</v>
      </c>
      <c r="M4023" t="b">
        <v>0</v>
      </c>
      <c r="N4023" s="5" t="s">
        <v>8270</v>
      </c>
      <c r="O4023" s="1">
        <f t="shared" si="248"/>
        <v>1</v>
      </c>
      <c r="P4023" s="7">
        <f t="shared" si="249"/>
        <v>62.5</v>
      </c>
      <c r="Q4023" s="5" t="s">
        <v>8319</v>
      </c>
      <c r="R4023" s="5" t="s">
        <v>8320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 s="5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t="b">
        <v>0</v>
      </c>
      <c r="L4024" s="5">
        <v>197</v>
      </c>
      <c r="M4024" t="b">
        <v>0</v>
      </c>
      <c r="N4024" s="5" t="s">
        <v>8270</v>
      </c>
      <c r="O4024" s="1">
        <f t="shared" si="248"/>
        <v>70</v>
      </c>
      <c r="P4024" s="7">
        <f t="shared" si="249"/>
        <v>63.559999999999995</v>
      </c>
      <c r="Q4024" s="5" t="s">
        <v>8319</v>
      </c>
      <c r="R4024" s="5" t="s">
        <v>8320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 s="5">
        <v>4023</v>
      </c>
      <c r="B4025" s="3" t="s">
        <v>4018</v>
      </c>
      <c r="C4025" s="3" t="s">
        <v>8127</v>
      </c>
      <c r="D4025">
        <v>7000</v>
      </c>
      <c r="E4025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t="b">
        <v>0</v>
      </c>
      <c r="L4025" s="5">
        <v>0</v>
      </c>
      <c r="M4025" t="b">
        <v>0</v>
      </c>
      <c r="N4025" s="5" t="s">
        <v>8270</v>
      </c>
      <c r="O4025" s="1">
        <f t="shared" si="248"/>
        <v>0</v>
      </c>
      <c r="P4025" s="7" t="e">
        <f t="shared" si="249"/>
        <v>#DIV/0!</v>
      </c>
      <c r="Q4025" s="5" t="s">
        <v>8319</v>
      </c>
      <c r="R4025" s="5" t="s">
        <v>8320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 s="5">
        <v>4024</v>
      </c>
      <c r="B4026" s="3" t="s">
        <v>4019</v>
      </c>
      <c r="C4026" s="3" t="s">
        <v>8128</v>
      </c>
      <c r="D4026">
        <v>800</v>
      </c>
      <c r="E4026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t="b">
        <v>0</v>
      </c>
      <c r="L4026" s="5">
        <v>1</v>
      </c>
      <c r="M4026" t="b">
        <v>0</v>
      </c>
      <c r="N4026" s="5" t="s">
        <v>8270</v>
      </c>
      <c r="O4026" s="1">
        <f t="shared" si="248"/>
        <v>2</v>
      </c>
      <c r="P4026" s="7">
        <f t="shared" si="249"/>
        <v>10</v>
      </c>
      <c r="Q4026" s="5" t="s">
        <v>8319</v>
      </c>
      <c r="R4026" s="5" t="s">
        <v>8320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 s="5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t="b">
        <v>0</v>
      </c>
      <c r="L4027" s="5">
        <v>4</v>
      </c>
      <c r="M4027" t="b">
        <v>0</v>
      </c>
      <c r="N4027" s="5" t="s">
        <v>8270</v>
      </c>
      <c r="O4027" s="1">
        <f t="shared" si="248"/>
        <v>5</v>
      </c>
      <c r="P4027" s="7">
        <f t="shared" si="249"/>
        <v>62.5</v>
      </c>
      <c r="Q4027" s="5" t="s">
        <v>8319</v>
      </c>
      <c r="R4027" s="5" t="s">
        <v>8320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 s="5">
        <v>4026</v>
      </c>
      <c r="B4028" s="3" t="s">
        <v>4021</v>
      </c>
      <c r="C4028" s="3" t="s">
        <v>8130</v>
      </c>
      <c r="D4028">
        <v>4000</v>
      </c>
      <c r="E402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t="b">
        <v>0</v>
      </c>
      <c r="L4028" s="5">
        <v>0</v>
      </c>
      <c r="M4028" t="b">
        <v>0</v>
      </c>
      <c r="N4028" s="5" t="s">
        <v>8270</v>
      </c>
      <c r="O4028" s="1">
        <f t="shared" si="248"/>
        <v>0</v>
      </c>
      <c r="P4028" s="7" t="e">
        <f t="shared" si="249"/>
        <v>#DIV/0!</v>
      </c>
      <c r="Q4028" s="5" t="s">
        <v>8319</v>
      </c>
      <c r="R4028" s="5" t="s">
        <v>8320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 s="5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t="b">
        <v>0</v>
      </c>
      <c r="L4029" s="5">
        <v>7</v>
      </c>
      <c r="M4029" t="b">
        <v>0</v>
      </c>
      <c r="N4029" s="5" t="s">
        <v>8270</v>
      </c>
      <c r="O4029" s="1">
        <f t="shared" si="248"/>
        <v>8</v>
      </c>
      <c r="P4029" s="7">
        <f t="shared" si="249"/>
        <v>30.720000000000002</v>
      </c>
      <c r="Q4029" s="5" t="s">
        <v>8319</v>
      </c>
      <c r="R4029" s="5" t="s">
        <v>8320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 s="5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t="b">
        <v>0</v>
      </c>
      <c r="L4030" s="5">
        <v>11</v>
      </c>
      <c r="M4030" t="b">
        <v>0</v>
      </c>
      <c r="N4030" s="5" t="s">
        <v>8270</v>
      </c>
      <c r="O4030" s="1">
        <f t="shared" si="248"/>
        <v>29</v>
      </c>
      <c r="P4030" s="7">
        <f t="shared" si="249"/>
        <v>51</v>
      </c>
      <c r="Q4030" s="5" t="s">
        <v>8319</v>
      </c>
      <c r="R4030" s="5" t="s">
        <v>8320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 s="5">
        <v>4029</v>
      </c>
      <c r="B4031" s="3" t="s">
        <v>4024</v>
      </c>
      <c r="C4031" s="3" t="s">
        <v>8133</v>
      </c>
      <c r="D4031">
        <v>20000</v>
      </c>
      <c r="E4031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t="b">
        <v>0</v>
      </c>
      <c r="L4031" s="5">
        <v>0</v>
      </c>
      <c r="M4031" t="b">
        <v>0</v>
      </c>
      <c r="N4031" s="5" t="s">
        <v>8270</v>
      </c>
      <c r="O4031" s="1">
        <f t="shared" si="248"/>
        <v>0</v>
      </c>
      <c r="P4031" s="7" t="e">
        <f t="shared" si="249"/>
        <v>#DIV/0!</v>
      </c>
      <c r="Q4031" s="5" t="s">
        <v>8319</v>
      </c>
      <c r="R4031" s="5" t="s">
        <v>8320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 s="5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t="b">
        <v>0</v>
      </c>
      <c r="L4032" s="5">
        <v>6</v>
      </c>
      <c r="M4032" t="b">
        <v>0</v>
      </c>
      <c r="N4032" s="5" t="s">
        <v>8270</v>
      </c>
      <c r="O4032" s="1">
        <f t="shared" si="248"/>
        <v>16</v>
      </c>
      <c r="P4032" s="7">
        <f t="shared" si="249"/>
        <v>66.67</v>
      </c>
      <c r="Q4032" s="5" t="s">
        <v>8319</v>
      </c>
      <c r="R4032" s="5" t="s">
        <v>8320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 s="5">
        <v>4031</v>
      </c>
      <c r="B4033" s="3" t="s">
        <v>4026</v>
      </c>
      <c r="C4033" s="3" t="s">
        <v>8135</v>
      </c>
      <c r="D4033">
        <v>5000</v>
      </c>
      <c r="E4033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t="b">
        <v>0</v>
      </c>
      <c r="L4033" s="5">
        <v>0</v>
      </c>
      <c r="M4033" t="b">
        <v>0</v>
      </c>
      <c r="N4033" s="5" t="s">
        <v>8270</v>
      </c>
      <c r="O4033" s="1">
        <f t="shared" si="248"/>
        <v>0</v>
      </c>
      <c r="P4033" s="7" t="e">
        <f t="shared" si="249"/>
        <v>#DIV/0!</v>
      </c>
      <c r="Q4033" s="5" t="s">
        <v>8319</v>
      </c>
      <c r="R4033" s="5" t="s">
        <v>8320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 s="5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t="b">
        <v>0</v>
      </c>
      <c r="L4034" s="5">
        <v>7</v>
      </c>
      <c r="M4034" t="b">
        <v>0</v>
      </c>
      <c r="N4034" s="5" t="s">
        <v>8270</v>
      </c>
      <c r="O4034" s="1">
        <f t="shared" si="248"/>
        <v>7</v>
      </c>
      <c r="P4034" s="7">
        <f t="shared" si="249"/>
        <v>59</v>
      </c>
      <c r="Q4034" s="5" t="s">
        <v>8319</v>
      </c>
      <c r="R4034" s="5" t="s">
        <v>8320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 s="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t="b">
        <v>0</v>
      </c>
      <c r="L4035" s="5">
        <v>94</v>
      </c>
      <c r="M4035" t="b">
        <v>0</v>
      </c>
      <c r="N4035" s="5" t="s">
        <v>8270</v>
      </c>
      <c r="O4035" s="1">
        <f t="shared" ref="O4035:O4098" si="252">ROUNDUP(E4035/D4035*100, 0)</f>
        <v>26</v>
      </c>
      <c r="P4035" s="7">
        <f t="shared" ref="P4035:P4098" si="253">ROUNDUP(E4035/L4035,2)</f>
        <v>65.350000000000009</v>
      </c>
      <c r="Q4035" s="5" t="s">
        <v>8319</v>
      </c>
      <c r="R4035" s="5" t="s">
        <v>8320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 s="5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t="b">
        <v>0</v>
      </c>
      <c r="L4036" s="5">
        <v>2</v>
      </c>
      <c r="M4036" t="b">
        <v>0</v>
      </c>
      <c r="N4036" s="5" t="s">
        <v>8270</v>
      </c>
      <c r="O4036" s="1">
        <f t="shared" si="252"/>
        <v>2</v>
      </c>
      <c r="P4036" s="7">
        <f t="shared" si="253"/>
        <v>100</v>
      </c>
      <c r="Q4036" s="5" t="s">
        <v>8319</v>
      </c>
      <c r="R4036" s="5" t="s">
        <v>8320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 s="5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t="b">
        <v>0</v>
      </c>
      <c r="L4037" s="5">
        <v>25</v>
      </c>
      <c r="M4037" t="b">
        <v>0</v>
      </c>
      <c r="N4037" s="5" t="s">
        <v>8270</v>
      </c>
      <c r="O4037" s="1">
        <f t="shared" si="252"/>
        <v>37</v>
      </c>
      <c r="P4037" s="7">
        <f t="shared" si="253"/>
        <v>147.4</v>
      </c>
      <c r="Q4037" s="5" t="s">
        <v>8319</v>
      </c>
      <c r="R4037" s="5" t="s">
        <v>8320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 s="5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t="b">
        <v>0</v>
      </c>
      <c r="L4038" s="5">
        <v>17</v>
      </c>
      <c r="M4038" t="b">
        <v>0</v>
      </c>
      <c r="N4038" s="5" t="s">
        <v>8270</v>
      </c>
      <c r="O4038" s="1">
        <f t="shared" si="252"/>
        <v>48</v>
      </c>
      <c r="P4038" s="7">
        <f t="shared" si="253"/>
        <v>166.06</v>
      </c>
      <c r="Q4038" s="5" t="s">
        <v>8319</v>
      </c>
      <c r="R4038" s="5" t="s">
        <v>8320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 s="5">
        <v>4037</v>
      </c>
      <c r="B4039" s="3" t="s">
        <v>4032</v>
      </c>
      <c r="C4039" s="3" t="s">
        <v>8140</v>
      </c>
      <c r="D4039">
        <v>700</v>
      </c>
      <c r="E4039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t="b">
        <v>0</v>
      </c>
      <c r="L4039" s="5">
        <v>2</v>
      </c>
      <c r="M4039" t="b">
        <v>0</v>
      </c>
      <c r="N4039" s="5" t="s">
        <v>8270</v>
      </c>
      <c r="O4039" s="1">
        <f t="shared" si="252"/>
        <v>12</v>
      </c>
      <c r="P4039" s="7">
        <f t="shared" si="253"/>
        <v>40</v>
      </c>
      <c r="Q4039" s="5" t="s">
        <v>8319</v>
      </c>
      <c r="R4039" s="5" t="s">
        <v>8320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 s="5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t="b">
        <v>0</v>
      </c>
      <c r="L4040" s="5">
        <v>4</v>
      </c>
      <c r="M4040" t="b">
        <v>0</v>
      </c>
      <c r="N4040" s="5" t="s">
        <v>8270</v>
      </c>
      <c r="O4040" s="1">
        <f t="shared" si="252"/>
        <v>13</v>
      </c>
      <c r="P4040" s="7">
        <f t="shared" si="253"/>
        <v>75.25</v>
      </c>
      <c r="Q4040" s="5" t="s">
        <v>8319</v>
      </c>
      <c r="R4040" s="5" t="s">
        <v>8320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 s="5">
        <v>4039</v>
      </c>
      <c r="B4041" s="3" t="s">
        <v>4034</v>
      </c>
      <c r="C4041" s="3" t="s">
        <v>8142</v>
      </c>
      <c r="D4041">
        <v>500</v>
      </c>
      <c r="E4041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t="b">
        <v>0</v>
      </c>
      <c r="L4041" s="5">
        <v>5</v>
      </c>
      <c r="M4041" t="b">
        <v>0</v>
      </c>
      <c r="N4041" s="5" t="s">
        <v>8270</v>
      </c>
      <c r="O4041" s="1">
        <f t="shared" si="252"/>
        <v>60</v>
      </c>
      <c r="P4041" s="7">
        <f t="shared" si="253"/>
        <v>60</v>
      </c>
      <c r="Q4041" s="5" t="s">
        <v>8319</v>
      </c>
      <c r="R4041" s="5" t="s">
        <v>8320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 s="5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t="b">
        <v>0</v>
      </c>
      <c r="L4042" s="5">
        <v>2</v>
      </c>
      <c r="M4042" t="b">
        <v>0</v>
      </c>
      <c r="N4042" s="5" t="s">
        <v>8270</v>
      </c>
      <c r="O4042" s="1">
        <f t="shared" si="252"/>
        <v>32</v>
      </c>
      <c r="P4042" s="7">
        <f t="shared" si="253"/>
        <v>1250</v>
      </c>
      <c r="Q4042" s="5" t="s">
        <v>8319</v>
      </c>
      <c r="R4042" s="5" t="s">
        <v>8320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 s="5">
        <v>4041</v>
      </c>
      <c r="B4043" s="3" t="s">
        <v>4036</v>
      </c>
      <c r="C4043" s="3" t="s">
        <v>8144</v>
      </c>
      <c r="D4043">
        <v>5000</v>
      </c>
      <c r="E4043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t="b">
        <v>0</v>
      </c>
      <c r="L4043" s="5">
        <v>2</v>
      </c>
      <c r="M4043" t="b">
        <v>0</v>
      </c>
      <c r="N4043" s="5" t="s">
        <v>8270</v>
      </c>
      <c r="O4043" s="1">
        <f t="shared" si="252"/>
        <v>1</v>
      </c>
      <c r="P4043" s="7">
        <f t="shared" si="253"/>
        <v>10.5</v>
      </c>
      <c r="Q4043" s="5" t="s">
        <v>8319</v>
      </c>
      <c r="R4043" s="5" t="s">
        <v>8320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 s="5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t="b">
        <v>0</v>
      </c>
      <c r="L4044" s="5">
        <v>3</v>
      </c>
      <c r="M4044" t="b">
        <v>0</v>
      </c>
      <c r="N4044" s="5" t="s">
        <v>8270</v>
      </c>
      <c r="O4044" s="1">
        <f t="shared" si="252"/>
        <v>1</v>
      </c>
      <c r="P4044" s="7">
        <f t="shared" si="253"/>
        <v>7</v>
      </c>
      <c r="Q4044" s="5" t="s">
        <v>8319</v>
      </c>
      <c r="R4044" s="5" t="s">
        <v>8320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 s="5">
        <v>4043</v>
      </c>
      <c r="B4045" s="3" t="s">
        <v>4038</v>
      </c>
      <c r="C4045" s="3" t="s">
        <v>8146</v>
      </c>
      <c r="D4045">
        <v>300</v>
      </c>
      <c r="E4045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t="b">
        <v>0</v>
      </c>
      <c r="L4045" s="5">
        <v>0</v>
      </c>
      <c r="M4045" t="b">
        <v>0</v>
      </c>
      <c r="N4045" s="5" t="s">
        <v>8270</v>
      </c>
      <c r="O4045" s="1">
        <f t="shared" si="252"/>
        <v>0</v>
      </c>
      <c r="P4045" s="7" t="e">
        <f t="shared" si="253"/>
        <v>#DIV/0!</v>
      </c>
      <c r="Q4045" s="5" t="s">
        <v>8319</v>
      </c>
      <c r="R4045" s="5" t="s">
        <v>8320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 s="5">
        <v>4044</v>
      </c>
      <c r="B4046" s="3" t="s">
        <v>4039</v>
      </c>
      <c r="C4046" s="3" t="s">
        <v>8147</v>
      </c>
      <c r="D4046">
        <v>600</v>
      </c>
      <c r="E4046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t="b">
        <v>0</v>
      </c>
      <c r="L4046" s="5">
        <v>4</v>
      </c>
      <c r="M4046" t="b">
        <v>0</v>
      </c>
      <c r="N4046" s="5" t="s">
        <v>8270</v>
      </c>
      <c r="O4046" s="1">
        <f t="shared" si="252"/>
        <v>38</v>
      </c>
      <c r="P4046" s="7">
        <f t="shared" si="253"/>
        <v>56.25</v>
      </c>
      <c r="Q4046" s="5" t="s">
        <v>8319</v>
      </c>
      <c r="R4046" s="5" t="s">
        <v>8320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 s="5">
        <v>4045</v>
      </c>
      <c r="B4047" s="3" t="s">
        <v>4040</v>
      </c>
      <c r="C4047" s="3" t="s">
        <v>8148</v>
      </c>
      <c r="D4047">
        <v>5000</v>
      </c>
      <c r="E4047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t="b">
        <v>0</v>
      </c>
      <c r="L4047" s="5">
        <v>1</v>
      </c>
      <c r="M4047" t="b">
        <v>0</v>
      </c>
      <c r="N4047" s="5" t="s">
        <v>8270</v>
      </c>
      <c r="O4047" s="1">
        <f t="shared" si="252"/>
        <v>1</v>
      </c>
      <c r="P4047" s="7">
        <f t="shared" si="253"/>
        <v>1</v>
      </c>
      <c r="Q4047" s="5" t="s">
        <v>8319</v>
      </c>
      <c r="R4047" s="5" t="s">
        <v>8320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 s="5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t="b">
        <v>0</v>
      </c>
      <c r="L4048" s="5">
        <v>12</v>
      </c>
      <c r="M4048" t="b">
        <v>0</v>
      </c>
      <c r="N4048" s="5" t="s">
        <v>8270</v>
      </c>
      <c r="O4048" s="1">
        <f t="shared" si="252"/>
        <v>9</v>
      </c>
      <c r="P4048" s="7">
        <f t="shared" si="253"/>
        <v>38.339999999999996</v>
      </c>
      <c r="Q4048" s="5" t="s">
        <v>8319</v>
      </c>
      <c r="R4048" s="5" t="s">
        <v>8320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 s="5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t="b">
        <v>0</v>
      </c>
      <c r="L4049" s="5">
        <v>4</v>
      </c>
      <c r="M4049" t="b">
        <v>0</v>
      </c>
      <c r="N4049" s="5" t="s">
        <v>8270</v>
      </c>
      <c r="O4049" s="1">
        <f t="shared" si="252"/>
        <v>3</v>
      </c>
      <c r="P4049" s="7">
        <f t="shared" si="253"/>
        <v>27.5</v>
      </c>
      <c r="Q4049" s="5" t="s">
        <v>8319</v>
      </c>
      <c r="R4049" s="5" t="s">
        <v>8320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 s="5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t="b">
        <v>0</v>
      </c>
      <c r="L4050" s="5">
        <v>91</v>
      </c>
      <c r="M4050" t="b">
        <v>0</v>
      </c>
      <c r="N4050" s="5" t="s">
        <v>8270</v>
      </c>
      <c r="O4050" s="1">
        <f t="shared" si="252"/>
        <v>18</v>
      </c>
      <c r="P4050" s="7">
        <f t="shared" si="253"/>
        <v>32.979999999999997</v>
      </c>
      <c r="Q4050" s="5" t="s">
        <v>8319</v>
      </c>
      <c r="R4050" s="5" t="s">
        <v>8320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 s="5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t="b">
        <v>0</v>
      </c>
      <c r="L4051" s="5">
        <v>1</v>
      </c>
      <c r="M4051" t="b">
        <v>0</v>
      </c>
      <c r="N4051" s="5" t="s">
        <v>8270</v>
      </c>
      <c r="O4051" s="1">
        <f t="shared" si="252"/>
        <v>1</v>
      </c>
      <c r="P4051" s="7">
        <f t="shared" si="253"/>
        <v>16</v>
      </c>
      <c r="Q4051" s="5" t="s">
        <v>8319</v>
      </c>
      <c r="R4051" s="5" t="s">
        <v>8320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 s="5">
        <v>4050</v>
      </c>
      <c r="B4052" s="3" t="s">
        <v>4045</v>
      </c>
      <c r="C4052" s="3" t="s">
        <v>8153</v>
      </c>
      <c r="D4052">
        <v>1500</v>
      </c>
      <c r="E4052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t="b">
        <v>0</v>
      </c>
      <c r="L4052" s="5">
        <v>1</v>
      </c>
      <c r="M4052" t="b">
        <v>0</v>
      </c>
      <c r="N4052" s="5" t="s">
        <v>8270</v>
      </c>
      <c r="O4052" s="1">
        <f t="shared" si="252"/>
        <v>1</v>
      </c>
      <c r="P4052" s="7">
        <f t="shared" si="253"/>
        <v>1</v>
      </c>
      <c r="Q4052" s="5" t="s">
        <v>8319</v>
      </c>
      <c r="R4052" s="5" t="s">
        <v>8320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 s="5">
        <v>4051</v>
      </c>
      <c r="B4053" s="3" t="s">
        <v>4046</v>
      </c>
      <c r="C4053" s="3" t="s">
        <v>8154</v>
      </c>
      <c r="D4053">
        <v>500</v>
      </c>
      <c r="E4053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t="b">
        <v>0</v>
      </c>
      <c r="L4053" s="5">
        <v>0</v>
      </c>
      <c r="M4053" t="b">
        <v>0</v>
      </c>
      <c r="N4053" s="5" t="s">
        <v>8270</v>
      </c>
      <c r="O4053" s="1">
        <f t="shared" si="252"/>
        <v>0</v>
      </c>
      <c r="P4053" s="7" t="e">
        <f t="shared" si="253"/>
        <v>#DIV/0!</v>
      </c>
      <c r="Q4053" s="5" t="s">
        <v>8319</v>
      </c>
      <c r="R4053" s="5" t="s">
        <v>8320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 s="5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t="b">
        <v>0</v>
      </c>
      <c r="L4054" s="5">
        <v>13</v>
      </c>
      <c r="M4054" t="b">
        <v>0</v>
      </c>
      <c r="N4054" s="5" t="s">
        <v>8270</v>
      </c>
      <c r="O4054" s="1">
        <f t="shared" si="252"/>
        <v>38</v>
      </c>
      <c r="P4054" s="7">
        <f t="shared" si="253"/>
        <v>86.62</v>
      </c>
      <c r="Q4054" s="5" t="s">
        <v>8319</v>
      </c>
      <c r="R4054" s="5" t="s">
        <v>8320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 s="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t="b">
        <v>0</v>
      </c>
      <c r="L4055" s="5">
        <v>2</v>
      </c>
      <c r="M4055" t="b">
        <v>0</v>
      </c>
      <c r="N4055" s="5" t="s">
        <v>8270</v>
      </c>
      <c r="O4055" s="1">
        <f t="shared" si="252"/>
        <v>22</v>
      </c>
      <c r="P4055" s="7">
        <f t="shared" si="253"/>
        <v>55</v>
      </c>
      <c r="Q4055" s="5" t="s">
        <v>8319</v>
      </c>
      <c r="R4055" s="5" t="s">
        <v>8320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 s="5">
        <v>4054</v>
      </c>
      <c r="B4056" s="3" t="s">
        <v>4049</v>
      </c>
      <c r="C4056" s="3" t="s">
        <v>8157</v>
      </c>
      <c r="D4056">
        <v>8880</v>
      </c>
      <c r="E4056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t="b">
        <v>0</v>
      </c>
      <c r="L4056" s="5">
        <v>0</v>
      </c>
      <c r="M4056" t="b">
        <v>0</v>
      </c>
      <c r="N4056" s="5" t="s">
        <v>8270</v>
      </c>
      <c r="O4056" s="1">
        <f t="shared" si="252"/>
        <v>0</v>
      </c>
      <c r="P4056" s="7" t="e">
        <f t="shared" si="253"/>
        <v>#DIV/0!</v>
      </c>
      <c r="Q4056" s="5" t="s">
        <v>8319</v>
      </c>
      <c r="R4056" s="5" t="s">
        <v>8320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 s="5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t="b">
        <v>0</v>
      </c>
      <c r="L4057" s="5">
        <v>21</v>
      </c>
      <c r="M4057" t="b">
        <v>0</v>
      </c>
      <c r="N4057" s="5" t="s">
        <v>8270</v>
      </c>
      <c r="O4057" s="1">
        <f t="shared" si="252"/>
        <v>18</v>
      </c>
      <c r="P4057" s="7">
        <f t="shared" si="253"/>
        <v>41.96</v>
      </c>
      <c r="Q4057" s="5" t="s">
        <v>8319</v>
      </c>
      <c r="R4057" s="5" t="s">
        <v>8320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 s="5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t="b">
        <v>0</v>
      </c>
      <c r="L4058" s="5">
        <v>9</v>
      </c>
      <c r="M4058" t="b">
        <v>0</v>
      </c>
      <c r="N4058" s="5" t="s">
        <v>8270</v>
      </c>
      <c r="O4058" s="1">
        <f t="shared" si="252"/>
        <v>53</v>
      </c>
      <c r="P4058" s="7">
        <f t="shared" si="253"/>
        <v>88.34</v>
      </c>
      <c r="Q4058" s="5" t="s">
        <v>8319</v>
      </c>
      <c r="R4058" s="5" t="s">
        <v>8320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 s="5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t="b">
        <v>0</v>
      </c>
      <c r="L4059" s="5">
        <v>6</v>
      </c>
      <c r="M4059" t="b">
        <v>0</v>
      </c>
      <c r="N4059" s="5" t="s">
        <v>8270</v>
      </c>
      <c r="O4059" s="1">
        <f t="shared" si="252"/>
        <v>23</v>
      </c>
      <c r="P4059" s="7">
        <f t="shared" si="253"/>
        <v>129.16999999999999</v>
      </c>
      <c r="Q4059" s="5" t="s">
        <v>8319</v>
      </c>
      <c r="R4059" s="5" t="s">
        <v>8320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 s="5">
        <v>4058</v>
      </c>
      <c r="B4060" s="3" t="s">
        <v>4053</v>
      </c>
      <c r="C4060" s="3" t="s">
        <v>8161</v>
      </c>
      <c r="D4060">
        <v>3750</v>
      </c>
      <c r="E4060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t="b">
        <v>0</v>
      </c>
      <c r="L4060" s="5">
        <v>4</v>
      </c>
      <c r="M4060" t="b">
        <v>0</v>
      </c>
      <c r="N4060" s="5" t="s">
        <v>8270</v>
      </c>
      <c r="O4060" s="1">
        <f t="shared" si="252"/>
        <v>3</v>
      </c>
      <c r="P4060" s="7">
        <f t="shared" si="253"/>
        <v>23.75</v>
      </c>
      <c r="Q4060" s="5" t="s">
        <v>8319</v>
      </c>
      <c r="R4060" s="5" t="s">
        <v>8320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 s="5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t="b">
        <v>0</v>
      </c>
      <c r="L4061" s="5">
        <v>7</v>
      </c>
      <c r="M4061" t="b">
        <v>0</v>
      </c>
      <c r="N4061" s="5" t="s">
        <v>8270</v>
      </c>
      <c r="O4061" s="1">
        <f t="shared" si="252"/>
        <v>3</v>
      </c>
      <c r="P4061" s="7">
        <f t="shared" si="253"/>
        <v>35.72</v>
      </c>
      <c r="Q4061" s="5" t="s">
        <v>8319</v>
      </c>
      <c r="R4061" s="5" t="s">
        <v>8320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 s="5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t="b">
        <v>0</v>
      </c>
      <c r="L4062" s="5">
        <v>5</v>
      </c>
      <c r="M4062" t="b">
        <v>0</v>
      </c>
      <c r="N4062" s="5" t="s">
        <v>8270</v>
      </c>
      <c r="O4062" s="1">
        <f t="shared" si="252"/>
        <v>3</v>
      </c>
      <c r="P4062" s="7">
        <f t="shared" si="253"/>
        <v>57</v>
      </c>
      <c r="Q4062" s="5" t="s">
        <v>8319</v>
      </c>
      <c r="R4062" s="5" t="s">
        <v>8320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 s="5">
        <v>4061</v>
      </c>
      <c r="B4063" s="3" t="s">
        <v>4056</v>
      </c>
      <c r="C4063" s="3" t="s">
        <v>8164</v>
      </c>
      <c r="D4063">
        <v>525</v>
      </c>
      <c r="E4063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t="b">
        <v>0</v>
      </c>
      <c r="L4063" s="5">
        <v>0</v>
      </c>
      <c r="M4063" t="b">
        <v>0</v>
      </c>
      <c r="N4063" s="5" t="s">
        <v>8270</v>
      </c>
      <c r="O4063" s="1">
        <f t="shared" si="252"/>
        <v>0</v>
      </c>
      <c r="P4063" s="7" t="e">
        <f t="shared" si="253"/>
        <v>#DIV/0!</v>
      </c>
      <c r="Q4063" s="5" t="s">
        <v>8319</v>
      </c>
      <c r="R4063" s="5" t="s">
        <v>8320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 s="5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t="b">
        <v>0</v>
      </c>
      <c r="L4064" s="5">
        <v>3</v>
      </c>
      <c r="M4064" t="b">
        <v>0</v>
      </c>
      <c r="N4064" s="5" t="s">
        <v>8270</v>
      </c>
      <c r="O4064" s="1">
        <f t="shared" si="252"/>
        <v>3</v>
      </c>
      <c r="P4064" s="7">
        <f t="shared" si="253"/>
        <v>163.34</v>
      </c>
      <c r="Q4064" s="5" t="s">
        <v>8319</v>
      </c>
      <c r="R4064" s="5" t="s">
        <v>8320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 s="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t="b">
        <v>0</v>
      </c>
      <c r="L4065" s="5">
        <v>9</v>
      </c>
      <c r="M4065" t="b">
        <v>0</v>
      </c>
      <c r="N4065" s="5" t="s">
        <v>8270</v>
      </c>
      <c r="O4065" s="1">
        <f t="shared" si="252"/>
        <v>2</v>
      </c>
      <c r="P4065" s="7">
        <f t="shared" si="253"/>
        <v>15</v>
      </c>
      <c r="Q4065" s="5" t="s">
        <v>8319</v>
      </c>
      <c r="R4065" s="5" t="s">
        <v>8320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 s="5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t="b">
        <v>0</v>
      </c>
      <c r="L4066" s="5">
        <v>6</v>
      </c>
      <c r="M4066" t="b">
        <v>0</v>
      </c>
      <c r="N4066" s="5" t="s">
        <v>8270</v>
      </c>
      <c r="O4066" s="1">
        <f t="shared" si="252"/>
        <v>20</v>
      </c>
      <c r="P4066" s="7">
        <f t="shared" si="253"/>
        <v>64.17</v>
      </c>
      <c r="Q4066" s="5" t="s">
        <v>8319</v>
      </c>
      <c r="R4066" s="5" t="s">
        <v>8320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 s="5">
        <v>4065</v>
      </c>
      <c r="B4067" s="3" t="s">
        <v>4060</v>
      </c>
      <c r="C4067" s="3" t="s">
        <v>8168</v>
      </c>
      <c r="D4067">
        <v>4000</v>
      </c>
      <c r="E4067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t="b">
        <v>0</v>
      </c>
      <c r="L4067" s="5">
        <v>4</v>
      </c>
      <c r="M4067" t="b">
        <v>0</v>
      </c>
      <c r="N4067" s="5" t="s">
        <v>8270</v>
      </c>
      <c r="O4067" s="1">
        <f t="shared" si="252"/>
        <v>1</v>
      </c>
      <c r="P4067" s="7">
        <f t="shared" si="253"/>
        <v>6.75</v>
      </c>
      <c r="Q4067" s="5" t="s">
        <v>8319</v>
      </c>
      <c r="R4067" s="5" t="s">
        <v>8320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 s="5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t="b">
        <v>0</v>
      </c>
      <c r="L4068" s="5">
        <v>1</v>
      </c>
      <c r="M4068" t="b">
        <v>0</v>
      </c>
      <c r="N4068" s="5" t="s">
        <v>8270</v>
      </c>
      <c r="O4068" s="1">
        <f t="shared" si="252"/>
        <v>1</v>
      </c>
      <c r="P4068" s="7">
        <f t="shared" si="253"/>
        <v>25</v>
      </c>
      <c r="Q4068" s="5" t="s">
        <v>8319</v>
      </c>
      <c r="R4068" s="5" t="s">
        <v>8320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 s="5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t="b">
        <v>0</v>
      </c>
      <c r="L4069" s="5">
        <v>17</v>
      </c>
      <c r="M4069" t="b">
        <v>0</v>
      </c>
      <c r="N4069" s="5" t="s">
        <v>8270</v>
      </c>
      <c r="O4069" s="1">
        <f t="shared" si="252"/>
        <v>61</v>
      </c>
      <c r="P4069" s="7">
        <f t="shared" si="253"/>
        <v>179.12</v>
      </c>
      <c r="Q4069" s="5" t="s">
        <v>8319</v>
      </c>
      <c r="R4069" s="5" t="s">
        <v>8320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 s="5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t="b">
        <v>0</v>
      </c>
      <c r="L4070" s="5">
        <v>1</v>
      </c>
      <c r="M4070" t="b">
        <v>0</v>
      </c>
      <c r="N4070" s="5" t="s">
        <v>8270</v>
      </c>
      <c r="O4070" s="1">
        <f t="shared" si="252"/>
        <v>1</v>
      </c>
      <c r="P4070" s="7">
        <f t="shared" si="253"/>
        <v>34.950000000000003</v>
      </c>
      <c r="Q4070" s="5" t="s">
        <v>8319</v>
      </c>
      <c r="R4070" s="5" t="s">
        <v>8320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 s="5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t="b">
        <v>0</v>
      </c>
      <c r="L4071" s="5">
        <v>13</v>
      </c>
      <c r="M4071" t="b">
        <v>0</v>
      </c>
      <c r="N4071" s="5" t="s">
        <v>8270</v>
      </c>
      <c r="O4071" s="1">
        <f t="shared" si="252"/>
        <v>35</v>
      </c>
      <c r="P4071" s="7">
        <f t="shared" si="253"/>
        <v>33.08</v>
      </c>
      <c r="Q4071" s="5" t="s">
        <v>8319</v>
      </c>
      <c r="R4071" s="5" t="s">
        <v>8320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 s="5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t="b">
        <v>0</v>
      </c>
      <c r="L4072" s="5">
        <v>6</v>
      </c>
      <c r="M4072" t="b">
        <v>0</v>
      </c>
      <c r="N4072" s="5" t="s">
        <v>8270</v>
      </c>
      <c r="O4072" s="1">
        <f t="shared" si="252"/>
        <v>17</v>
      </c>
      <c r="P4072" s="7">
        <f t="shared" si="253"/>
        <v>27.5</v>
      </c>
      <c r="Q4072" s="5" t="s">
        <v>8319</v>
      </c>
      <c r="R4072" s="5" t="s">
        <v>8320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 s="5">
        <v>4071</v>
      </c>
      <c r="B4073" s="3" t="s">
        <v>4066</v>
      </c>
      <c r="C4073" s="3" t="s">
        <v>8173</v>
      </c>
      <c r="D4073">
        <v>20000</v>
      </c>
      <c r="E4073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t="b">
        <v>0</v>
      </c>
      <c r="L4073" s="5">
        <v>0</v>
      </c>
      <c r="M4073" t="b">
        <v>0</v>
      </c>
      <c r="N4073" s="5" t="s">
        <v>8270</v>
      </c>
      <c r="O4073" s="1">
        <f t="shared" si="252"/>
        <v>0</v>
      </c>
      <c r="P4073" s="7" t="e">
        <f t="shared" si="253"/>
        <v>#DIV/0!</v>
      </c>
      <c r="Q4073" s="5" t="s">
        <v>8319</v>
      </c>
      <c r="R4073" s="5" t="s">
        <v>8320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 s="5">
        <v>4072</v>
      </c>
      <c r="B4074" s="3" t="s">
        <v>4067</v>
      </c>
      <c r="C4074" s="3" t="s">
        <v>8174</v>
      </c>
      <c r="D4074">
        <v>1000</v>
      </c>
      <c r="E4074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t="b">
        <v>0</v>
      </c>
      <c r="L4074" s="5">
        <v>2</v>
      </c>
      <c r="M4074" t="b">
        <v>0</v>
      </c>
      <c r="N4074" s="5" t="s">
        <v>8270</v>
      </c>
      <c r="O4074" s="1">
        <f t="shared" si="252"/>
        <v>1</v>
      </c>
      <c r="P4074" s="7">
        <f t="shared" si="253"/>
        <v>2</v>
      </c>
      <c r="Q4074" s="5" t="s">
        <v>8319</v>
      </c>
      <c r="R4074" s="5" t="s">
        <v>8320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 s="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t="b">
        <v>0</v>
      </c>
      <c r="L4075" s="5">
        <v>2</v>
      </c>
      <c r="M4075" t="b">
        <v>0</v>
      </c>
      <c r="N4075" s="5" t="s">
        <v>8270</v>
      </c>
      <c r="O4075" s="1">
        <f t="shared" si="252"/>
        <v>2</v>
      </c>
      <c r="P4075" s="7">
        <f t="shared" si="253"/>
        <v>18.5</v>
      </c>
      <c r="Q4075" s="5" t="s">
        <v>8319</v>
      </c>
      <c r="R4075" s="5" t="s">
        <v>8320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 s="5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t="b">
        <v>0</v>
      </c>
      <c r="L4076" s="5">
        <v>21</v>
      </c>
      <c r="M4076" t="b">
        <v>0</v>
      </c>
      <c r="N4076" s="5" t="s">
        <v>8270</v>
      </c>
      <c r="O4076" s="1">
        <f t="shared" si="252"/>
        <v>27</v>
      </c>
      <c r="P4076" s="7">
        <f t="shared" si="253"/>
        <v>35</v>
      </c>
      <c r="Q4076" s="5" t="s">
        <v>8319</v>
      </c>
      <c r="R4076" s="5" t="s">
        <v>8320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 s="5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t="b">
        <v>0</v>
      </c>
      <c r="L4077" s="5">
        <v>13</v>
      </c>
      <c r="M4077" t="b">
        <v>0</v>
      </c>
      <c r="N4077" s="5" t="s">
        <v>8270</v>
      </c>
      <c r="O4077" s="1">
        <f t="shared" si="252"/>
        <v>29</v>
      </c>
      <c r="P4077" s="7">
        <f t="shared" si="253"/>
        <v>44.309999999999995</v>
      </c>
      <c r="Q4077" s="5" t="s">
        <v>8319</v>
      </c>
      <c r="R4077" s="5" t="s">
        <v>8320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 s="5">
        <v>4076</v>
      </c>
      <c r="B4078" s="3" t="s">
        <v>4071</v>
      </c>
      <c r="C4078" s="3" t="s">
        <v>8178</v>
      </c>
      <c r="D4078">
        <v>700</v>
      </c>
      <c r="E407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t="b">
        <v>0</v>
      </c>
      <c r="L4078" s="5">
        <v>0</v>
      </c>
      <c r="M4078" t="b">
        <v>0</v>
      </c>
      <c r="N4078" s="5" t="s">
        <v>8270</v>
      </c>
      <c r="O4078" s="1">
        <f t="shared" si="252"/>
        <v>0</v>
      </c>
      <c r="P4078" s="7" t="e">
        <f t="shared" si="253"/>
        <v>#DIV/0!</v>
      </c>
      <c r="Q4078" s="5" t="s">
        <v>8319</v>
      </c>
      <c r="R4078" s="5" t="s">
        <v>8320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 s="5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t="b">
        <v>0</v>
      </c>
      <c r="L4079" s="5">
        <v>6</v>
      </c>
      <c r="M4079" t="b">
        <v>0</v>
      </c>
      <c r="N4079" s="5" t="s">
        <v>8270</v>
      </c>
      <c r="O4079" s="1">
        <f t="shared" si="252"/>
        <v>9</v>
      </c>
      <c r="P4079" s="7">
        <f t="shared" si="253"/>
        <v>222.5</v>
      </c>
      <c r="Q4079" s="5" t="s">
        <v>8319</v>
      </c>
      <c r="R4079" s="5" t="s">
        <v>8320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 s="5">
        <v>4078</v>
      </c>
      <c r="B4080" s="3" t="s">
        <v>4073</v>
      </c>
      <c r="C4080" s="3" t="s">
        <v>8180</v>
      </c>
      <c r="D4080">
        <v>250</v>
      </c>
      <c r="E4080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t="b">
        <v>0</v>
      </c>
      <c r="L4080" s="5">
        <v>0</v>
      </c>
      <c r="M4080" t="b">
        <v>0</v>
      </c>
      <c r="N4080" s="5" t="s">
        <v>8270</v>
      </c>
      <c r="O4080" s="1">
        <f t="shared" si="252"/>
        <v>0</v>
      </c>
      <c r="P4080" s="7" t="e">
        <f t="shared" si="253"/>
        <v>#DIV/0!</v>
      </c>
      <c r="Q4080" s="5" t="s">
        <v>8319</v>
      </c>
      <c r="R4080" s="5" t="s">
        <v>8320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 s="5">
        <v>4079</v>
      </c>
      <c r="B4081" s="3" t="s">
        <v>4074</v>
      </c>
      <c r="C4081" s="3" t="s">
        <v>8181</v>
      </c>
      <c r="D4081">
        <v>3000</v>
      </c>
      <c r="E4081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t="b">
        <v>0</v>
      </c>
      <c r="L4081" s="5">
        <v>1</v>
      </c>
      <c r="M4081" t="b">
        <v>0</v>
      </c>
      <c r="N4081" s="5" t="s">
        <v>8270</v>
      </c>
      <c r="O4081" s="1">
        <f t="shared" si="252"/>
        <v>1</v>
      </c>
      <c r="P4081" s="7">
        <f t="shared" si="253"/>
        <v>5</v>
      </c>
      <c r="Q4081" s="5" t="s">
        <v>8319</v>
      </c>
      <c r="R4081" s="5" t="s">
        <v>8320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 s="5">
        <v>4080</v>
      </c>
      <c r="B4082" s="3" t="s">
        <v>4075</v>
      </c>
      <c r="C4082" s="3" t="s">
        <v>8182</v>
      </c>
      <c r="D4082">
        <v>3000</v>
      </c>
      <c r="E4082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t="b">
        <v>0</v>
      </c>
      <c r="L4082" s="5">
        <v>0</v>
      </c>
      <c r="M4082" t="b">
        <v>0</v>
      </c>
      <c r="N4082" s="5" t="s">
        <v>8270</v>
      </c>
      <c r="O4082" s="1">
        <f t="shared" si="252"/>
        <v>0</v>
      </c>
      <c r="P4082" s="7" t="e">
        <f t="shared" si="253"/>
        <v>#DIV/0!</v>
      </c>
      <c r="Q4082" s="5" t="s">
        <v>8319</v>
      </c>
      <c r="R4082" s="5" t="s">
        <v>8320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 s="5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t="b">
        <v>0</v>
      </c>
      <c r="L4083" s="5">
        <v>12</v>
      </c>
      <c r="M4083" t="b">
        <v>0</v>
      </c>
      <c r="N4083" s="5" t="s">
        <v>8270</v>
      </c>
      <c r="O4083" s="1">
        <f t="shared" si="252"/>
        <v>16</v>
      </c>
      <c r="P4083" s="7">
        <f t="shared" si="253"/>
        <v>29.17</v>
      </c>
      <c r="Q4083" s="5" t="s">
        <v>8319</v>
      </c>
      <c r="R4083" s="5" t="s">
        <v>8320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 s="5">
        <v>4082</v>
      </c>
      <c r="B4084" s="3" t="s">
        <v>4077</v>
      </c>
      <c r="C4084" s="3" t="s">
        <v>8184</v>
      </c>
      <c r="D4084">
        <v>150</v>
      </c>
      <c r="E4084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t="b">
        <v>0</v>
      </c>
      <c r="L4084" s="5">
        <v>2</v>
      </c>
      <c r="M4084" t="b">
        <v>0</v>
      </c>
      <c r="N4084" s="5" t="s">
        <v>8270</v>
      </c>
      <c r="O4084" s="1">
        <f t="shared" si="252"/>
        <v>2</v>
      </c>
      <c r="P4084" s="7">
        <f t="shared" si="253"/>
        <v>1.5</v>
      </c>
      <c r="Q4084" s="5" t="s">
        <v>8319</v>
      </c>
      <c r="R4084" s="5" t="s">
        <v>8320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 s="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t="b">
        <v>0</v>
      </c>
      <c r="L4085" s="5">
        <v>6</v>
      </c>
      <c r="M4085" t="b">
        <v>0</v>
      </c>
      <c r="N4085" s="5" t="s">
        <v>8270</v>
      </c>
      <c r="O4085" s="1">
        <f t="shared" si="252"/>
        <v>22</v>
      </c>
      <c r="P4085" s="7">
        <f t="shared" si="253"/>
        <v>126.5</v>
      </c>
      <c r="Q4085" s="5" t="s">
        <v>8319</v>
      </c>
      <c r="R4085" s="5" t="s">
        <v>8320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 s="5">
        <v>4084</v>
      </c>
      <c r="B4086" s="3" t="s">
        <v>4079</v>
      </c>
      <c r="C4086" s="3" t="s">
        <v>8186</v>
      </c>
      <c r="D4086">
        <v>3000</v>
      </c>
      <c r="E4086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t="b">
        <v>0</v>
      </c>
      <c r="L4086" s="5">
        <v>1</v>
      </c>
      <c r="M4086" t="b">
        <v>0</v>
      </c>
      <c r="N4086" s="5" t="s">
        <v>8270</v>
      </c>
      <c r="O4086" s="1">
        <f t="shared" si="252"/>
        <v>1</v>
      </c>
      <c r="P4086" s="7">
        <f t="shared" si="253"/>
        <v>10</v>
      </c>
      <c r="Q4086" s="5" t="s">
        <v>8319</v>
      </c>
      <c r="R4086" s="5" t="s">
        <v>8320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 s="5">
        <v>4085</v>
      </c>
      <c r="B4087" s="3" t="s">
        <v>4080</v>
      </c>
      <c r="C4087" s="3" t="s">
        <v>8187</v>
      </c>
      <c r="D4087">
        <v>3500</v>
      </c>
      <c r="E4087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t="b">
        <v>0</v>
      </c>
      <c r="L4087" s="5">
        <v>1</v>
      </c>
      <c r="M4087" t="b">
        <v>0</v>
      </c>
      <c r="N4087" s="5" t="s">
        <v>8270</v>
      </c>
      <c r="O4087" s="1">
        <f t="shared" si="252"/>
        <v>1</v>
      </c>
      <c r="P4087" s="7">
        <f t="shared" si="253"/>
        <v>10</v>
      </c>
      <c r="Q4087" s="5" t="s">
        <v>8319</v>
      </c>
      <c r="R4087" s="5" t="s">
        <v>8320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 s="5">
        <v>4086</v>
      </c>
      <c r="B4088" s="3" t="s">
        <v>4081</v>
      </c>
      <c r="C4088" s="3" t="s">
        <v>8188</v>
      </c>
      <c r="D4088">
        <v>1000</v>
      </c>
      <c r="E408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t="b">
        <v>0</v>
      </c>
      <c r="L4088" s="5">
        <v>5</v>
      </c>
      <c r="M4088" t="b">
        <v>0</v>
      </c>
      <c r="N4088" s="5" t="s">
        <v>8270</v>
      </c>
      <c r="O4088" s="1">
        <f t="shared" si="252"/>
        <v>5</v>
      </c>
      <c r="P4088" s="7">
        <f t="shared" si="253"/>
        <v>9.4</v>
      </c>
      <c r="Q4088" s="5" t="s">
        <v>8319</v>
      </c>
      <c r="R4088" s="5" t="s">
        <v>8320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 s="5">
        <v>4087</v>
      </c>
      <c r="B4089" s="3" t="s">
        <v>4082</v>
      </c>
      <c r="C4089" s="3" t="s">
        <v>8189</v>
      </c>
      <c r="D4089">
        <v>9600</v>
      </c>
      <c r="E4089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t="b">
        <v>0</v>
      </c>
      <c r="L4089" s="5">
        <v>0</v>
      </c>
      <c r="M4089" t="b">
        <v>0</v>
      </c>
      <c r="N4089" s="5" t="s">
        <v>8270</v>
      </c>
      <c r="O4089" s="1">
        <f t="shared" si="252"/>
        <v>0</v>
      </c>
      <c r="P4089" s="7" t="e">
        <f t="shared" si="253"/>
        <v>#DIV/0!</v>
      </c>
      <c r="Q4089" s="5" t="s">
        <v>8319</v>
      </c>
      <c r="R4089" s="5" t="s">
        <v>8320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 s="5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t="b">
        <v>0</v>
      </c>
      <c r="L4090" s="5">
        <v>3</v>
      </c>
      <c r="M4090" t="b">
        <v>0</v>
      </c>
      <c r="N4090" s="5" t="s">
        <v>8270</v>
      </c>
      <c r="O4090" s="1">
        <f t="shared" si="252"/>
        <v>11</v>
      </c>
      <c r="P4090" s="7">
        <f t="shared" si="253"/>
        <v>72</v>
      </c>
      <c r="Q4090" s="5" t="s">
        <v>8319</v>
      </c>
      <c r="R4090" s="5" t="s">
        <v>8320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 s="5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t="b">
        <v>0</v>
      </c>
      <c r="L4091" s="5">
        <v>8</v>
      </c>
      <c r="M4091" t="b">
        <v>0</v>
      </c>
      <c r="N4091" s="5" t="s">
        <v>8270</v>
      </c>
      <c r="O4091" s="1">
        <f t="shared" si="252"/>
        <v>5</v>
      </c>
      <c r="P4091" s="7">
        <f t="shared" si="253"/>
        <v>30</v>
      </c>
      <c r="Q4091" s="5" t="s">
        <v>8319</v>
      </c>
      <c r="R4091" s="5" t="s">
        <v>8320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 s="5">
        <v>4090</v>
      </c>
      <c r="B4092" s="3" t="s">
        <v>4085</v>
      </c>
      <c r="C4092" s="3" t="s">
        <v>8192</v>
      </c>
      <c r="D4092">
        <v>1000</v>
      </c>
      <c r="E4092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t="b">
        <v>0</v>
      </c>
      <c r="L4092" s="5">
        <v>3</v>
      </c>
      <c r="M4092" t="b">
        <v>0</v>
      </c>
      <c r="N4092" s="5" t="s">
        <v>8270</v>
      </c>
      <c r="O4092" s="1">
        <f t="shared" si="252"/>
        <v>4</v>
      </c>
      <c r="P4092" s="7">
        <f t="shared" si="253"/>
        <v>10.67</v>
      </c>
      <c r="Q4092" s="5" t="s">
        <v>8319</v>
      </c>
      <c r="R4092" s="5" t="s">
        <v>8320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 s="5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t="b">
        <v>0</v>
      </c>
      <c r="L4093" s="5">
        <v>8</v>
      </c>
      <c r="M4093" t="b">
        <v>0</v>
      </c>
      <c r="N4093" s="5" t="s">
        <v>8270</v>
      </c>
      <c r="O4093" s="1">
        <f t="shared" si="252"/>
        <v>13</v>
      </c>
      <c r="P4093" s="7">
        <f t="shared" si="253"/>
        <v>25.5</v>
      </c>
      <c r="Q4093" s="5" t="s">
        <v>8319</v>
      </c>
      <c r="R4093" s="5" t="s">
        <v>8320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 s="5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t="b">
        <v>0</v>
      </c>
      <c r="L4094" s="5">
        <v>1</v>
      </c>
      <c r="M4094" t="b">
        <v>0</v>
      </c>
      <c r="N4094" s="5" t="s">
        <v>8270</v>
      </c>
      <c r="O4094" s="1">
        <f t="shared" si="252"/>
        <v>1</v>
      </c>
      <c r="P4094" s="7">
        <f t="shared" si="253"/>
        <v>20</v>
      </c>
      <c r="Q4094" s="5" t="s">
        <v>8319</v>
      </c>
      <c r="R4094" s="5" t="s">
        <v>8320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 s="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t="b">
        <v>0</v>
      </c>
      <c r="L4095" s="5">
        <v>4</v>
      </c>
      <c r="M4095" t="b">
        <v>0</v>
      </c>
      <c r="N4095" s="5" t="s">
        <v>8270</v>
      </c>
      <c r="O4095" s="1">
        <f t="shared" si="252"/>
        <v>3</v>
      </c>
      <c r="P4095" s="7">
        <f t="shared" si="253"/>
        <v>15</v>
      </c>
      <c r="Q4095" s="5" t="s">
        <v>8319</v>
      </c>
      <c r="R4095" s="5" t="s">
        <v>8320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 s="5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t="b">
        <v>0</v>
      </c>
      <c r="L4096" s="5">
        <v>8</v>
      </c>
      <c r="M4096" t="b">
        <v>0</v>
      </c>
      <c r="N4096" s="5" t="s">
        <v>8270</v>
      </c>
      <c r="O4096" s="1">
        <f t="shared" si="252"/>
        <v>37</v>
      </c>
      <c r="P4096" s="7">
        <f t="shared" si="253"/>
        <v>91.25</v>
      </c>
      <c r="Q4096" s="5" t="s">
        <v>8319</v>
      </c>
      <c r="R4096" s="5" t="s">
        <v>8320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 s="5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t="b">
        <v>0</v>
      </c>
      <c r="L4097" s="5">
        <v>1</v>
      </c>
      <c r="M4097" t="b">
        <v>0</v>
      </c>
      <c r="N4097" s="5" t="s">
        <v>8270</v>
      </c>
      <c r="O4097" s="1">
        <f t="shared" si="252"/>
        <v>3</v>
      </c>
      <c r="P4097" s="7">
        <f t="shared" si="253"/>
        <v>800</v>
      </c>
      <c r="Q4097" s="5" t="s">
        <v>8319</v>
      </c>
      <c r="R4097" s="5" t="s">
        <v>8320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 s="5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t="b">
        <v>0</v>
      </c>
      <c r="L4098" s="5">
        <v>5</v>
      </c>
      <c r="M4098" t="b">
        <v>0</v>
      </c>
      <c r="N4098" s="5" t="s">
        <v>8270</v>
      </c>
      <c r="O4098" s="1">
        <f t="shared" si="252"/>
        <v>12</v>
      </c>
      <c r="P4098" s="7">
        <f t="shared" si="253"/>
        <v>80</v>
      </c>
      <c r="Q4098" s="5" t="s">
        <v>8319</v>
      </c>
      <c r="R4098" s="5" t="s">
        <v>8320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 s="5">
        <v>4097</v>
      </c>
      <c r="B4099" s="3" t="s">
        <v>4092</v>
      </c>
      <c r="C4099" s="3" t="s">
        <v>8199</v>
      </c>
      <c r="D4099">
        <v>10000</v>
      </c>
      <c r="E4099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t="b">
        <v>0</v>
      </c>
      <c r="L4099" s="5">
        <v>0</v>
      </c>
      <c r="M4099" t="b">
        <v>0</v>
      </c>
      <c r="N4099" s="5" t="s">
        <v>8270</v>
      </c>
      <c r="O4099" s="1">
        <f t="shared" ref="O4099:O4115" si="256">ROUNDUP(E4099/D4099*100, 0)</f>
        <v>0</v>
      </c>
      <c r="P4099" s="7" t="e">
        <f t="shared" ref="P4099:P4115" si="257">ROUNDUP(E4099/L4099,2)</f>
        <v>#DIV/0!</v>
      </c>
      <c r="Q4099" s="5" t="s">
        <v>8319</v>
      </c>
      <c r="R4099" s="5" t="s">
        <v>8320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 s="5">
        <v>4098</v>
      </c>
      <c r="B4100" s="3" t="s">
        <v>4093</v>
      </c>
      <c r="C4100" s="3" t="s">
        <v>8200</v>
      </c>
      <c r="D4100">
        <v>75000</v>
      </c>
      <c r="E4100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t="b">
        <v>0</v>
      </c>
      <c r="L4100" s="5">
        <v>0</v>
      </c>
      <c r="M4100" t="b">
        <v>0</v>
      </c>
      <c r="N4100" s="5" t="s">
        <v>8270</v>
      </c>
      <c r="O4100" s="1">
        <f t="shared" si="256"/>
        <v>0</v>
      </c>
      <c r="P4100" s="7" t="e">
        <f t="shared" si="257"/>
        <v>#DIV/0!</v>
      </c>
      <c r="Q4100" s="5" t="s">
        <v>8319</v>
      </c>
      <c r="R4100" s="5" t="s">
        <v>8320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 s="5">
        <v>4099</v>
      </c>
      <c r="B4101" s="3" t="s">
        <v>4094</v>
      </c>
      <c r="C4101" s="3" t="s">
        <v>8201</v>
      </c>
      <c r="D4101">
        <v>4500</v>
      </c>
      <c r="E4101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t="b">
        <v>0</v>
      </c>
      <c r="L4101" s="5">
        <v>1</v>
      </c>
      <c r="M4101" t="b">
        <v>0</v>
      </c>
      <c r="N4101" s="5" t="s">
        <v>8270</v>
      </c>
      <c r="O4101" s="1">
        <f t="shared" si="256"/>
        <v>2</v>
      </c>
      <c r="P4101" s="7">
        <f t="shared" si="257"/>
        <v>50</v>
      </c>
      <c r="Q4101" s="5" t="s">
        <v>8319</v>
      </c>
      <c r="R4101" s="5" t="s">
        <v>8320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 s="5">
        <v>4100</v>
      </c>
      <c r="B4102" s="3" t="s">
        <v>4095</v>
      </c>
      <c r="C4102" s="3" t="s">
        <v>8202</v>
      </c>
      <c r="D4102">
        <v>270</v>
      </c>
      <c r="E4102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t="b">
        <v>0</v>
      </c>
      <c r="L4102" s="5">
        <v>0</v>
      </c>
      <c r="M4102" t="b">
        <v>0</v>
      </c>
      <c r="N4102" s="5" t="s">
        <v>8270</v>
      </c>
      <c r="O4102" s="1">
        <f t="shared" si="256"/>
        <v>0</v>
      </c>
      <c r="P4102" s="7" t="e">
        <f t="shared" si="257"/>
        <v>#DIV/0!</v>
      </c>
      <c r="Q4102" s="5" t="s">
        <v>8319</v>
      </c>
      <c r="R4102" s="5" t="s">
        <v>8320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 s="5">
        <v>4101</v>
      </c>
      <c r="B4103" s="3" t="s">
        <v>4096</v>
      </c>
      <c r="C4103" s="3" t="s">
        <v>8203</v>
      </c>
      <c r="D4103">
        <v>600</v>
      </c>
      <c r="E4103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t="b">
        <v>0</v>
      </c>
      <c r="L4103" s="5">
        <v>0</v>
      </c>
      <c r="M4103" t="b">
        <v>0</v>
      </c>
      <c r="N4103" s="5" t="s">
        <v>8270</v>
      </c>
      <c r="O4103" s="1">
        <f t="shared" si="256"/>
        <v>0</v>
      </c>
      <c r="P4103" s="7" t="e">
        <f t="shared" si="257"/>
        <v>#DIV/0!</v>
      </c>
      <c r="Q4103" s="5" t="s">
        <v>8319</v>
      </c>
      <c r="R4103" s="5" t="s">
        <v>8320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 s="5">
        <v>4102</v>
      </c>
      <c r="B4104" s="3" t="s">
        <v>4097</v>
      </c>
      <c r="C4104" s="3" t="s">
        <v>8204</v>
      </c>
      <c r="D4104">
        <v>500</v>
      </c>
      <c r="E4104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t="b">
        <v>0</v>
      </c>
      <c r="L4104" s="5">
        <v>6</v>
      </c>
      <c r="M4104" t="b">
        <v>0</v>
      </c>
      <c r="N4104" s="5" t="s">
        <v>8270</v>
      </c>
      <c r="O4104" s="1">
        <f t="shared" si="256"/>
        <v>28</v>
      </c>
      <c r="P4104" s="7">
        <f t="shared" si="257"/>
        <v>22.84</v>
      </c>
      <c r="Q4104" s="5" t="s">
        <v>8319</v>
      </c>
      <c r="R4104" s="5" t="s">
        <v>8320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 s="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t="b">
        <v>0</v>
      </c>
      <c r="L4105" s="5">
        <v>6</v>
      </c>
      <c r="M4105" t="b">
        <v>0</v>
      </c>
      <c r="N4105" s="5" t="s">
        <v>8270</v>
      </c>
      <c r="O4105" s="1">
        <f t="shared" si="256"/>
        <v>10</v>
      </c>
      <c r="P4105" s="7">
        <f t="shared" si="257"/>
        <v>16.670000000000002</v>
      </c>
      <c r="Q4105" s="5" t="s">
        <v>8319</v>
      </c>
      <c r="R4105" s="5" t="s">
        <v>8320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 s="5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t="b">
        <v>0</v>
      </c>
      <c r="L4106" s="5">
        <v>14</v>
      </c>
      <c r="M4106" t="b">
        <v>0</v>
      </c>
      <c r="N4106" s="5" t="s">
        <v>8270</v>
      </c>
      <c r="O4106" s="1">
        <f t="shared" si="256"/>
        <v>22</v>
      </c>
      <c r="P4106" s="7">
        <f t="shared" si="257"/>
        <v>45.79</v>
      </c>
      <c r="Q4106" s="5" t="s">
        <v>8319</v>
      </c>
      <c r="R4106" s="5" t="s">
        <v>8320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 s="5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t="b">
        <v>0</v>
      </c>
      <c r="L4107" s="5">
        <v>6</v>
      </c>
      <c r="M4107" t="b">
        <v>0</v>
      </c>
      <c r="N4107" s="5" t="s">
        <v>8270</v>
      </c>
      <c r="O4107" s="1">
        <f t="shared" si="256"/>
        <v>7</v>
      </c>
      <c r="P4107" s="7">
        <f t="shared" si="257"/>
        <v>383.34</v>
      </c>
      <c r="Q4107" s="5" t="s">
        <v>8319</v>
      </c>
      <c r="R4107" s="5" t="s">
        <v>8320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 s="5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t="b">
        <v>0</v>
      </c>
      <c r="L4108" s="5">
        <v>33</v>
      </c>
      <c r="M4108" t="b">
        <v>0</v>
      </c>
      <c r="N4108" s="5" t="s">
        <v>8270</v>
      </c>
      <c r="O4108" s="1">
        <f t="shared" si="256"/>
        <v>71</v>
      </c>
      <c r="P4108" s="7">
        <f t="shared" si="257"/>
        <v>106.97</v>
      </c>
      <c r="Q4108" s="5" t="s">
        <v>8319</v>
      </c>
      <c r="R4108" s="5" t="s">
        <v>8320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 s="5">
        <v>4107</v>
      </c>
      <c r="B4109" s="3" t="s">
        <v>4102</v>
      </c>
      <c r="C4109" s="3" t="s">
        <v>8209</v>
      </c>
      <c r="D4109">
        <v>2000</v>
      </c>
      <c r="E4109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t="b">
        <v>0</v>
      </c>
      <c r="L4109" s="5">
        <v>4</v>
      </c>
      <c r="M4109" t="b">
        <v>0</v>
      </c>
      <c r="N4109" s="5" t="s">
        <v>8270</v>
      </c>
      <c r="O4109" s="1">
        <f t="shared" si="256"/>
        <v>3</v>
      </c>
      <c r="P4109" s="7">
        <f t="shared" si="257"/>
        <v>10.25</v>
      </c>
      <c r="Q4109" s="5" t="s">
        <v>8319</v>
      </c>
      <c r="R4109" s="5" t="s">
        <v>8320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 s="5">
        <v>4108</v>
      </c>
      <c r="B4110" s="3" t="s">
        <v>4103</v>
      </c>
      <c r="C4110" s="3" t="s">
        <v>8210</v>
      </c>
      <c r="D4110">
        <v>3000</v>
      </c>
      <c r="E4110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t="b">
        <v>0</v>
      </c>
      <c r="L4110" s="5">
        <v>1</v>
      </c>
      <c r="M4110" t="b">
        <v>0</v>
      </c>
      <c r="N4110" s="5" t="s">
        <v>8270</v>
      </c>
      <c r="O4110" s="1">
        <f t="shared" si="256"/>
        <v>2</v>
      </c>
      <c r="P4110" s="7">
        <f t="shared" si="257"/>
        <v>59</v>
      </c>
      <c r="Q4110" s="5" t="s">
        <v>8319</v>
      </c>
      <c r="R4110" s="5" t="s">
        <v>8320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 s="5">
        <v>4109</v>
      </c>
      <c r="B4111" s="3" t="s">
        <v>4104</v>
      </c>
      <c r="C4111" s="3" t="s">
        <v>8211</v>
      </c>
      <c r="D4111">
        <v>500</v>
      </c>
      <c r="E4111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t="b">
        <v>0</v>
      </c>
      <c r="L4111" s="5">
        <v>0</v>
      </c>
      <c r="M4111" t="b">
        <v>0</v>
      </c>
      <c r="N4111" s="5" t="s">
        <v>8270</v>
      </c>
      <c r="O4111" s="1">
        <f t="shared" si="256"/>
        <v>0</v>
      </c>
      <c r="P4111" s="7" t="e">
        <f t="shared" si="257"/>
        <v>#DIV/0!</v>
      </c>
      <c r="Q4111" s="5" t="s">
        <v>8319</v>
      </c>
      <c r="R4111" s="5" t="s">
        <v>8320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 s="5">
        <v>4110</v>
      </c>
      <c r="B4112" s="3" t="s">
        <v>4105</v>
      </c>
      <c r="C4112" s="3" t="s">
        <v>8212</v>
      </c>
      <c r="D4112">
        <v>300</v>
      </c>
      <c r="E4112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t="b">
        <v>0</v>
      </c>
      <c r="L4112" s="5">
        <v>6</v>
      </c>
      <c r="M4112" t="b">
        <v>0</v>
      </c>
      <c r="N4112" s="5" t="s">
        <v>8270</v>
      </c>
      <c r="O4112" s="1">
        <f t="shared" si="256"/>
        <v>29</v>
      </c>
      <c r="P4112" s="7">
        <f t="shared" si="257"/>
        <v>14.34</v>
      </c>
      <c r="Q4112" s="5" t="s">
        <v>8319</v>
      </c>
      <c r="R4112" s="5" t="s">
        <v>8320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 s="5">
        <v>4111</v>
      </c>
      <c r="B4113" s="3" t="s">
        <v>4106</v>
      </c>
      <c r="C4113" s="3" t="s">
        <v>8213</v>
      </c>
      <c r="D4113">
        <v>3000</v>
      </c>
      <c r="E4113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t="b">
        <v>0</v>
      </c>
      <c r="L4113" s="5">
        <v>6</v>
      </c>
      <c r="M4113" t="b">
        <v>0</v>
      </c>
      <c r="N4113" s="5" t="s">
        <v>8270</v>
      </c>
      <c r="O4113" s="1">
        <f t="shared" si="256"/>
        <v>4</v>
      </c>
      <c r="P4113" s="7">
        <f t="shared" si="257"/>
        <v>15.67</v>
      </c>
      <c r="Q4113" s="5" t="s">
        <v>8319</v>
      </c>
      <c r="R4113" s="5" t="s">
        <v>8320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 s="5">
        <v>4112</v>
      </c>
      <c r="B4114" s="3" t="s">
        <v>4107</v>
      </c>
      <c r="C4114" s="3" t="s">
        <v>6960</v>
      </c>
      <c r="D4114">
        <v>2500</v>
      </c>
      <c r="E4114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t="b">
        <v>0</v>
      </c>
      <c r="L4114" s="5">
        <v>1</v>
      </c>
      <c r="M4114" t="b">
        <v>0</v>
      </c>
      <c r="N4114" s="5" t="s">
        <v>8270</v>
      </c>
      <c r="O4114" s="1">
        <f t="shared" si="256"/>
        <v>1</v>
      </c>
      <c r="P4114" s="7">
        <f t="shared" si="257"/>
        <v>1</v>
      </c>
      <c r="Q4114" s="5" t="s">
        <v>8319</v>
      </c>
      <c r="R4114" s="5" t="s">
        <v>8320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 s="5">
        <v>4113</v>
      </c>
      <c r="B4115" s="3" t="s">
        <v>4108</v>
      </c>
      <c r="C4115" s="3" t="s">
        <v>8214</v>
      </c>
      <c r="D4115">
        <v>1500</v>
      </c>
      <c r="E4115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t="b">
        <v>0</v>
      </c>
      <c r="L4115" s="5">
        <v>3</v>
      </c>
      <c r="M4115" t="b">
        <v>0</v>
      </c>
      <c r="N4115" s="5" t="s">
        <v>8270</v>
      </c>
      <c r="O4115" s="1">
        <f t="shared" si="256"/>
        <v>1</v>
      </c>
      <c r="P4115" s="7">
        <f t="shared" si="257"/>
        <v>1</v>
      </c>
      <c r="Q4115" s="5" t="s">
        <v>8319</v>
      </c>
      <c r="R4115" s="5" t="s">
        <v>8320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18" priority="2" operator="containsText" text="live">
      <formula>NOT(ISERROR(SEARCH("live",F1)))</formula>
    </cfRule>
    <cfRule type="containsText" dxfId="17" priority="3" operator="containsText" text="canceled">
      <formula>NOT(ISERROR(SEARCH("canceled",F1)))</formula>
    </cfRule>
    <cfRule type="containsText" dxfId="16" priority="4" operator="containsText" text="failed">
      <formula>NOT(ISERROR(SEARCH("failed",F1)))</formula>
    </cfRule>
    <cfRule type="containsText" dxfId="15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249977111117893"/>
  </sheetPr>
  <dimension ref="A2:F15"/>
  <sheetViews>
    <sheetView workbookViewId="0">
      <selection activeCell="R27" sqref="R27"/>
    </sheetView>
  </sheetViews>
  <sheetFormatPr defaultRowHeight="14.5" x14ac:dyDescent="0.35"/>
  <cols>
    <col min="1" max="1" width="23.8164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9" width="16.26953125" customWidth="1"/>
    <col min="10" max="10" width="11.26953125" customWidth="1"/>
    <col min="11" max="11" width="16.26953125" customWidth="1"/>
    <col min="12" max="12" width="16.26953125" bestFit="1" customWidth="1"/>
    <col min="13" max="21" width="16.26953125" customWidth="1"/>
    <col min="22" max="22" width="11.26953125" customWidth="1"/>
    <col min="23" max="36" width="28" bestFit="1" customWidth="1"/>
    <col min="37" max="37" width="11" bestFit="1" customWidth="1"/>
    <col min="38" max="41" width="16.1796875" bestFit="1" customWidth="1"/>
    <col min="43" max="63" width="28" bestFit="1" customWidth="1"/>
    <col min="64" max="64" width="15" bestFit="1" customWidth="1"/>
    <col min="66" max="66" width="12.1796875" bestFit="1" customWidth="1"/>
    <col min="67" max="67" width="11.26953125" bestFit="1" customWidth="1"/>
  </cols>
  <sheetData>
    <row r="2" spans="1:6" x14ac:dyDescent="0.35">
      <c r="A2" s="8" t="s">
        <v>8222</v>
      </c>
      <c r="B2" t="s">
        <v>8311</v>
      </c>
    </row>
    <row r="4" spans="1:6" x14ac:dyDescent="0.35">
      <c r="A4" s="8" t="s">
        <v>8363</v>
      </c>
      <c r="B4" s="8" t="s">
        <v>8312</v>
      </c>
    </row>
    <row r="5" spans="1:6" x14ac:dyDescent="0.35">
      <c r="A5" s="8" t="s">
        <v>8309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35">
      <c r="A6" s="9" t="s">
        <v>8307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35">
      <c r="A7" s="9" t="s">
        <v>8338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35">
      <c r="A8" s="9" t="s">
        <v>8335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35">
      <c r="A9" s="9" t="s">
        <v>8333</v>
      </c>
      <c r="B9" s="10"/>
      <c r="C9" s="10"/>
      <c r="D9" s="10"/>
      <c r="E9" s="10">
        <v>24</v>
      </c>
      <c r="F9" s="10">
        <v>24</v>
      </c>
    </row>
    <row r="10" spans="1:6" x14ac:dyDescent="0.35">
      <c r="A10" s="9" t="s">
        <v>8327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35">
      <c r="A11" s="9" t="s">
        <v>8340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35">
      <c r="A12" s="9" t="s">
        <v>8324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35">
      <c r="A13" s="9" t="s">
        <v>8321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35">
      <c r="A14" s="9" t="s">
        <v>8319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35">
      <c r="A15" s="9" t="s">
        <v>8310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F47"/>
  <sheetViews>
    <sheetView zoomScale="77" zoomScaleNormal="77" workbookViewId="0">
      <selection activeCell="D9" sqref="D9"/>
    </sheetView>
  </sheetViews>
  <sheetFormatPr defaultRowHeight="14.5" x14ac:dyDescent="0.35"/>
  <cols>
    <col min="1" max="1" width="23.90625" bestFit="1" customWidth="1"/>
    <col min="2" max="2" width="16" bestFit="1" customWidth="1"/>
    <col min="3" max="3" width="4" bestFit="1" customWidth="1"/>
    <col min="4" max="4" width="5.6328125" bestFit="1" customWidth="1"/>
    <col min="5" max="5" width="8.36328125" bestFit="1" customWidth="1"/>
    <col min="6" max="6" width="10.7265625" bestFit="1" customWidth="1"/>
    <col min="7" max="7" width="12.7265625" bestFit="1" customWidth="1"/>
    <col min="8" max="8" width="6.54296875" customWidth="1"/>
    <col min="9" max="9" width="15.54296875" bestFit="1" customWidth="1"/>
    <col min="10" max="10" width="5.1796875" customWidth="1"/>
    <col min="11" max="11" width="6.7265625" customWidth="1"/>
    <col min="12" max="12" width="10.81640625" bestFit="1" customWidth="1"/>
    <col min="13" max="13" width="7.81640625" customWidth="1"/>
    <col min="14" max="14" width="9.453125" bestFit="1" customWidth="1"/>
    <col min="15" max="15" width="9.7265625" bestFit="1" customWidth="1"/>
    <col min="16" max="16" width="4.26953125" customWidth="1"/>
    <col min="17" max="17" width="12.453125" bestFit="1" customWidth="1"/>
    <col min="18" max="18" width="6.1796875" customWidth="1"/>
    <col min="19" max="19" width="13.54296875" bestFit="1" customWidth="1"/>
    <col min="20" max="20" width="7.7265625" customWidth="1"/>
    <col min="21" max="21" width="6.81640625" customWidth="1"/>
    <col min="22" max="22" width="10.1796875" bestFit="1" customWidth="1"/>
    <col min="23" max="23" width="7.26953125" customWidth="1"/>
    <col min="24" max="24" width="11.54296875" bestFit="1" customWidth="1"/>
    <col min="25" max="25" width="6.54296875" customWidth="1"/>
    <col min="26" max="26" width="5.54296875" customWidth="1"/>
    <col min="27" max="27" width="4.453125" customWidth="1"/>
    <col min="28" max="28" width="15.81640625" bestFit="1" customWidth="1"/>
    <col min="29" max="29" width="11" bestFit="1" customWidth="1"/>
    <col min="30" max="30" width="4.7265625" customWidth="1"/>
    <col min="31" max="31" width="13.81640625" bestFit="1" customWidth="1"/>
    <col min="32" max="32" width="6.453125" customWidth="1"/>
    <col min="33" max="33" width="11" bestFit="1" customWidth="1"/>
    <col min="34" max="34" width="16.81640625" bestFit="1" customWidth="1"/>
    <col min="35" max="35" width="6.81640625" customWidth="1"/>
    <col min="36" max="36" width="14.81640625" bestFit="1" customWidth="1"/>
    <col min="37" max="37" width="9.81640625" bestFit="1" customWidth="1"/>
    <col min="38" max="38" width="11.453125" bestFit="1" customWidth="1"/>
    <col min="39" max="39" width="12.1796875" bestFit="1" customWidth="1"/>
    <col min="40" max="40" width="10.1796875" bestFit="1" customWidth="1"/>
    <col min="41" max="41" width="4.81640625" customWidth="1"/>
    <col min="42" max="42" width="11.7265625" bestFit="1" customWidth="1"/>
    <col min="43" max="43" width="11.26953125" bestFit="1" customWidth="1"/>
  </cols>
  <sheetData>
    <row r="1" spans="1:6" x14ac:dyDescent="0.35">
      <c r="A1" s="8" t="s">
        <v>8222</v>
      </c>
      <c r="B1" t="s">
        <v>8311</v>
      </c>
    </row>
    <row r="2" spans="1:6" x14ac:dyDescent="0.35">
      <c r="A2" s="8" t="s">
        <v>8313</v>
      </c>
      <c r="B2" t="s">
        <v>8311</v>
      </c>
    </row>
    <row r="4" spans="1:6" x14ac:dyDescent="0.35">
      <c r="A4" s="8" t="s">
        <v>8363</v>
      </c>
      <c r="B4" s="8" t="s">
        <v>8312</v>
      </c>
    </row>
    <row r="5" spans="1:6" x14ac:dyDescent="0.35">
      <c r="A5" s="8" t="s">
        <v>8309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35">
      <c r="A6" s="9" t="s">
        <v>8318</v>
      </c>
      <c r="B6" s="10"/>
      <c r="C6" s="10"/>
      <c r="D6" s="10">
        <v>100</v>
      </c>
      <c r="E6" s="10"/>
      <c r="F6" s="10">
        <v>100</v>
      </c>
    </row>
    <row r="7" spans="1:6" x14ac:dyDescent="0.35">
      <c r="A7" s="9" t="s">
        <v>8346</v>
      </c>
      <c r="B7" s="10"/>
      <c r="C7" s="10"/>
      <c r="D7" s="10"/>
      <c r="E7" s="10">
        <v>20</v>
      </c>
      <c r="F7" s="10">
        <v>20</v>
      </c>
    </row>
    <row r="8" spans="1:6" x14ac:dyDescent="0.35">
      <c r="A8" s="9" t="s">
        <v>8334</v>
      </c>
      <c r="B8" s="10"/>
      <c r="C8" s="10"/>
      <c r="D8" s="10"/>
      <c r="E8" s="10">
        <v>24</v>
      </c>
      <c r="F8" s="10">
        <v>24</v>
      </c>
    </row>
    <row r="9" spans="1:6" x14ac:dyDescent="0.35">
      <c r="A9" s="9" t="s">
        <v>8360</v>
      </c>
      <c r="B9" s="10"/>
      <c r="C9" s="10"/>
      <c r="D9" s="10">
        <v>40</v>
      </c>
      <c r="E9" s="10"/>
      <c r="F9" s="10">
        <v>40</v>
      </c>
    </row>
    <row r="10" spans="1:6" x14ac:dyDescent="0.35">
      <c r="A10" s="9" t="s">
        <v>8356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8317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8316</v>
      </c>
      <c r="B12" s="10"/>
      <c r="C12" s="10"/>
      <c r="D12" s="10">
        <v>80</v>
      </c>
      <c r="E12" s="10"/>
      <c r="F12" s="10">
        <v>80</v>
      </c>
    </row>
    <row r="13" spans="1:6" x14ac:dyDescent="0.35">
      <c r="A13" s="9" t="s">
        <v>8332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8349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5">
      <c r="A15" s="9" t="s">
        <v>8326</v>
      </c>
      <c r="B15" s="10"/>
      <c r="C15" s="10"/>
      <c r="D15" s="10">
        <v>40</v>
      </c>
      <c r="E15" s="10"/>
      <c r="F15" s="10">
        <v>40</v>
      </c>
    </row>
    <row r="16" spans="1:6" x14ac:dyDescent="0.35">
      <c r="A16" s="9" t="s">
        <v>8339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5">
      <c r="A17" s="9" t="s">
        <v>8350</v>
      </c>
      <c r="B17" s="10"/>
      <c r="C17" s="10"/>
      <c r="D17" s="10">
        <v>20</v>
      </c>
      <c r="E17" s="10"/>
      <c r="F17" s="10">
        <v>20</v>
      </c>
    </row>
    <row r="18" spans="1:6" x14ac:dyDescent="0.35">
      <c r="A18" s="9" t="s">
        <v>8351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8331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5">
      <c r="A20" s="9" t="s">
        <v>8330</v>
      </c>
      <c r="B20" s="10"/>
      <c r="C20" s="10"/>
      <c r="D20" s="10">
        <v>60</v>
      </c>
      <c r="E20" s="10"/>
      <c r="F20" s="10">
        <v>60</v>
      </c>
    </row>
    <row r="21" spans="1:6" x14ac:dyDescent="0.35">
      <c r="A21" s="9" t="s">
        <v>8358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5">
      <c r="A22" s="9" t="s">
        <v>8329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8337</v>
      </c>
      <c r="B23" s="10"/>
      <c r="C23" s="10"/>
      <c r="D23" s="10">
        <v>40</v>
      </c>
      <c r="E23" s="10"/>
      <c r="F23" s="10">
        <v>40</v>
      </c>
    </row>
    <row r="24" spans="1:6" x14ac:dyDescent="0.35">
      <c r="A24" s="9" t="s">
        <v>8361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5">
      <c r="A25" s="9" t="s">
        <v>8345</v>
      </c>
      <c r="B25" s="10"/>
      <c r="C25" s="10"/>
      <c r="D25" s="10">
        <v>20</v>
      </c>
      <c r="E25" s="10"/>
      <c r="F25" s="10">
        <v>20</v>
      </c>
    </row>
    <row r="26" spans="1:6" x14ac:dyDescent="0.35">
      <c r="A26" s="9" t="s">
        <v>8325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8352</v>
      </c>
      <c r="B27" s="10"/>
      <c r="C27" s="10"/>
      <c r="D27" s="10">
        <v>20</v>
      </c>
      <c r="E27" s="10"/>
      <c r="F27" s="10">
        <v>20</v>
      </c>
    </row>
    <row r="28" spans="1:6" x14ac:dyDescent="0.35">
      <c r="A28" s="9" t="s">
        <v>8341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5">
      <c r="A29" s="9" t="s">
        <v>8347</v>
      </c>
      <c r="B29" s="10"/>
      <c r="C29" s="10"/>
      <c r="D29" s="10">
        <v>20</v>
      </c>
      <c r="E29" s="10"/>
      <c r="F29" s="10">
        <v>20</v>
      </c>
    </row>
    <row r="30" spans="1:6" x14ac:dyDescent="0.35">
      <c r="A30" s="9" t="s">
        <v>8320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8344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8355</v>
      </c>
      <c r="B33" s="10"/>
      <c r="C33" s="10"/>
      <c r="D33" s="10">
        <v>20</v>
      </c>
      <c r="E33" s="10"/>
      <c r="F33" s="10">
        <v>20</v>
      </c>
    </row>
    <row r="34" spans="1:6" x14ac:dyDescent="0.35">
      <c r="A34" s="9" t="s">
        <v>8328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8315</v>
      </c>
      <c r="B35" s="10"/>
      <c r="C35" s="10"/>
      <c r="D35" s="10"/>
      <c r="E35" s="10">
        <v>40</v>
      </c>
      <c r="F35" s="10">
        <v>40</v>
      </c>
    </row>
    <row r="36" spans="1:6" x14ac:dyDescent="0.35">
      <c r="A36" s="9" t="s">
        <v>8314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8354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5">
      <c r="A38" s="9" t="s">
        <v>8357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5">
      <c r="A39" s="9" t="s">
        <v>8359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5">
      <c r="A40" s="9" t="s">
        <v>8353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8308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8343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5">
      <c r="A43" s="9" t="s">
        <v>8336</v>
      </c>
      <c r="B43" s="10"/>
      <c r="C43" s="10"/>
      <c r="D43" s="10">
        <v>100</v>
      </c>
      <c r="E43" s="10"/>
      <c r="F43" s="10">
        <v>100</v>
      </c>
    </row>
    <row r="44" spans="1:6" x14ac:dyDescent="0.35">
      <c r="A44" s="9" t="s">
        <v>8323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5">
      <c r="A45" s="9" t="s">
        <v>8322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5">
      <c r="A46" s="9" t="s">
        <v>8342</v>
      </c>
      <c r="B46" s="10"/>
      <c r="C46" s="10"/>
      <c r="D46" s="10"/>
      <c r="E46" s="10">
        <v>20</v>
      </c>
      <c r="F46" s="10">
        <v>20</v>
      </c>
    </row>
    <row r="47" spans="1:6" x14ac:dyDescent="0.35">
      <c r="A47" s="9" t="s">
        <v>8310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E18"/>
  <sheetViews>
    <sheetView workbookViewId="0">
      <selection activeCell="F37" sqref="F37"/>
    </sheetView>
  </sheetViews>
  <sheetFormatPr defaultRowHeight="14.5" x14ac:dyDescent="0.35"/>
  <cols>
    <col min="1" max="1" width="31.7265625" customWidth="1"/>
    <col min="2" max="2" width="16.26953125" customWidth="1"/>
    <col min="3" max="3" width="6.1796875" customWidth="1"/>
    <col min="4" max="4" width="8.81640625" bestFit="1" customWidth="1"/>
    <col min="5" max="5" width="11.26953125" bestFit="1" customWidth="1"/>
    <col min="6" max="6" width="11.26953125" customWidth="1"/>
    <col min="7" max="8" width="31.7265625" bestFit="1" customWidth="1"/>
    <col min="9" max="9" width="36.7265625" bestFit="1" customWidth="1"/>
    <col min="10" max="10" width="22" bestFit="1" customWidth="1"/>
  </cols>
  <sheetData>
    <row r="1" spans="1:5" x14ac:dyDescent="0.35">
      <c r="A1" s="8" t="s">
        <v>8364</v>
      </c>
      <c r="B1" t="s">
        <v>8311</v>
      </c>
    </row>
    <row r="2" spans="1:5" x14ac:dyDescent="0.35">
      <c r="A2" s="8" t="s">
        <v>8379</v>
      </c>
      <c r="B2" t="s">
        <v>8311</v>
      </c>
    </row>
    <row r="4" spans="1:5" x14ac:dyDescent="0.35">
      <c r="A4" s="8" t="s">
        <v>8380</v>
      </c>
      <c r="B4" s="8" t="s">
        <v>8312</v>
      </c>
    </row>
    <row r="5" spans="1:5" x14ac:dyDescent="0.35">
      <c r="A5" s="8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35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2" t="s">
        <v>8310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J15"/>
  <sheetViews>
    <sheetView workbookViewId="0">
      <selection activeCell="B2" sqref="B2"/>
    </sheetView>
  </sheetViews>
  <sheetFormatPr defaultRowHeight="14.5" x14ac:dyDescent="0.35"/>
  <cols>
    <col min="1" max="1" width="28.1796875" bestFit="1" customWidth="1"/>
    <col min="2" max="2" width="18.54296875" style="5" bestFit="1" customWidth="1"/>
    <col min="3" max="3" width="14.26953125" style="5" bestFit="1" customWidth="1"/>
    <col min="4" max="4" width="17" style="5" bestFit="1" customWidth="1"/>
    <col min="5" max="5" width="13.1796875" style="5" bestFit="1" customWidth="1"/>
    <col min="6" max="6" width="20.81640625" style="5" bestFit="1" customWidth="1"/>
    <col min="7" max="7" width="17" style="5" bestFit="1" customWidth="1"/>
    <col min="8" max="8" width="19.81640625" style="5" bestFit="1" customWidth="1"/>
  </cols>
  <sheetData>
    <row r="1" spans="1:10" x14ac:dyDescent="0.35">
      <c r="A1" s="1" t="s">
        <v>8381</v>
      </c>
      <c r="B1" s="1" t="s">
        <v>8382</v>
      </c>
      <c r="C1" s="1" t="s">
        <v>8383</v>
      </c>
      <c r="D1" s="1" t="s">
        <v>8398</v>
      </c>
      <c r="E1" s="1" t="s">
        <v>8384</v>
      </c>
      <c r="F1" s="1" t="s">
        <v>8385</v>
      </c>
      <c r="G1" s="1" t="s">
        <v>8386</v>
      </c>
      <c r="H1" s="1" t="s">
        <v>8387</v>
      </c>
      <c r="I1" s="5"/>
      <c r="J1" s="5"/>
    </row>
    <row r="2" spans="1:10" x14ac:dyDescent="0.35">
      <c r="A2" s="5" t="s">
        <v>8400</v>
      </c>
      <c r="B2" s="5">
        <f>COUNTIFS([0]!DROW,"&lt;1000",[0]!FCOLUMN, "Successful")</f>
        <v>322</v>
      </c>
      <c r="C2" s="5">
        <f>COUNTIFS([0]!DROW,"&lt;1000",[0]!FCOLUMN, "failed")</f>
        <v>113</v>
      </c>
      <c r="D2" s="5">
        <f>COUNTIFS([0]!DROW,"&lt;1000",[0]!FCOLUMN,"canceled")</f>
        <v>18</v>
      </c>
      <c r="E2" s="5">
        <f>B2+C2+D2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  <c r="I2" s="5"/>
      <c r="J2" s="5"/>
    </row>
    <row r="3" spans="1:10" x14ac:dyDescent="0.35">
      <c r="A3" s="5" t="s">
        <v>8388</v>
      </c>
      <c r="B3" s="5">
        <f>COUNTIFS([0]!DROW, "&gt;=1000 ", [0]!DROW, "&lt;=4999", [0]!FCOLUMN, "Successful")</f>
        <v>932</v>
      </c>
      <c r="C3" s="5">
        <f>COUNTIFS([0]!DROW, "&gt;=1000 ", [0]!DROW, "&lt;=4999", [0]!FCOLUMN, "failed")</f>
        <v>420</v>
      </c>
      <c r="D3" s="5">
        <f>COUNTIFS([0]!DROW, "&gt;=1000 ", [0]!DROW, "&lt;=4999", [0]!FCOLUMN, "canceled")</f>
        <v>60</v>
      </c>
      <c r="E3" s="5">
        <f t="shared" ref="E3:E13" si="0">B3+C3+D3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  <c r="I3" s="5"/>
      <c r="J3" s="5"/>
    </row>
    <row r="4" spans="1:10" x14ac:dyDescent="0.35">
      <c r="A4" s="5" t="s">
        <v>8389</v>
      </c>
      <c r="B4" s="5">
        <f>COUNTIFS([0]!DROW, "&gt;=5000", [0]!DROW, "&lt;=9999", [0]!FCOLUMN, "Successful")</f>
        <v>381</v>
      </c>
      <c r="C4" s="5">
        <f>COUNTIFS([0]!DROW, "&gt;=5000 ", [0]!DROW, "&lt;=9999", [0]!FCOLUMN, "failed")</f>
        <v>283</v>
      </c>
      <c r="D4" s="5">
        <f>COUNTIFS([0]!DROW, "&gt;=5000 ", [0]!DROW, "&lt;=9999", [0]!FCOLUMN, "canceled")</f>
        <v>52</v>
      </c>
      <c r="E4" s="5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  <c r="I4" s="5"/>
      <c r="J4" s="5"/>
    </row>
    <row r="5" spans="1:10" x14ac:dyDescent="0.35">
      <c r="A5" s="5" t="s">
        <v>8390</v>
      </c>
      <c r="B5" s="5">
        <f>COUNTIFS([0]!DROW, "&gt;=10000", [0]!DROW, "&lt;=14999", [0]!FCOLUMN, "successful")</f>
        <v>168</v>
      </c>
      <c r="C5" s="5">
        <f>COUNTIFS('Main Sheet'!D3:D4116, "&gt;=10000 ", 'Main Sheet'!D3:D4116, "&lt;=14999", 'Main Sheet'!F3:F4116, "failed")</f>
        <v>144</v>
      </c>
      <c r="D5" s="5">
        <f>COUNTIFS([0]!DROW, "&gt;=10000 ", [0]!DROW, "&lt;=14999", [0]!FCOLUMN, "canceled")</f>
        <v>40</v>
      </c>
      <c r="E5" s="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I5" s="5"/>
      <c r="J5" s="5"/>
    </row>
    <row r="6" spans="1:10" x14ac:dyDescent="0.35">
      <c r="A6" s="5" t="s">
        <v>8391</v>
      </c>
      <c r="B6" s="5">
        <f>COUNTIFS([0]!DROW, "&gt;=15000", [0]!DROW, "&lt;=19999", [0]!FCOLUMN, "successful")</f>
        <v>94</v>
      </c>
      <c r="C6" s="5">
        <f>COUNTIFS([0]!DROW, "&gt;=15000", [0]!DROW, "&lt;=19999", [0]!FCOLUMN, "failed")</f>
        <v>90</v>
      </c>
      <c r="D6" s="5">
        <f>COUNTIFS([0]!DROW, "&gt;=15000", [0]!DROW, "&lt;=19999", [0]!FCOLUMN, "CANCELED")</f>
        <v>17</v>
      </c>
      <c r="E6" s="5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I6" s="5"/>
      <c r="J6" s="5"/>
    </row>
    <row r="7" spans="1:10" x14ac:dyDescent="0.35">
      <c r="A7" s="5" t="s">
        <v>8392</v>
      </c>
      <c r="B7" s="5">
        <f>COUNTIFS([0]!DROW, "&gt;=20000", [0]!DROW, "&lt;=24999", [0]!FCOLUMN, "Successful")</f>
        <v>62</v>
      </c>
      <c r="C7" s="5">
        <f>COUNTIFS([0]!DROW, "&gt;=20000", [0]!DROW, "&lt;=24999", [0]!FCOLUMN, "failed")</f>
        <v>72</v>
      </c>
      <c r="D7" s="5">
        <f>COUNTIFS([0]!DROW, "&gt;=20000", [0]!DROW, "&lt;=25999", [0]!FCOLUMN, "canceled")</f>
        <v>31</v>
      </c>
      <c r="E7" s="5">
        <f t="shared" si="0"/>
        <v>165</v>
      </c>
      <c r="F7" s="14">
        <f t="shared" si="1"/>
        <v>0.37575757575757573</v>
      </c>
      <c r="G7" s="14">
        <f t="shared" si="2"/>
        <v>0.43636363636363634</v>
      </c>
      <c r="H7" s="14">
        <f t="shared" si="3"/>
        <v>0.18787878787878787</v>
      </c>
      <c r="I7" s="5"/>
      <c r="J7" s="5"/>
    </row>
    <row r="8" spans="1:10" x14ac:dyDescent="0.35">
      <c r="A8" s="5" t="s">
        <v>8393</v>
      </c>
      <c r="B8" s="5">
        <f>COUNTIFS([0]!DROW, "&gt;=25000", [0]!DROW, "&lt;=29999", [0]!FCOLUMN, "Successful")</f>
        <v>55</v>
      </c>
      <c r="C8" s="5">
        <f>COUNTIFS([0]!DROW, "&gt;=25000", [0]!DROW, "&lt;=29999", [0]!FCOLUMN, "failed")</f>
        <v>64</v>
      </c>
      <c r="D8" s="5">
        <f>COUNTIFS([0]!DROW, "&gt;=25000 ", [0]!DROW, "&lt;=29999", [0]!FCOLUMN, "canceled")</f>
        <v>18</v>
      </c>
      <c r="E8" s="5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  <c r="I8" s="5"/>
      <c r="J8" s="5"/>
    </row>
    <row r="9" spans="1:10" x14ac:dyDescent="0.35">
      <c r="A9" s="5" t="s">
        <v>8394</v>
      </c>
      <c r="B9" s="5">
        <f>COUNTIFS([0]!DROW, "&gt;=30000 ", [0]!DROW, "&lt;=34999", [0]!FCOLUMN, "Successful")</f>
        <v>32</v>
      </c>
      <c r="C9" s="5">
        <f>COUNTIFS([0]!DROW, "&gt;=30000", [0]!DROW, "&lt;=34999", [0]!FCOLUMN, "failed")</f>
        <v>37</v>
      </c>
      <c r="D9" s="5">
        <f>COUNTIFS([0]!DROW, "&gt;=30000 ", [0]!DROW, "&lt;=34999", [0]!FCOLUMN, "canceled")</f>
        <v>13</v>
      </c>
      <c r="E9" s="5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  <c r="I9" s="5"/>
      <c r="J9" s="5"/>
    </row>
    <row r="10" spans="1:10" x14ac:dyDescent="0.35">
      <c r="A10" s="5" t="s">
        <v>8395</v>
      </c>
      <c r="B10" s="5">
        <f>COUNTIFS([0]!DROW, "&gt;=35000 ", [0]!DROW, "&lt;=39999", [0]!FCOLUMN, "Successful")</f>
        <v>26</v>
      </c>
      <c r="C10" s="5">
        <f>COUNTIFS([0]!DROW, "&gt;=35000", [0]!DROW, "&lt;=39999", [0]!FCOLUMN, "failed")</f>
        <v>22</v>
      </c>
      <c r="D10" s="5">
        <f>COUNTIFS([0]!DROW, "&gt;=35000 ", [0]!DROW, "&lt;=39999", [0]!FCOLUMN, "canceled")</f>
        <v>7</v>
      </c>
      <c r="E10" s="5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  <c r="I10" s="5"/>
      <c r="J10" s="5"/>
    </row>
    <row r="11" spans="1:10" x14ac:dyDescent="0.35">
      <c r="A11" s="5" t="s">
        <v>8396</v>
      </c>
      <c r="B11" s="5">
        <f>COUNTIFS([0]!DROW, "&gt;=40000 ", [0]!DROW, "&lt;=44999", [0]!FCOLUMN, "Successful")</f>
        <v>21</v>
      </c>
      <c r="C11" s="5">
        <f>COUNTIFS([0]!DROW, "&gt;=40000", [0]!DROW, "&lt;=44999", [0]!FCOLUMN, "failed")</f>
        <v>16</v>
      </c>
      <c r="D11" s="5">
        <f>COUNTIFS([0]!DROW, "&gt;=40000 ", [0]!DROW, "&lt;=44999", [0]!FCOLUMN, "canceled")</f>
        <v>6</v>
      </c>
      <c r="E11" s="5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  <c r="I11" s="5"/>
      <c r="J11" s="5"/>
    </row>
    <row r="12" spans="1:10" x14ac:dyDescent="0.35">
      <c r="A12" s="5" t="s">
        <v>8397</v>
      </c>
      <c r="B12" s="5">
        <f>COUNTIFS([0]!DROW, "&gt;=45000 ", [0]!DROW, "&lt;=49999", [0]!FCOLUMN, "Successful")</f>
        <v>6</v>
      </c>
      <c r="C12" s="5">
        <f>COUNTIFS([0]!DROW, "&gt;=45000", [0]!DROW, "&lt;=49999", [0]!FCOLUMN, "failed")</f>
        <v>11</v>
      </c>
      <c r="D12" s="5">
        <f>COUNTIFS([0]!DROW, "&gt;=45000 ", [0]!DROW, "&lt;=49999", [0]!FCOLUMN, "canceled")</f>
        <v>4</v>
      </c>
      <c r="E12" s="5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  <c r="I12" s="5"/>
      <c r="J12" s="5"/>
    </row>
    <row r="13" spans="1:10" x14ac:dyDescent="0.35">
      <c r="A13" s="5" t="s">
        <v>8399</v>
      </c>
      <c r="B13" s="5">
        <f>COUNTIFS([0]!DROW, "&gt;=50000 ", [0]!FCOLUMN, "Successful")</f>
        <v>86</v>
      </c>
      <c r="C13" s="5">
        <f>COUNTIFS([0]!DROW, "&gt;=50000", [0]!FCOLUMN, "failed")</f>
        <v>258</v>
      </c>
      <c r="D13" s="5">
        <f>COUNTIFS([0]!DROW, "&gt;=50000 ",[0]!FCOLUMN, "canceled")</f>
        <v>100</v>
      </c>
      <c r="E13" s="5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  <c r="I13" s="5"/>
      <c r="J13" s="5"/>
    </row>
    <row r="14" spans="1:10" x14ac:dyDescent="0.35">
      <c r="A14" s="5"/>
      <c r="I14" s="5"/>
      <c r="J14" s="5"/>
    </row>
    <row r="15" spans="1:10" x14ac:dyDescent="0.35">
      <c r="A15" s="5"/>
      <c r="I15" s="5"/>
      <c r="J15" s="5"/>
    </row>
  </sheetData>
  <pageMargins left="0.7" right="0.7" top="0.75" bottom="0.75" header="0.3" footer="0.3"/>
  <pageSetup orientation="portrait" r:id="rId1"/>
  <ignoredErrors>
    <ignoredError sqref="C5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Q3796"/>
  <sheetViews>
    <sheetView tabSelected="1" topLeftCell="H1" workbookViewId="0">
      <selection activeCell="M11" sqref="M11"/>
    </sheetView>
  </sheetViews>
  <sheetFormatPr defaultRowHeight="14.5" x14ac:dyDescent="0.35"/>
  <cols>
    <col min="1" max="1" width="9.54296875" bestFit="1" customWidth="1"/>
    <col min="2" max="2" width="13.81640625" bestFit="1" customWidth="1"/>
    <col min="3" max="3" width="29.54296875" style="5" bestFit="1" customWidth="1"/>
    <col min="4" max="4" width="29.54296875" style="5" customWidth="1"/>
    <col min="5" max="5" width="9.1796875" bestFit="1" customWidth="1"/>
    <col min="6" max="6" width="13.81640625" bestFit="1" customWidth="1"/>
    <col min="7" max="7" width="31.81640625" style="5" bestFit="1" customWidth="1"/>
    <col min="8" max="8" width="31.81640625" style="5" customWidth="1"/>
    <col min="9" max="9" width="41.453125" bestFit="1" customWidth="1"/>
    <col min="10" max="10" width="20.81640625" style="5" customWidth="1"/>
    <col min="11" max="11" width="23.08984375" style="5" customWidth="1"/>
    <col min="13" max="13" width="25.6328125" customWidth="1"/>
    <col min="14" max="14" width="10.26953125" style="5" customWidth="1"/>
    <col min="15" max="15" width="17" style="5" customWidth="1"/>
  </cols>
  <sheetData>
    <row r="1" spans="1:17" s="13" customFormat="1" x14ac:dyDescent="0.35">
      <c r="A1" s="1" t="s">
        <v>8402</v>
      </c>
      <c r="B1" s="1" t="s">
        <v>8419</v>
      </c>
      <c r="C1" s="1" t="s">
        <v>8410</v>
      </c>
      <c r="D1" s="1" t="s">
        <v>8417</v>
      </c>
      <c r="E1" s="1" t="s">
        <v>8403</v>
      </c>
      <c r="F1" s="1" t="s">
        <v>8420</v>
      </c>
      <c r="G1" s="1" t="s">
        <v>8416</v>
      </c>
      <c r="H1" s="1" t="s">
        <v>8418</v>
      </c>
      <c r="J1" s="1"/>
      <c r="K1" s="1"/>
      <c r="N1" s="1"/>
      <c r="O1" s="1"/>
    </row>
    <row r="2" spans="1:17" x14ac:dyDescent="0.35">
      <c r="A2" s="5" t="s">
        <v>8218</v>
      </c>
      <c r="B2" s="5">
        <v>182</v>
      </c>
      <c r="C2" s="17">
        <f t="shared" ref="C2:C65" si="0">(B2-$J$5)/$J$10</f>
        <v>-1.4716551848911076E-2</v>
      </c>
      <c r="D2" s="17">
        <f>_xlfn.NORM.S.DIST(C2,Table2[[#Totals],[Summary by Mean]])</f>
        <v>0.49412915716133649</v>
      </c>
      <c r="E2" s="5" t="s">
        <v>8220</v>
      </c>
      <c r="F2" s="5">
        <v>0</v>
      </c>
      <c r="G2" s="17">
        <f t="shared" ref="G2:G65" si="1">F2-$K$5/$K$10</f>
        <v>-0.28830859714434109</v>
      </c>
      <c r="H2" s="17">
        <f>_xlfn.NORM.S.DIST(G2,Table2[[#Totals],[Successful Campaigns]])</f>
        <v>0.38655526343120244</v>
      </c>
    </row>
    <row r="3" spans="1:17" x14ac:dyDescent="0.35">
      <c r="A3" s="5" t="s">
        <v>8218</v>
      </c>
      <c r="B3" s="5">
        <v>79</v>
      </c>
      <c r="C3" s="17">
        <f t="shared" si="0"/>
        <v>-0.1367112321817662</v>
      </c>
      <c r="D3" s="17">
        <f>_xlfn.NORM.S.DIST(C3,Table2[[#Totals],[Summary by Mean]])</f>
        <v>0.4456295254503107</v>
      </c>
      <c r="E3" s="5" t="s">
        <v>8220</v>
      </c>
      <c r="F3" s="5">
        <v>1</v>
      </c>
      <c r="G3" s="17">
        <f t="shared" si="1"/>
        <v>0.71169140285565891</v>
      </c>
      <c r="H3" s="17">
        <f>_xlfn.NORM.S.DIST(G3,Table2[[#Totals],[Successful Campaigns]])</f>
        <v>0.76167205374032632</v>
      </c>
    </row>
    <row r="4" spans="1:17" x14ac:dyDescent="0.35">
      <c r="A4" s="5" t="s">
        <v>8218</v>
      </c>
      <c r="B4" s="5">
        <v>35</v>
      </c>
      <c r="C4" s="17">
        <f t="shared" si="0"/>
        <v>-0.18882546455696644</v>
      </c>
      <c r="D4" s="17">
        <f>_xlfn.NORM.S.DIST(C4,Table2[[#Totals],[Summary by Mean]])</f>
        <v>0.4251148065115436</v>
      </c>
      <c r="E4" s="5" t="s">
        <v>8220</v>
      </c>
      <c r="F4" s="5">
        <v>10</v>
      </c>
      <c r="G4" s="17">
        <f t="shared" si="1"/>
        <v>9.7116914028556582</v>
      </c>
      <c r="H4" s="17">
        <f>_xlfn.NORM.S.DIST(G4,Table2[[#Totals],[Successful Campaigns]])</f>
        <v>1</v>
      </c>
      <c r="I4" t="s">
        <v>8426</v>
      </c>
      <c r="J4" s="15" t="s">
        <v>8402</v>
      </c>
      <c r="K4" s="16" t="s">
        <v>8403</v>
      </c>
      <c r="M4" s="27" t="s">
        <v>8431</v>
      </c>
      <c r="N4" s="28" t="s">
        <v>8429</v>
      </c>
      <c r="O4" s="29" t="s">
        <v>8430</v>
      </c>
    </row>
    <row r="5" spans="1:17" x14ac:dyDescent="0.35">
      <c r="A5" s="5" t="s">
        <v>8218</v>
      </c>
      <c r="B5" s="5">
        <v>150</v>
      </c>
      <c r="C5" s="17">
        <f t="shared" si="0"/>
        <v>-5.2617811758147622E-2</v>
      </c>
      <c r="D5" s="17">
        <f>_xlfn.NORM.S.DIST(C5,Table2[[#Totals],[Summary by Mean]])</f>
        <v>0.47901821244936904</v>
      </c>
      <c r="E5" s="5" t="s">
        <v>8220</v>
      </c>
      <c r="F5" s="5">
        <v>0</v>
      </c>
      <c r="G5" s="17">
        <f t="shared" si="1"/>
        <v>-0.28830859714434109</v>
      </c>
      <c r="H5" s="17">
        <f>_xlfn.NORM.S.DIST(G5,Table2[[#Totals],[Successful Campaigns]])</f>
        <v>0.38655526343120244</v>
      </c>
      <c r="I5" s="19" t="s">
        <v>8404</v>
      </c>
      <c r="J5" s="17">
        <f>AVERAGE(B2:B2186)</f>
        <v>194.42517162471395</v>
      </c>
      <c r="K5" s="17">
        <f>AVERAGE(F2:F1531)</f>
        <v>17.709803921568628</v>
      </c>
      <c r="M5" s="23" t="s">
        <v>8421</v>
      </c>
      <c r="N5" s="24">
        <f>_xlfn.QUARTILE.EXC(B2:B2186,1)</f>
        <v>29</v>
      </c>
      <c r="O5" s="1">
        <f>_xlfn.QUARTILE.EXC(F2:F1531,1)</f>
        <v>1</v>
      </c>
    </row>
    <row r="6" spans="1:17" x14ac:dyDescent="0.35">
      <c r="A6" s="5" t="s">
        <v>8218</v>
      </c>
      <c r="B6" s="5">
        <v>284</v>
      </c>
      <c r="C6" s="17">
        <f t="shared" si="0"/>
        <v>0.1060937141117804</v>
      </c>
      <c r="D6" s="17">
        <f>_xlfn.NORM.S.DIST(C6,Table2[[#Totals],[Summary by Mean]])</f>
        <v>0.54224600079456886</v>
      </c>
      <c r="E6" s="5" t="s">
        <v>8220</v>
      </c>
      <c r="F6" s="5">
        <v>7</v>
      </c>
      <c r="G6" s="17">
        <f t="shared" si="1"/>
        <v>6.7116914028556591</v>
      </c>
      <c r="H6" s="17">
        <f>_xlfn.NORM.S.DIST(G6,Table2[[#Totals],[Successful Campaigns]])</f>
        <v>0.99999999999038092</v>
      </c>
      <c r="I6" s="19" t="s">
        <v>8405</v>
      </c>
      <c r="J6" s="5">
        <f>MEDIAN(B2:B2186)</f>
        <v>62</v>
      </c>
      <c r="K6" s="5">
        <f>MEDIAN(F2:F1531)</f>
        <v>4</v>
      </c>
      <c r="M6" s="23" t="s">
        <v>8422</v>
      </c>
      <c r="N6" s="24">
        <f>MEDIAN(B2:B2186)</f>
        <v>62</v>
      </c>
      <c r="O6" s="1">
        <f>MEDIAN(F2:F1531)</f>
        <v>4</v>
      </c>
    </row>
    <row r="7" spans="1:17" x14ac:dyDescent="0.35">
      <c r="A7" s="5" t="s">
        <v>8218</v>
      </c>
      <c r="B7" s="5">
        <v>47</v>
      </c>
      <c r="C7" s="17">
        <f t="shared" si="0"/>
        <v>-0.17461249209100274</v>
      </c>
      <c r="D7" s="17">
        <f>_xlfn.NORM.S.DIST(C7,Table2[[#Totals],[Summary by Mean]])</f>
        <v>0.43069206606171262</v>
      </c>
      <c r="E7" s="5" t="s">
        <v>8220</v>
      </c>
      <c r="F7" s="5">
        <v>0</v>
      </c>
      <c r="G7" s="17">
        <f t="shared" si="1"/>
        <v>-0.28830859714434109</v>
      </c>
      <c r="H7" s="17">
        <f>_xlfn.NORM.S.DIST(G7,Table2[[#Totals],[Successful Campaigns]])</f>
        <v>0.38655526343120244</v>
      </c>
      <c r="I7" s="19" t="s">
        <v>8406</v>
      </c>
      <c r="J7" s="5">
        <f>MIN(B2:B2186)</f>
        <v>1</v>
      </c>
      <c r="K7" s="5">
        <f>MIN(F2:F1531)</f>
        <v>0</v>
      </c>
      <c r="M7" s="23" t="s">
        <v>8423</v>
      </c>
      <c r="N7" s="24">
        <f>_xlfn.QUARTILE.EXC(B2:B2186,2)</f>
        <v>62</v>
      </c>
      <c r="O7" s="1">
        <f>_xlfn.QUARTILE.EXC(F2:F1531,2)</f>
        <v>4</v>
      </c>
    </row>
    <row r="8" spans="1:17" x14ac:dyDescent="0.35">
      <c r="A8" s="5" t="s">
        <v>8218</v>
      </c>
      <c r="B8" s="5">
        <v>58</v>
      </c>
      <c r="C8" s="17">
        <f t="shared" si="0"/>
        <v>-0.16158393399720267</v>
      </c>
      <c r="D8" s="17">
        <f>_xlfn.NORM.S.DIST(C8,Table2[[#Totals],[Summary by Mean]])</f>
        <v>0.43581675492682476</v>
      </c>
      <c r="E8" s="5" t="s">
        <v>8220</v>
      </c>
      <c r="F8" s="5">
        <v>1</v>
      </c>
      <c r="G8" s="17">
        <f t="shared" si="1"/>
        <v>0.71169140285565891</v>
      </c>
      <c r="H8" s="17">
        <f>_xlfn.NORM.S.DIST(G8,Table2[[#Totals],[Successful Campaigns]])</f>
        <v>0.76167205374032632</v>
      </c>
      <c r="I8" s="19" t="s">
        <v>8407</v>
      </c>
      <c r="J8" s="5">
        <f>MAX(B2:B2186)</f>
        <v>26457</v>
      </c>
      <c r="K8" s="5">
        <f>MAX(F2:F1531)</f>
        <v>1293</v>
      </c>
      <c r="M8" s="23" t="s">
        <v>8424</v>
      </c>
      <c r="N8" s="24">
        <f>_xlfn.QUARTILE.EXC(B2:B2186,3)</f>
        <v>141</v>
      </c>
      <c r="O8" s="1">
        <f>_xlfn.QUARTILE.EXC(B2:B2186,3)</f>
        <v>141</v>
      </c>
    </row>
    <row r="9" spans="1:17" x14ac:dyDescent="0.35">
      <c r="A9" s="5" t="s">
        <v>8218</v>
      </c>
      <c r="B9" s="5">
        <v>57</v>
      </c>
      <c r="C9" s="17">
        <f t="shared" si="0"/>
        <v>-0.16276834836936632</v>
      </c>
      <c r="D9" s="17">
        <f>_xlfn.NORM.S.DIST(C9,Table2[[#Totals],[Summary by Mean]])</f>
        <v>0.43535041510945194</v>
      </c>
      <c r="E9" s="5" t="s">
        <v>8220</v>
      </c>
      <c r="F9" s="5">
        <v>2</v>
      </c>
      <c r="G9" s="17">
        <f t="shared" si="1"/>
        <v>1.7116914028556589</v>
      </c>
      <c r="H9" s="17">
        <f>_xlfn.NORM.S.DIST(G9,Table2[[#Totals],[Successful Campaigns]])</f>
        <v>0.95652322310469373</v>
      </c>
      <c r="I9" s="19" t="s">
        <v>8408</v>
      </c>
      <c r="J9" s="17">
        <f>_xlfn.VAR.P(B2:B2186)</f>
        <v>712840.9867348104</v>
      </c>
      <c r="K9" s="17">
        <f>_xlfn.VAR.P(F2:F1531)</f>
        <v>3773.2216685890044</v>
      </c>
      <c r="M9" s="23" t="s">
        <v>8425</v>
      </c>
      <c r="N9" s="24">
        <f>N8-N5</f>
        <v>112</v>
      </c>
      <c r="O9" s="1">
        <f>O8-O5</f>
        <v>140</v>
      </c>
    </row>
    <row r="10" spans="1:17" x14ac:dyDescent="0.35">
      <c r="A10" s="5" t="s">
        <v>8218</v>
      </c>
      <c r="B10" s="5">
        <v>12</v>
      </c>
      <c r="C10" s="17">
        <f t="shared" si="0"/>
        <v>-0.21606699511673019</v>
      </c>
      <c r="D10" s="17">
        <f>_xlfn.NORM.S.DIST(C10,Table2[[#Totals],[Summary by Mean]])</f>
        <v>0.41446776306232075</v>
      </c>
      <c r="E10" s="5" t="s">
        <v>8220</v>
      </c>
      <c r="F10" s="5">
        <v>3</v>
      </c>
      <c r="G10" s="17">
        <f t="shared" si="1"/>
        <v>2.7116914028556591</v>
      </c>
      <c r="H10" s="17">
        <f>_xlfn.NORM.S.DIST(G10,Table2[[#Totals],[Successful Campaigns]])</f>
        <v>0.99665295593346726</v>
      </c>
      <c r="I10" s="19" t="s">
        <v>8409</v>
      </c>
      <c r="J10" s="17">
        <f>_xlfn.STDEV.P(B2:B2186)</f>
        <v>844.29910975602149</v>
      </c>
      <c r="K10" s="17">
        <f>_xlfn.STDEV.P(F2:F1531)</f>
        <v>61.426555076684906</v>
      </c>
      <c r="O10" s="1"/>
    </row>
    <row r="11" spans="1:17" x14ac:dyDescent="0.35">
      <c r="A11" s="5" t="s">
        <v>8218</v>
      </c>
      <c r="B11" s="5">
        <v>20</v>
      </c>
      <c r="C11" s="17">
        <f t="shared" si="0"/>
        <v>-0.20659168013942106</v>
      </c>
      <c r="D11" s="17">
        <f>_xlfn.NORM.S.DIST(C11,Table2[[#Totals],[Summary by Mean]])</f>
        <v>0.41816437919297167</v>
      </c>
      <c r="E11" s="5" t="s">
        <v>8220</v>
      </c>
      <c r="F11" s="5">
        <v>10</v>
      </c>
      <c r="G11" s="17">
        <f t="shared" si="1"/>
        <v>9.7116914028556582</v>
      </c>
      <c r="H11" s="17">
        <f>_xlfn.NORM.S.DIST(G11,Table2[[#Totals],[Successful Campaigns]])</f>
        <v>1</v>
      </c>
      <c r="O11" s="1"/>
    </row>
    <row r="12" spans="1:17" x14ac:dyDescent="0.35">
      <c r="A12" s="5" t="s">
        <v>8218</v>
      </c>
      <c r="B12" s="5">
        <v>19</v>
      </c>
      <c r="C12" s="17">
        <f t="shared" si="0"/>
        <v>-0.20777609451158471</v>
      </c>
      <c r="D12" s="17">
        <f>_xlfn.NORM.S.DIST(C12,Table2[[#Totals],[Summary by Mean]])</f>
        <v>0.41770189954112602</v>
      </c>
      <c r="E12" s="5" t="s">
        <v>8220</v>
      </c>
      <c r="F12" s="5">
        <v>10</v>
      </c>
      <c r="G12" s="17">
        <f t="shared" si="1"/>
        <v>9.7116914028556582</v>
      </c>
      <c r="H12" s="17">
        <f>_xlfn.NORM.S.DIST(G12,Table2[[#Totals],[Successful Campaigns]])</f>
        <v>1</v>
      </c>
      <c r="I12" s="19" t="s">
        <v>8411</v>
      </c>
      <c r="J12" s="21" t="s">
        <v>8414</v>
      </c>
      <c r="K12" s="22" t="s">
        <v>8415</v>
      </c>
      <c r="O12" s="1"/>
    </row>
    <row r="13" spans="1:17" x14ac:dyDescent="0.35">
      <c r="A13" s="5" t="s">
        <v>8218</v>
      </c>
      <c r="B13" s="5">
        <v>75</v>
      </c>
      <c r="C13" s="17">
        <f t="shared" si="0"/>
        <v>-0.14144888967042077</v>
      </c>
      <c r="D13" s="17">
        <f>_xlfn.NORM.S.DIST(C13,Table2[[#Totals],[Summary by Mean]])</f>
        <v>0.44375766705655828</v>
      </c>
      <c r="E13" s="5" t="s">
        <v>8220</v>
      </c>
      <c r="F13" s="5">
        <v>1</v>
      </c>
      <c r="G13" s="17">
        <f t="shared" si="1"/>
        <v>0.71169140285565891</v>
      </c>
      <c r="H13" s="17">
        <f>_xlfn.NORM.S.DIST(G13,Table2[[#Totals],[Successful Campaigns]])</f>
        <v>0.76167205374032632</v>
      </c>
      <c r="I13" s="20" t="s">
        <v>8412</v>
      </c>
      <c r="J13" s="17">
        <f>J5+J10</f>
        <v>1038.7242813807354</v>
      </c>
      <c r="K13" s="17">
        <f>K5+K10</f>
        <v>79.136358998253542</v>
      </c>
      <c r="M13" s="31" t="s">
        <v>8427</v>
      </c>
      <c r="N13" s="25">
        <f>N5-(1.5*N9)</f>
        <v>-139</v>
      </c>
      <c r="O13" s="30">
        <f>O5-(1.5*O9)</f>
        <v>-209</v>
      </c>
    </row>
    <row r="14" spans="1:17" x14ac:dyDescent="0.35">
      <c r="A14" s="5" t="s">
        <v>8218</v>
      </c>
      <c r="B14" s="5">
        <v>827</v>
      </c>
      <c r="C14" s="17">
        <f t="shared" si="0"/>
        <v>0.749230718196638</v>
      </c>
      <c r="D14" s="17">
        <f>_xlfn.NORM.S.DIST(C14,Table2[[#Totals],[Summary by Mean]])</f>
        <v>0.77314092125696576</v>
      </c>
      <c r="E14" s="5" t="s">
        <v>8220</v>
      </c>
      <c r="F14" s="5">
        <v>0</v>
      </c>
      <c r="G14" s="17">
        <f t="shared" si="1"/>
        <v>-0.28830859714434109</v>
      </c>
      <c r="H14" s="17">
        <f>_xlfn.NORM.S.DIST(G14,Table2[[#Totals],[Successful Campaigns]])</f>
        <v>0.38655526343120244</v>
      </c>
      <c r="I14" s="3" t="s">
        <v>8413</v>
      </c>
      <c r="J14" s="17">
        <f>J5-J10</f>
        <v>-649.87393813130757</v>
      </c>
      <c r="K14" s="17">
        <f>K5-K10</f>
        <v>-43.716751155116278</v>
      </c>
      <c r="L14" s="18"/>
      <c r="M14" s="32" t="s">
        <v>8428</v>
      </c>
      <c r="N14" s="26">
        <f>N8+(1.5*N9)</f>
        <v>309</v>
      </c>
      <c r="O14" s="30">
        <f>O8+(1.5*O9)</f>
        <v>351</v>
      </c>
      <c r="P14" s="18"/>
      <c r="Q14" s="18"/>
    </row>
    <row r="15" spans="1:17" x14ac:dyDescent="0.35">
      <c r="A15" s="5" t="s">
        <v>8218</v>
      </c>
      <c r="B15" s="5">
        <v>51</v>
      </c>
      <c r="C15" s="17">
        <f t="shared" si="0"/>
        <v>-0.16987483460234817</v>
      </c>
      <c r="D15" s="17">
        <f>_xlfn.NORM.S.DIST(C15,Table2[[#Totals],[Summary by Mean]])</f>
        <v>0.43255428626279424</v>
      </c>
      <c r="E15" s="5" t="s">
        <v>8220</v>
      </c>
      <c r="F15" s="5">
        <v>0</v>
      </c>
      <c r="G15" s="17">
        <f t="shared" si="1"/>
        <v>-0.28830859714434109</v>
      </c>
      <c r="H15" s="17">
        <f>_xlfn.NORM.S.DIST(G15,Table2[[#Totals],[Successful Campaigns]])</f>
        <v>0.38655526343120244</v>
      </c>
      <c r="I15" s="18">
        <f>STANDARDIZE(B2,J5,J10)</f>
        <v>-1.4716551848911076E-2</v>
      </c>
      <c r="J15" s="17">
        <f>STANDARDIZE(G2,K5,K10)</f>
        <v>-0.29300214697444982</v>
      </c>
      <c r="K15" s="17"/>
      <c r="L15" s="18"/>
      <c r="M15" s="18"/>
      <c r="P15" s="18"/>
      <c r="Q15" s="18"/>
    </row>
    <row r="16" spans="1:17" x14ac:dyDescent="0.35">
      <c r="A16" s="5" t="s">
        <v>8218</v>
      </c>
      <c r="B16" s="5">
        <v>41</v>
      </c>
      <c r="C16" s="17">
        <f t="shared" si="0"/>
        <v>-0.18171897832398459</v>
      </c>
      <c r="D16" s="17">
        <f>_xlfn.NORM.S.DIST(C16,Table2[[#Totals],[Summary by Mean]])</f>
        <v>0.42790163569933126</v>
      </c>
      <c r="E16" s="5" t="s">
        <v>8220</v>
      </c>
      <c r="F16" s="5">
        <v>0</v>
      </c>
      <c r="G16" s="17">
        <f t="shared" si="1"/>
        <v>-0.28830859714434109</v>
      </c>
      <c r="H16" s="17">
        <f>_xlfn.NORM.S.DIST(G16,Table2[[#Totals],[Successful Campaigns]])</f>
        <v>0.38655526343120244</v>
      </c>
      <c r="I16" s="18"/>
      <c r="L16" s="18"/>
      <c r="M16" s="18"/>
      <c r="P16" s="18"/>
      <c r="Q16" s="18"/>
    </row>
    <row r="17" spans="1:17" x14ac:dyDescent="0.35">
      <c r="A17" s="5" t="s">
        <v>8218</v>
      </c>
      <c r="B17" s="5">
        <v>98</v>
      </c>
      <c r="C17" s="17">
        <f t="shared" si="0"/>
        <v>-0.11420735911065699</v>
      </c>
      <c r="D17" s="17">
        <f>_xlfn.NORM.S.DIST(C17,Table2[[#Totals],[Summary by Mean]])</f>
        <v>0.45453670917773559</v>
      </c>
      <c r="E17" s="5" t="s">
        <v>8220</v>
      </c>
      <c r="F17" s="5">
        <v>26</v>
      </c>
      <c r="G17" s="17">
        <f t="shared" si="1"/>
        <v>25.71169140285566</v>
      </c>
      <c r="H17" s="17">
        <f>_xlfn.NORM.S.DIST(G17,Table2[[#Totals],[Successful Campaigns]])</f>
        <v>1</v>
      </c>
      <c r="I17" s="18">
        <f>COUNT(C3:C2187,"&lt;=2.68")</f>
        <v>2184</v>
      </c>
      <c r="L17" s="18"/>
      <c r="M17" s="18"/>
      <c r="P17" s="18"/>
      <c r="Q17" s="18"/>
    </row>
    <row r="18" spans="1:17" x14ac:dyDescent="0.35">
      <c r="A18" s="5" t="s">
        <v>8218</v>
      </c>
      <c r="B18" s="5">
        <v>70</v>
      </c>
      <c r="C18" s="17">
        <f t="shared" si="0"/>
        <v>-0.14737096153123896</v>
      </c>
      <c r="D18" s="17">
        <f>_xlfn.NORM.S.DIST(C18,Table2[[#Totals],[Summary by Mean]])</f>
        <v>0.44141961229111149</v>
      </c>
      <c r="E18" s="5" t="s">
        <v>8220</v>
      </c>
      <c r="F18" s="5">
        <v>0</v>
      </c>
      <c r="G18" s="17">
        <f t="shared" si="1"/>
        <v>-0.28830859714434109</v>
      </c>
      <c r="H18" s="17">
        <f>_xlfn.NORM.S.DIST(G18,Table2[[#Totals],[Successful Campaigns]])</f>
        <v>0.38655526343120244</v>
      </c>
      <c r="I18" s="18"/>
      <c r="L18" s="18"/>
      <c r="M18" s="18"/>
      <c r="P18" s="18"/>
      <c r="Q18" s="18"/>
    </row>
    <row r="19" spans="1:17" x14ac:dyDescent="0.35">
      <c r="A19" s="5" t="s">
        <v>8218</v>
      </c>
      <c r="B19" s="5">
        <v>36</v>
      </c>
      <c r="C19" s="17">
        <f t="shared" si="0"/>
        <v>-0.18764105018480279</v>
      </c>
      <c r="D19" s="17">
        <f>_xlfn.NORM.S.DIST(C19,Table2[[#Totals],[Summary by Mean]])</f>
        <v>0.42557902218677013</v>
      </c>
      <c r="E19" s="5" t="s">
        <v>8220</v>
      </c>
      <c r="F19" s="5">
        <v>7</v>
      </c>
      <c r="G19" s="17">
        <f t="shared" si="1"/>
        <v>6.7116914028556591</v>
      </c>
      <c r="H19" s="17">
        <f>_xlfn.NORM.S.DIST(G19,Table2[[#Totals],[Successful Campaigns]])</f>
        <v>0.99999999999038092</v>
      </c>
      <c r="I19" s="18"/>
      <c r="L19" s="18"/>
      <c r="M19" s="18"/>
      <c r="P19" s="18"/>
      <c r="Q19" s="18"/>
    </row>
    <row r="20" spans="1:17" x14ac:dyDescent="0.35">
      <c r="A20" s="5" t="s">
        <v>8218</v>
      </c>
      <c r="B20" s="5">
        <v>342</v>
      </c>
      <c r="C20" s="17">
        <f t="shared" si="0"/>
        <v>0.17478974769727162</v>
      </c>
      <c r="D20" s="17">
        <f>_xlfn.NORM.S.DIST(C20,Table2[[#Totals],[Summary by Mean]])</f>
        <v>0.56937757776191067</v>
      </c>
      <c r="E20" s="5" t="s">
        <v>8220</v>
      </c>
      <c r="F20" s="5">
        <v>0</v>
      </c>
      <c r="G20" s="17">
        <f t="shared" si="1"/>
        <v>-0.28830859714434109</v>
      </c>
      <c r="H20" s="17">
        <f>_xlfn.NORM.S.DIST(G20,Table2[[#Totals],[Successful Campaigns]])</f>
        <v>0.38655526343120244</v>
      </c>
      <c r="I20" s="18"/>
      <c r="L20" s="18"/>
      <c r="M20" s="18"/>
      <c r="P20" s="18"/>
      <c r="Q20" s="18"/>
    </row>
    <row r="21" spans="1:17" x14ac:dyDescent="0.35">
      <c r="A21" s="5" t="s">
        <v>8218</v>
      </c>
      <c r="B21" s="5">
        <v>22</v>
      </c>
      <c r="C21" s="17">
        <f t="shared" si="0"/>
        <v>-0.20422285139509377</v>
      </c>
      <c r="D21" s="17">
        <f>_xlfn.NORM.S.DIST(C21,Table2[[#Totals],[Summary by Mean]])</f>
        <v>0.41908967740941128</v>
      </c>
      <c r="E21" s="5" t="s">
        <v>8220</v>
      </c>
      <c r="F21" s="5">
        <v>2</v>
      </c>
      <c r="G21" s="17">
        <f t="shared" si="1"/>
        <v>1.7116914028556589</v>
      </c>
      <c r="H21" s="17">
        <f>_xlfn.NORM.S.DIST(G21,Table2[[#Totals],[Successful Campaigns]])</f>
        <v>0.95652322310469373</v>
      </c>
      <c r="I21" s="18"/>
      <c r="L21" s="18"/>
      <c r="M21" s="18"/>
      <c r="P21" s="18"/>
      <c r="Q21" s="18"/>
    </row>
    <row r="22" spans="1:17" x14ac:dyDescent="0.35">
      <c r="A22" s="5" t="s">
        <v>8218</v>
      </c>
      <c r="B22" s="5">
        <v>25</v>
      </c>
      <c r="C22" s="17">
        <f t="shared" si="0"/>
        <v>-0.20066960827860286</v>
      </c>
      <c r="D22" s="17">
        <f>_xlfn.NORM.S.DIST(C22,Table2[[#Totals],[Summary by Mean]])</f>
        <v>0.42047846268789313</v>
      </c>
      <c r="E22" s="5" t="s">
        <v>8220</v>
      </c>
      <c r="F22" s="5">
        <v>13</v>
      </c>
      <c r="G22" s="17">
        <f t="shared" si="1"/>
        <v>12.711691402855658</v>
      </c>
      <c r="H22" s="17">
        <f>_xlfn.NORM.S.DIST(G22,Table2[[#Totals],[Successful Campaigns]])</f>
        <v>1</v>
      </c>
      <c r="I22" s="18"/>
      <c r="L22" s="18"/>
      <c r="M22" s="18"/>
      <c r="P22" s="18"/>
      <c r="Q22" s="18"/>
    </row>
    <row r="23" spans="1:17" x14ac:dyDescent="0.35">
      <c r="A23" s="5" t="s">
        <v>8218</v>
      </c>
      <c r="B23" s="5">
        <v>101</v>
      </c>
      <c r="C23" s="17">
        <f t="shared" si="0"/>
        <v>-0.11065411599416607</v>
      </c>
      <c r="D23" s="17">
        <f>_xlfn.NORM.S.DIST(C23,Table2[[#Totals],[Summary by Mean]])</f>
        <v>0.45594531628987456</v>
      </c>
      <c r="E23" s="5" t="s">
        <v>8220</v>
      </c>
      <c r="F23" s="5">
        <v>4</v>
      </c>
      <c r="G23" s="17">
        <f t="shared" si="1"/>
        <v>3.7116914028556591</v>
      </c>
      <c r="H23" s="17">
        <f>_xlfn.NORM.S.DIST(G23,Table2[[#Totals],[Successful Campaigns]])</f>
        <v>0.99989706055044614</v>
      </c>
      <c r="I23" s="18"/>
      <c r="L23" s="18"/>
      <c r="M23" s="18"/>
      <c r="P23" s="18"/>
      <c r="Q23" s="18"/>
    </row>
    <row r="24" spans="1:17" x14ac:dyDescent="0.35">
      <c r="A24" s="5" t="s">
        <v>8218</v>
      </c>
      <c r="B24" s="5">
        <v>8</v>
      </c>
      <c r="C24" s="17">
        <f t="shared" si="0"/>
        <v>-0.22080465260538476</v>
      </c>
      <c r="D24" s="17">
        <f>_xlfn.NORM.S.DIST(C24,Table2[[#Totals],[Summary by Mean]])</f>
        <v>0.41262227036868293</v>
      </c>
      <c r="E24" s="5" t="s">
        <v>8220</v>
      </c>
      <c r="F24" s="5">
        <v>0</v>
      </c>
      <c r="G24" s="17">
        <f t="shared" si="1"/>
        <v>-0.28830859714434109</v>
      </c>
      <c r="H24" s="17">
        <f>_xlfn.NORM.S.DIST(G24,Table2[[#Totals],[Successful Campaigns]])</f>
        <v>0.38655526343120244</v>
      </c>
      <c r="I24" s="18"/>
      <c r="L24" s="18"/>
      <c r="M24" s="18"/>
      <c r="P24" s="18"/>
      <c r="Q24" s="18"/>
    </row>
    <row r="25" spans="1:17" x14ac:dyDescent="0.35">
      <c r="A25" s="5" t="s">
        <v>8218</v>
      </c>
      <c r="B25" s="5">
        <v>23</v>
      </c>
      <c r="C25" s="17">
        <f t="shared" si="0"/>
        <v>-0.20303843702293015</v>
      </c>
      <c r="D25" s="17">
        <f>_xlfn.NORM.S.DIST(C25,Table2[[#Totals],[Summary by Mean]])</f>
        <v>0.41955249473073053</v>
      </c>
      <c r="E25" s="5" t="s">
        <v>8220</v>
      </c>
      <c r="F25" s="5">
        <v>12</v>
      </c>
      <c r="G25" s="17">
        <f t="shared" si="1"/>
        <v>11.711691402855658</v>
      </c>
      <c r="H25" s="17">
        <f>_xlfn.NORM.S.DIST(G25,Table2[[#Totals],[Successful Campaigns]])</f>
        <v>1</v>
      </c>
      <c r="I25" s="18"/>
      <c r="L25" s="18"/>
      <c r="M25" s="18"/>
      <c r="P25" s="18"/>
      <c r="Q25" s="18"/>
    </row>
    <row r="26" spans="1:17" x14ac:dyDescent="0.35">
      <c r="A26" s="5" t="s">
        <v>8218</v>
      </c>
      <c r="B26" s="5">
        <v>574</v>
      </c>
      <c r="C26" s="17">
        <f t="shared" si="0"/>
        <v>0.44957388203923659</v>
      </c>
      <c r="D26" s="17">
        <f>_xlfn.NORM.S.DIST(C26,Table2[[#Totals],[Summary by Mean]])</f>
        <v>0.67349113797251725</v>
      </c>
      <c r="E26" s="5" t="s">
        <v>8220</v>
      </c>
      <c r="F26" s="5">
        <v>2</v>
      </c>
      <c r="G26" s="17">
        <f t="shared" si="1"/>
        <v>1.7116914028556589</v>
      </c>
      <c r="H26" s="17">
        <f>_xlfn.NORM.S.DIST(G26,Table2[[#Totals],[Successful Campaigns]])</f>
        <v>0.95652322310469373</v>
      </c>
      <c r="I26" s="18"/>
      <c r="L26" s="18"/>
      <c r="M26" s="18"/>
      <c r="P26" s="18"/>
      <c r="Q26" s="18"/>
    </row>
    <row r="27" spans="1:17" x14ac:dyDescent="0.35">
      <c r="A27" s="5" t="s">
        <v>8218</v>
      </c>
      <c r="B27" s="5">
        <v>14</v>
      </c>
      <c r="C27" s="17">
        <f t="shared" si="0"/>
        <v>-0.21369816637240291</v>
      </c>
      <c r="D27" s="17">
        <f>_xlfn.NORM.S.DIST(C27,Table2[[#Totals],[Summary by Mean]])</f>
        <v>0.41539122066878692</v>
      </c>
      <c r="E27" s="5" t="s">
        <v>8220</v>
      </c>
      <c r="F27" s="5">
        <v>10</v>
      </c>
      <c r="G27" s="17">
        <f t="shared" si="1"/>
        <v>9.7116914028556582</v>
      </c>
      <c r="H27" s="17">
        <f>_xlfn.NORM.S.DIST(G27,Table2[[#Totals],[Successful Campaigns]])</f>
        <v>1</v>
      </c>
      <c r="I27" s="18"/>
      <c r="L27" s="18"/>
      <c r="M27" s="18"/>
      <c r="P27" s="18"/>
      <c r="Q27" s="18"/>
    </row>
    <row r="28" spans="1:17" x14ac:dyDescent="0.35">
      <c r="A28" s="5" t="s">
        <v>8218</v>
      </c>
      <c r="B28" s="5">
        <v>19</v>
      </c>
      <c r="C28" s="17">
        <f t="shared" si="0"/>
        <v>-0.20777609451158471</v>
      </c>
      <c r="D28" s="17">
        <f>_xlfn.NORM.S.DIST(C28,Table2[[#Totals],[Summary by Mean]])</f>
        <v>0.41770189954112602</v>
      </c>
      <c r="E28" s="5" t="s">
        <v>8220</v>
      </c>
      <c r="F28" s="5">
        <v>0</v>
      </c>
      <c r="G28" s="17">
        <f t="shared" si="1"/>
        <v>-0.28830859714434109</v>
      </c>
      <c r="H28" s="17">
        <f>_xlfn.NORM.S.DIST(G28,Table2[[#Totals],[Successful Campaigns]])</f>
        <v>0.38655526343120244</v>
      </c>
      <c r="I28" s="18"/>
      <c r="L28" s="18"/>
      <c r="M28" s="18"/>
      <c r="P28" s="18"/>
      <c r="Q28" s="18"/>
    </row>
    <row r="29" spans="1:17" x14ac:dyDescent="0.35">
      <c r="A29" s="5" t="s">
        <v>8218</v>
      </c>
      <c r="B29" s="5">
        <v>150</v>
      </c>
      <c r="C29" s="17">
        <f t="shared" si="0"/>
        <v>-5.2617811758147622E-2</v>
      </c>
      <c r="D29" s="17">
        <f>_xlfn.NORM.S.DIST(C29,Table2[[#Totals],[Summary by Mean]])</f>
        <v>0.47901821244936904</v>
      </c>
      <c r="E29" s="5" t="s">
        <v>8220</v>
      </c>
      <c r="F29" s="5">
        <v>5</v>
      </c>
      <c r="G29" s="17">
        <f t="shared" si="1"/>
        <v>4.7116914028556591</v>
      </c>
      <c r="H29" s="17">
        <f>_xlfn.NORM.S.DIST(G29,Table2[[#Totals],[Successful Campaigns]])</f>
        <v>0.99999877165397022</v>
      </c>
      <c r="I29" s="18"/>
      <c r="L29" s="18"/>
      <c r="M29" s="18"/>
      <c r="P29" s="18"/>
      <c r="Q29" s="18"/>
    </row>
    <row r="30" spans="1:17" x14ac:dyDescent="0.35">
      <c r="A30" s="5" t="s">
        <v>8218</v>
      </c>
      <c r="B30" s="5">
        <v>71</v>
      </c>
      <c r="C30" s="17">
        <f t="shared" si="0"/>
        <v>-0.14618654715907534</v>
      </c>
      <c r="D30" s="17">
        <f>_xlfn.NORM.S.DIST(C30,Table2[[#Totals],[Summary by Mean]])</f>
        <v>0.44188706264067451</v>
      </c>
      <c r="E30" s="5" t="s">
        <v>8220</v>
      </c>
      <c r="F30" s="5">
        <v>0</v>
      </c>
      <c r="G30" s="17">
        <f t="shared" si="1"/>
        <v>-0.28830859714434109</v>
      </c>
      <c r="H30" s="17">
        <f>_xlfn.NORM.S.DIST(G30,Table2[[#Totals],[Successful Campaigns]])</f>
        <v>0.38655526343120244</v>
      </c>
      <c r="I30" s="18"/>
      <c r="L30" s="18"/>
      <c r="M30" s="18"/>
      <c r="P30" s="18"/>
      <c r="Q30" s="18"/>
    </row>
    <row r="31" spans="1:17" x14ac:dyDescent="0.35">
      <c r="A31" s="5" t="s">
        <v>8218</v>
      </c>
      <c r="B31" s="5">
        <v>117</v>
      </c>
      <c r="C31" s="17">
        <f t="shared" si="0"/>
        <v>-9.1703486039547796E-2</v>
      </c>
      <c r="D31" s="17">
        <f>_xlfn.NORM.S.DIST(C31,Table2[[#Totals],[Summary by Mean]])</f>
        <v>0.46346681380318433</v>
      </c>
      <c r="E31" s="5" t="s">
        <v>8220</v>
      </c>
      <c r="F31" s="5">
        <v>5</v>
      </c>
      <c r="G31" s="17">
        <f t="shared" si="1"/>
        <v>4.7116914028556591</v>
      </c>
      <c r="H31" s="17">
        <f>_xlfn.NORM.S.DIST(G31,Table2[[#Totals],[Successful Campaigns]])</f>
        <v>0.99999877165397022</v>
      </c>
      <c r="I31" s="18"/>
      <c r="L31" s="18"/>
      <c r="M31" s="18"/>
      <c r="P31" s="18"/>
      <c r="Q31" s="18"/>
    </row>
    <row r="32" spans="1:17" x14ac:dyDescent="0.35">
      <c r="A32" s="5" t="s">
        <v>8218</v>
      </c>
      <c r="B32" s="5">
        <v>53</v>
      </c>
      <c r="C32" s="17">
        <f t="shared" si="0"/>
        <v>-0.16750600585802089</v>
      </c>
      <c r="D32" s="17">
        <f>_xlfn.NORM.S.DIST(C32,Table2[[#Totals],[Summary by Mean]])</f>
        <v>0.43348596115150073</v>
      </c>
      <c r="E32" s="5" t="s">
        <v>8220</v>
      </c>
      <c r="F32" s="5">
        <v>1</v>
      </c>
      <c r="G32" s="17">
        <f t="shared" si="1"/>
        <v>0.71169140285565891</v>
      </c>
      <c r="H32" s="17">
        <f>_xlfn.NORM.S.DIST(G32,Table2[[#Totals],[Successful Campaigns]])</f>
        <v>0.76167205374032632</v>
      </c>
      <c r="I32" s="18"/>
      <c r="L32" s="18"/>
      <c r="M32" s="18"/>
      <c r="P32" s="18"/>
      <c r="Q32" s="18"/>
    </row>
    <row r="33" spans="1:17" x14ac:dyDescent="0.35">
      <c r="A33" s="5" t="s">
        <v>8218</v>
      </c>
      <c r="B33" s="5">
        <v>1</v>
      </c>
      <c r="C33" s="17">
        <f t="shared" si="0"/>
        <v>-0.22909555321053027</v>
      </c>
      <c r="D33" s="17">
        <f>_xlfn.NORM.S.DIST(C33,Table2[[#Totals],[Summary by Mean]])</f>
        <v>0.40939732479417407</v>
      </c>
      <c r="E33" s="5" t="s">
        <v>8220</v>
      </c>
      <c r="F33" s="5">
        <v>3</v>
      </c>
      <c r="G33" s="17">
        <f t="shared" si="1"/>
        <v>2.7116914028556591</v>
      </c>
      <c r="H33" s="17">
        <f>_xlfn.NORM.S.DIST(G33,Table2[[#Totals],[Successful Campaigns]])</f>
        <v>0.99665295593346726</v>
      </c>
      <c r="I33" s="18"/>
      <c r="L33" s="18"/>
      <c r="M33" s="18"/>
      <c r="P33" s="18"/>
      <c r="Q33" s="18"/>
    </row>
    <row r="34" spans="1:17" x14ac:dyDescent="0.35">
      <c r="A34" s="5" t="s">
        <v>8218</v>
      </c>
      <c r="B34" s="5">
        <v>89</v>
      </c>
      <c r="C34" s="17">
        <f t="shared" si="0"/>
        <v>-0.12486708846012977</v>
      </c>
      <c r="D34" s="17">
        <f>_xlfn.NORM.S.DIST(C34,Table2[[#Totals],[Summary by Mean]])</f>
        <v>0.45031438700328646</v>
      </c>
      <c r="E34" s="5" t="s">
        <v>8220</v>
      </c>
      <c r="F34" s="5">
        <v>3</v>
      </c>
      <c r="G34" s="17">
        <f t="shared" si="1"/>
        <v>2.7116914028556591</v>
      </c>
      <c r="H34" s="17">
        <f>_xlfn.NORM.S.DIST(G34,Table2[[#Totals],[Successful Campaigns]])</f>
        <v>0.99665295593346726</v>
      </c>
      <c r="I34" s="18"/>
      <c r="L34" s="18"/>
      <c r="M34" s="18"/>
      <c r="P34" s="18"/>
      <c r="Q34" s="18"/>
    </row>
    <row r="35" spans="1:17" x14ac:dyDescent="0.35">
      <c r="A35" s="5" t="s">
        <v>8218</v>
      </c>
      <c r="B35" s="5">
        <v>64</v>
      </c>
      <c r="C35" s="17">
        <f t="shared" si="0"/>
        <v>-0.15447744776422082</v>
      </c>
      <c r="D35" s="17">
        <f>_xlfn.NORM.S.DIST(C35,Table2[[#Totals],[Summary by Mean]])</f>
        <v>0.43861664592279792</v>
      </c>
      <c r="E35" s="5" t="s">
        <v>8220</v>
      </c>
      <c r="F35" s="5">
        <v>0</v>
      </c>
      <c r="G35" s="17">
        <f t="shared" si="1"/>
        <v>-0.28830859714434109</v>
      </c>
      <c r="H35" s="17">
        <f>_xlfn.NORM.S.DIST(G35,Table2[[#Totals],[Successful Campaigns]])</f>
        <v>0.38655526343120244</v>
      </c>
    </row>
    <row r="36" spans="1:17" x14ac:dyDescent="0.35">
      <c r="A36" s="5" t="s">
        <v>8218</v>
      </c>
      <c r="B36" s="5">
        <v>68</v>
      </c>
      <c r="C36" s="17">
        <f t="shared" si="0"/>
        <v>-0.14973979027556625</v>
      </c>
      <c r="D36" s="17">
        <f>_xlfn.NORM.S.DIST(C36,Table2[[#Totals],[Summary by Mean]])</f>
        <v>0.44048495698985357</v>
      </c>
      <c r="E36" s="5" t="s">
        <v>8220</v>
      </c>
      <c r="F36" s="5">
        <v>3</v>
      </c>
      <c r="G36" s="17">
        <f t="shared" si="1"/>
        <v>2.7116914028556591</v>
      </c>
      <c r="H36" s="17">
        <f>_xlfn.NORM.S.DIST(G36,Table2[[#Totals],[Successful Campaigns]])</f>
        <v>0.99665295593346726</v>
      </c>
    </row>
    <row r="37" spans="1:17" x14ac:dyDescent="0.35">
      <c r="A37" s="5" t="s">
        <v>8218</v>
      </c>
      <c r="B37" s="5">
        <v>28</v>
      </c>
      <c r="C37" s="17">
        <f t="shared" si="0"/>
        <v>-0.19711636516211192</v>
      </c>
      <c r="D37" s="17">
        <f>_xlfn.NORM.S.DIST(C37,Table2[[#Totals],[Summary by Mean]])</f>
        <v>0.42186823856110828</v>
      </c>
      <c r="E37" s="5" t="s">
        <v>8220</v>
      </c>
      <c r="F37" s="5">
        <v>0</v>
      </c>
      <c r="G37" s="17">
        <f t="shared" si="1"/>
        <v>-0.28830859714434109</v>
      </c>
      <c r="H37" s="17">
        <f>_xlfn.NORM.S.DIST(G37,Table2[[#Totals],[Successful Campaigns]])</f>
        <v>0.38655526343120244</v>
      </c>
    </row>
    <row r="38" spans="1:17" x14ac:dyDescent="0.35">
      <c r="A38" s="5" t="s">
        <v>8218</v>
      </c>
      <c r="B38" s="5">
        <v>44</v>
      </c>
      <c r="C38" s="17">
        <f t="shared" si="0"/>
        <v>-0.17816573520749365</v>
      </c>
      <c r="D38" s="17">
        <f>_xlfn.NORM.S.DIST(C38,Table2[[#Totals],[Summary by Mean]])</f>
        <v>0.42929640924923429</v>
      </c>
      <c r="E38" s="5" t="s">
        <v>8220</v>
      </c>
      <c r="F38" s="5">
        <v>19</v>
      </c>
      <c r="G38" s="17">
        <f t="shared" si="1"/>
        <v>18.71169140285566</v>
      </c>
      <c r="H38" s="17">
        <f>_xlfn.NORM.S.DIST(G38,Table2[[#Totals],[Successful Campaigns]])</f>
        <v>1</v>
      </c>
    </row>
    <row r="39" spans="1:17" x14ac:dyDescent="0.35">
      <c r="A39" s="5" t="s">
        <v>8218</v>
      </c>
      <c r="B39" s="5">
        <v>253</v>
      </c>
      <c r="C39" s="17">
        <f t="shared" si="0"/>
        <v>6.9376868574707498E-2</v>
      </c>
      <c r="D39" s="17">
        <f>_xlfn.NORM.S.DIST(C39,Table2[[#Totals],[Summary by Mean]])</f>
        <v>0.52765517962476194</v>
      </c>
      <c r="E39" s="5" t="s">
        <v>8220</v>
      </c>
      <c r="F39" s="5">
        <v>8</v>
      </c>
      <c r="G39" s="17">
        <f t="shared" si="1"/>
        <v>7.7116914028556591</v>
      </c>
      <c r="H39" s="17">
        <f>_xlfn.NORM.S.DIST(G39,Table2[[#Totals],[Successful Campaigns]])</f>
        <v>0.99999999999999378</v>
      </c>
    </row>
    <row r="40" spans="1:17" x14ac:dyDescent="0.35">
      <c r="A40" s="5" t="s">
        <v>8218</v>
      </c>
      <c r="B40" s="5">
        <v>66</v>
      </c>
      <c r="C40" s="17">
        <f t="shared" si="0"/>
        <v>-0.15210861901989353</v>
      </c>
      <c r="D40" s="17">
        <f>_xlfn.NORM.S.DIST(C40,Table2[[#Totals],[Summary by Mean]])</f>
        <v>0.43955063315928677</v>
      </c>
      <c r="E40" s="5" t="s">
        <v>8220</v>
      </c>
      <c r="F40" s="5">
        <v>6</v>
      </c>
      <c r="G40" s="17">
        <f t="shared" si="1"/>
        <v>5.7116914028556591</v>
      </c>
      <c r="H40" s="17">
        <f>_xlfn.NORM.S.DIST(G40,Table2[[#Totals],[Successful Campaigns]])</f>
        <v>0.99999999440706033</v>
      </c>
    </row>
    <row r="41" spans="1:17" x14ac:dyDescent="0.35">
      <c r="A41" s="5" t="s">
        <v>8218</v>
      </c>
      <c r="B41" s="5">
        <v>217</v>
      </c>
      <c r="C41" s="17">
        <f t="shared" si="0"/>
        <v>2.6737951176816391E-2</v>
      </c>
      <c r="D41" s="17">
        <f>_xlfn.NORM.S.DIST(C41,Table2[[#Totals],[Summary by Mean]])</f>
        <v>0.51066562835892693</v>
      </c>
      <c r="E41" s="5" t="s">
        <v>8220</v>
      </c>
      <c r="F41" s="5">
        <v>0</v>
      </c>
      <c r="G41" s="17">
        <f t="shared" si="1"/>
        <v>-0.28830859714434109</v>
      </c>
      <c r="H41" s="17">
        <f>_xlfn.NORM.S.DIST(G41,Table2[[#Totals],[Successful Campaigns]])</f>
        <v>0.38655526343120244</v>
      </c>
    </row>
    <row r="42" spans="1:17" x14ac:dyDescent="0.35">
      <c r="A42" s="5" t="s">
        <v>8218</v>
      </c>
      <c r="B42" s="5">
        <v>16</v>
      </c>
      <c r="C42" s="17">
        <f t="shared" si="0"/>
        <v>-0.21132933762807563</v>
      </c>
      <c r="D42" s="17">
        <f>_xlfn.NORM.S.DIST(C42,Table2[[#Totals],[Summary by Mean]])</f>
        <v>0.4163151458608742</v>
      </c>
      <c r="E42" s="5" t="s">
        <v>8220</v>
      </c>
      <c r="F42" s="5">
        <v>18</v>
      </c>
      <c r="G42" s="17">
        <f t="shared" si="1"/>
        <v>17.71169140285566</v>
      </c>
      <c r="H42" s="17">
        <f>_xlfn.NORM.S.DIST(G42,Table2[[#Totals],[Successful Campaigns]])</f>
        <v>1</v>
      </c>
    </row>
    <row r="43" spans="1:17" x14ac:dyDescent="0.35">
      <c r="A43" s="5" t="s">
        <v>8218</v>
      </c>
      <c r="B43" s="5">
        <v>19</v>
      </c>
      <c r="C43" s="17">
        <f t="shared" si="0"/>
        <v>-0.20777609451158471</v>
      </c>
      <c r="D43" s="17">
        <f>_xlfn.NORM.S.DIST(C43,Table2[[#Totals],[Summary by Mean]])</f>
        <v>0.41770189954112602</v>
      </c>
      <c r="E43" s="5" t="s">
        <v>8220</v>
      </c>
      <c r="F43" s="5">
        <v>7</v>
      </c>
      <c r="G43" s="17">
        <f t="shared" si="1"/>
        <v>6.7116914028556591</v>
      </c>
      <c r="H43" s="17">
        <f>_xlfn.NORM.S.DIST(G43,Table2[[#Totals],[Successful Campaigns]])</f>
        <v>0.99999999999038092</v>
      </c>
    </row>
    <row r="44" spans="1:17" x14ac:dyDescent="0.35">
      <c r="A44" s="5" t="s">
        <v>8218</v>
      </c>
      <c r="B44" s="5">
        <v>169</v>
      </c>
      <c r="C44" s="17">
        <f t="shared" si="0"/>
        <v>-3.0113938687038422E-2</v>
      </c>
      <c r="D44" s="17">
        <f>_xlfn.NORM.S.DIST(C44,Table2[[#Totals],[Summary by Mean]])</f>
        <v>0.48798809215413397</v>
      </c>
      <c r="E44" s="5" t="s">
        <v>8220</v>
      </c>
      <c r="F44" s="5">
        <v>0</v>
      </c>
      <c r="G44" s="17">
        <f t="shared" si="1"/>
        <v>-0.28830859714434109</v>
      </c>
      <c r="H44" s="17">
        <f>_xlfn.NORM.S.DIST(G44,Table2[[#Totals],[Successful Campaigns]])</f>
        <v>0.38655526343120244</v>
      </c>
    </row>
    <row r="45" spans="1:17" x14ac:dyDescent="0.35">
      <c r="A45" s="5" t="s">
        <v>8218</v>
      </c>
      <c r="B45" s="5">
        <v>263</v>
      </c>
      <c r="C45" s="17">
        <f t="shared" si="0"/>
        <v>8.1221012296343917E-2</v>
      </c>
      <c r="D45" s="17">
        <f>_xlfn.NORM.S.DIST(C45,Table2[[#Totals],[Summary by Mean]])</f>
        <v>0.53236690533755593</v>
      </c>
      <c r="E45" s="5" t="s">
        <v>8220</v>
      </c>
      <c r="F45" s="5">
        <v>8</v>
      </c>
      <c r="G45" s="17">
        <f t="shared" si="1"/>
        <v>7.7116914028556591</v>
      </c>
      <c r="H45" s="17">
        <f>_xlfn.NORM.S.DIST(G45,Table2[[#Totals],[Successful Campaigns]])</f>
        <v>0.99999999999999378</v>
      </c>
    </row>
    <row r="46" spans="1:17" x14ac:dyDescent="0.35">
      <c r="A46" s="5" t="s">
        <v>8218</v>
      </c>
      <c r="B46" s="5">
        <v>15</v>
      </c>
      <c r="C46" s="17">
        <f t="shared" si="0"/>
        <v>-0.21251375200023928</v>
      </c>
      <c r="D46" s="17">
        <f>_xlfn.NORM.S.DIST(C46,Table2[[#Totals],[Summary by Mean]])</f>
        <v>0.41585312512584199</v>
      </c>
      <c r="E46" s="5" t="s">
        <v>8220</v>
      </c>
      <c r="F46" s="5">
        <v>1293</v>
      </c>
      <c r="G46" s="17">
        <f t="shared" si="1"/>
        <v>1292.7116914028556</v>
      </c>
      <c r="H46" s="17">
        <f>_xlfn.NORM.S.DIST(G46,Table2[[#Totals],[Successful Campaigns]])</f>
        <v>1</v>
      </c>
    </row>
    <row r="47" spans="1:17" x14ac:dyDescent="0.35">
      <c r="A47" s="5" t="s">
        <v>8218</v>
      </c>
      <c r="B47" s="5">
        <v>61</v>
      </c>
      <c r="C47" s="17">
        <f t="shared" si="0"/>
        <v>-0.15803069088071175</v>
      </c>
      <c r="D47" s="17">
        <f>_xlfn.NORM.S.DIST(C47,Table2[[#Totals],[Summary by Mean]])</f>
        <v>0.43721630737551198</v>
      </c>
      <c r="E47" s="5" t="s">
        <v>8220</v>
      </c>
      <c r="F47" s="5">
        <v>17</v>
      </c>
      <c r="G47" s="17">
        <f t="shared" si="1"/>
        <v>16.71169140285566</v>
      </c>
      <c r="H47" s="17">
        <f>_xlfn.NORM.S.DIST(G47,Table2[[#Totals],[Successful Campaigns]])</f>
        <v>1</v>
      </c>
    </row>
    <row r="48" spans="1:17" x14ac:dyDescent="0.35">
      <c r="A48" s="5" t="s">
        <v>8218</v>
      </c>
      <c r="B48" s="5">
        <v>45</v>
      </c>
      <c r="C48" s="17">
        <f t="shared" si="0"/>
        <v>-0.17698132083533002</v>
      </c>
      <c r="D48" s="17">
        <f>_xlfn.NORM.S.DIST(C48,Table2[[#Totals],[Summary by Mean]])</f>
        <v>0.42976153088885738</v>
      </c>
      <c r="E48" s="5" t="s">
        <v>8220</v>
      </c>
      <c r="F48" s="5">
        <v>0</v>
      </c>
      <c r="G48" s="17">
        <f t="shared" si="1"/>
        <v>-0.28830859714434109</v>
      </c>
      <c r="H48" s="17">
        <f>_xlfn.NORM.S.DIST(G48,Table2[[#Totals],[Successful Campaigns]])</f>
        <v>0.38655526343120244</v>
      </c>
    </row>
    <row r="49" spans="1:8" x14ac:dyDescent="0.35">
      <c r="A49" s="5" t="s">
        <v>8218</v>
      </c>
      <c r="B49" s="5">
        <v>70</v>
      </c>
      <c r="C49" s="17">
        <f t="shared" si="0"/>
        <v>-0.14737096153123896</v>
      </c>
      <c r="D49" s="17">
        <f>_xlfn.NORM.S.DIST(C49,Table2[[#Totals],[Summary by Mean]])</f>
        <v>0.44141961229111149</v>
      </c>
      <c r="E49" s="5" t="s">
        <v>8220</v>
      </c>
      <c r="F49" s="5">
        <v>13</v>
      </c>
      <c r="G49" s="17">
        <f t="shared" si="1"/>
        <v>12.711691402855658</v>
      </c>
      <c r="H49" s="17">
        <f>_xlfn.NORM.S.DIST(G49,Table2[[#Totals],[Successful Campaigns]])</f>
        <v>1</v>
      </c>
    </row>
    <row r="50" spans="1:8" x14ac:dyDescent="0.35">
      <c r="A50" s="5" t="s">
        <v>8218</v>
      </c>
      <c r="B50" s="5">
        <v>38</v>
      </c>
      <c r="C50" s="17">
        <f t="shared" si="0"/>
        <v>-0.1852722214404755</v>
      </c>
      <c r="D50" s="17">
        <f>_xlfn.NORM.S.DIST(C50,Table2[[#Totals],[Summary by Mean]])</f>
        <v>0.4265077624515079</v>
      </c>
      <c r="E50" s="5" t="s">
        <v>8220</v>
      </c>
      <c r="F50" s="5">
        <v>0</v>
      </c>
      <c r="G50" s="17">
        <f t="shared" si="1"/>
        <v>-0.28830859714434109</v>
      </c>
      <c r="H50" s="17">
        <f>_xlfn.NORM.S.DIST(G50,Table2[[#Totals],[Successful Campaigns]])</f>
        <v>0.38655526343120244</v>
      </c>
    </row>
    <row r="51" spans="1:8" x14ac:dyDescent="0.35">
      <c r="A51" s="5" t="s">
        <v>8218</v>
      </c>
      <c r="B51" s="5">
        <v>87</v>
      </c>
      <c r="C51" s="17">
        <f t="shared" si="0"/>
        <v>-0.12723591720445707</v>
      </c>
      <c r="D51" s="17">
        <f>_xlfn.NORM.S.DIST(C51,Table2[[#Totals],[Summary by Mean]])</f>
        <v>0.44937683928384486</v>
      </c>
      <c r="E51" s="5" t="s">
        <v>8220</v>
      </c>
      <c r="F51" s="5">
        <v>0</v>
      </c>
      <c r="G51" s="17">
        <f t="shared" si="1"/>
        <v>-0.28830859714434109</v>
      </c>
      <c r="H51" s="17">
        <f>_xlfn.NORM.S.DIST(G51,Table2[[#Totals],[Successful Campaigns]])</f>
        <v>0.38655526343120244</v>
      </c>
    </row>
    <row r="52" spans="1:8" x14ac:dyDescent="0.35">
      <c r="A52" s="5" t="s">
        <v>8218</v>
      </c>
      <c r="B52" s="5">
        <v>22</v>
      </c>
      <c r="C52" s="17">
        <f t="shared" si="0"/>
        <v>-0.20422285139509377</v>
      </c>
      <c r="D52" s="17">
        <f>_xlfn.NORM.S.DIST(C52,Table2[[#Totals],[Summary by Mean]])</f>
        <v>0.41908967740941128</v>
      </c>
      <c r="E52" s="5" t="s">
        <v>8220</v>
      </c>
      <c r="F52" s="5">
        <v>33</v>
      </c>
      <c r="G52" s="17">
        <f t="shared" si="1"/>
        <v>32.711691402855656</v>
      </c>
      <c r="H52" s="17">
        <f>_xlfn.NORM.S.DIST(G52,Table2[[#Totals],[Successful Campaigns]])</f>
        <v>1</v>
      </c>
    </row>
    <row r="53" spans="1:8" x14ac:dyDescent="0.35">
      <c r="A53" s="5" t="s">
        <v>8218</v>
      </c>
      <c r="B53" s="5">
        <v>119</v>
      </c>
      <c r="C53" s="17">
        <f t="shared" si="0"/>
        <v>-8.9334657295220513E-2</v>
      </c>
      <c r="D53" s="17">
        <f>_xlfn.NORM.S.DIST(C53,Table2[[#Totals],[Summary by Mean]])</f>
        <v>0.46440797581537757</v>
      </c>
      <c r="E53" s="5" t="s">
        <v>8220</v>
      </c>
      <c r="F53" s="5">
        <v>12</v>
      </c>
      <c r="G53" s="17">
        <f t="shared" si="1"/>
        <v>11.711691402855658</v>
      </c>
      <c r="H53" s="17">
        <f>_xlfn.NORM.S.DIST(G53,Table2[[#Totals],[Successful Campaigns]])</f>
        <v>1</v>
      </c>
    </row>
    <row r="54" spans="1:8" x14ac:dyDescent="0.35">
      <c r="A54" s="5" t="s">
        <v>8218</v>
      </c>
      <c r="B54" s="5">
        <v>52</v>
      </c>
      <c r="C54" s="17">
        <f t="shared" si="0"/>
        <v>-0.16869042023018452</v>
      </c>
      <c r="D54" s="17">
        <f>_xlfn.NORM.S.DIST(C54,Table2[[#Totals],[Summary by Mean]])</f>
        <v>0.4330200771701419</v>
      </c>
      <c r="E54" s="5" t="s">
        <v>8220</v>
      </c>
      <c r="F54" s="5">
        <v>1</v>
      </c>
      <c r="G54" s="17">
        <f t="shared" si="1"/>
        <v>0.71169140285565891</v>
      </c>
      <c r="H54" s="17">
        <f>_xlfn.NORM.S.DIST(G54,Table2[[#Totals],[Successful Campaigns]])</f>
        <v>0.76167205374032632</v>
      </c>
    </row>
    <row r="55" spans="1:8" x14ac:dyDescent="0.35">
      <c r="A55" s="5" t="s">
        <v>8218</v>
      </c>
      <c r="B55" s="5">
        <v>117</v>
      </c>
      <c r="C55" s="17">
        <f t="shared" si="0"/>
        <v>-9.1703486039547796E-2</v>
      </c>
      <c r="D55" s="17">
        <f>_xlfn.NORM.S.DIST(C55,Table2[[#Totals],[Summary by Mean]])</f>
        <v>0.46346681380318433</v>
      </c>
      <c r="E55" s="5" t="s">
        <v>8220</v>
      </c>
      <c r="F55" s="5">
        <v>1</v>
      </c>
      <c r="G55" s="17">
        <f t="shared" si="1"/>
        <v>0.71169140285565891</v>
      </c>
      <c r="H55" s="17">
        <f>_xlfn.NORM.S.DIST(G55,Table2[[#Totals],[Successful Campaigns]])</f>
        <v>0.76167205374032632</v>
      </c>
    </row>
    <row r="56" spans="1:8" x14ac:dyDescent="0.35">
      <c r="A56" s="5" t="s">
        <v>8218</v>
      </c>
      <c r="B56" s="5">
        <v>52</v>
      </c>
      <c r="C56" s="17">
        <f t="shared" si="0"/>
        <v>-0.16869042023018452</v>
      </c>
      <c r="D56" s="17">
        <f>_xlfn.NORM.S.DIST(C56,Table2[[#Totals],[Summary by Mean]])</f>
        <v>0.4330200771701419</v>
      </c>
      <c r="E56" s="5" t="s">
        <v>8220</v>
      </c>
      <c r="F56" s="5">
        <v>1</v>
      </c>
      <c r="G56" s="17">
        <f t="shared" si="1"/>
        <v>0.71169140285565891</v>
      </c>
      <c r="H56" s="17">
        <f>_xlfn.NORM.S.DIST(G56,Table2[[#Totals],[Successful Campaigns]])</f>
        <v>0.76167205374032632</v>
      </c>
    </row>
    <row r="57" spans="1:8" x14ac:dyDescent="0.35">
      <c r="A57" s="5" t="s">
        <v>8218</v>
      </c>
      <c r="B57" s="5">
        <v>86</v>
      </c>
      <c r="C57" s="17">
        <f t="shared" si="0"/>
        <v>-0.12842033157662069</v>
      </c>
      <c r="D57" s="17">
        <f>_xlfn.NORM.S.DIST(C57,Table2[[#Totals],[Summary by Mean]])</f>
        <v>0.44890817105107444</v>
      </c>
      <c r="E57" s="5" t="s">
        <v>8220</v>
      </c>
      <c r="F57" s="5">
        <v>1</v>
      </c>
      <c r="G57" s="17">
        <f t="shared" si="1"/>
        <v>0.71169140285565891</v>
      </c>
      <c r="H57" s="17">
        <f>_xlfn.NORM.S.DIST(G57,Table2[[#Totals],[Successful Campaigns]])</f>
        <v>0.76167205374032632</v>
      </c>
    </row>
    <row r="58" spans="1:8" x14ac:dyDescent="0.35">
      <c r="A58" s="5" t="s">
        <v>8218</v>
      </c>
      <c r="B58" s="5">
        <v>174</v>
      </c>
      <c r="C58" s="17">
        <f t="shared" si="0"/>
        <v>-2.4191866826220213E-2</v>
      </c>
      <c r="D58" s="17">
        <f>_xlfn.NORM.S.DIST(C58,Table2[[#Totals],[Summary by Mean]])</f>
        <v>0.49034978278287394</v>
      </c>
      <c r="E58" s="5" t="s">
        <v>8220</v>
      </c>
      <c r="F58" s="5">
        <v>84</v>
      </c>
      <c r="G58" s="17">
        <f t="shared" si="1"/>
        <v>83.711691402855664</v>
      </c>
      <c r="H58" s="17">
        <f>_xlfn.NORM.S.DIST(G58,Table2[[#Totals],[Successful Campaigns]])</f>
        <v>1</v>
      </c>
    </row>
    <row r="59" spans="1:8" x14ac:dyDescent="0.35">
      <c r="A59" s="5" t="s">
        <v>8218</v>
      </c>
      <c r="B59" s="5">
        <v>69</v>
      </c>
      <c r="C59" s="17">
        <f t="shared" si="0"/>
        <v>-0.14855537590340262</v>
      </c>
      <c r="D59" s="17">
        <f>_xlfn.NORM.S.DIST(C59,Table2[[#Totals],[Summary by Mean]])</f>
        <v>0.44095224352707513</v>
      </c>
      <c r="E59" s="5" t="s">
        <v>8220</v>
      </c>
      <c r="F59" s="5">
        <v>38</v>
      </c>
      <c r="G59" s="17">
        <f t="shared" si="1"/>
        <v>37.711691402855656</v>
      </c>
      <c r="H59" s="17">
        <f>_xlfn.NORM.S.DIST(G59,Table2[[#Totals],[Successful Campaigns]])</f>
        <v>1</v>
      </c>
    </row>
    <row r="60" spans="1:8" x14ac:dyDescent="0.35">
      <c r="A60" s="5" t="s">
        <v>8218</v>
      </c>
      <c r="B60" s="5">
        <v>75</v>
      </c>
      <c r="C60" s="17">
        <f t="shared" si="0"/>
        <v>-0.14144888967042077</v>
      </c>
      <c r="D60" s="17">
        <f>_xlfn.NORM.S.DIST(C60,Table2[[#Totals],[Summary by Mean]])</f>
        <v>0.44375766705655828</v>
      </c>
      <c r="E60" s="5" t="s">
        <v>8220</v>
      </c>
      <c r="F60" s="5">
        <v>1</v>
      </c>
      <c r="G60" s="17">
        <f t="shared" si="1"/>
        <v>0.71169140285565891</v>
      </c>
      <c r="H60" s="17">
        <f>_xlfn.NORM.S.DIST(G60,Table2[[#Totals],[Successful Campaigns]])</f>
        <v>0.76167205374032632</v>
      </c>
    </row>
    <row r="61" spans="1:8" x14ac:dyDescent="0.35">
      <c r="A61" s="5" t="s">
        <v>8218</v>
      </c>
      <c r="B61" s="5">
        <v>33</v>
      </c>
      <c r="C61" s="17">
        <f t="shared" si="0"/>
        <v>-0.19119429330129373</v>
      </c>
      <c r="D61" s="17">
        <f>_xlfn.NORM.S.DIST(C61,Table2[[#Totals],[Summary by Mean]])</f>
        <v>0.42418668721609792</v>
      </c>
      <c r="E61" s="5" t="s">
        <v>8220</v>
      </c>
      <c r="F61" s="5">
        <v>76</v>
      </c>
      <c r="G61" s="17">
        <f t="shared" si="1"/>
        <v>75.711691402855664</v>
      </c>
      <c r="H61" s="17">
        <f>_xlfn.NORM.S.DIST(G61,Table2[[#Totals],[Successful Campaigns]])</f>
        <v>1</v>
      </c>
    </row>
    <row r="62" spans="1:8" x14ac:dyDescent="0.35">
      <c r="A62" s="5" t="s">
        <v>8218</v>
      </c>
      <c r="B62" s="5">
        <v>108</v>
      </c>
      <c r="C62" s="17">
        <f t="shared" si="0"/>
        <v>-0.10236321538902057</v>
      </c>
      <c r="D62" s="17">
        <f>_xlfn.NORM.S.DIST(C62,Table2[[#Totals],[Summary by Mean]])</f>
        <v>0.4592341900631135</v>
      </c>
      <c r="E62" s="5" t="s">
        <v>8220</v>
      </c>
      <c r="F62" s="5">
        <v>3</v>
      </c>
      <c r="G62" s="17">
        <f t="shared" si="1"/>
        <v>2.7116914028556591</v>
      </c>
      <c r="H62" s="17">
        <f>_xlfn.NORM.S.DIST(G62,Table2[[#Totals],[Successful Campaigns]])</f>
        <v>0.99665295593346726</v>
      </c>
    </row>
    <row r="63" spans="1:8" x14ac:dyDescent="0.35">
      <c r="A63" s="5" t="s">
        <v>8218</v>
      </c>
      <c r="B63" s="5">
        <v>23</v>
      </c>
      <c r="C63" s="17">
        <f t="shared" si="0"/>
        <v>-0.20303843702293015</v>
      </c>
      <c r="D63" s="17">
        <f>_xlfn.NORM.S.DIST(C63,Table2[[#Totals],[Summary by Mean]])</f>
        <v>0.41955249473073053</v>
      </c>
      <c r="E63" s="5" t="s">
        <v>8220</v>
      </c>
      <c r="F63" s="5">
        <v>0</v>
      </c>
      <c r="G63" s="17">
        <f t="shared" si="1"/>
        <v>-0.28830859714434109</v>
      </c>
      <c r="H63" s="17">
        <f>_xlfn.NORM.S.DIST(G63,Table2[[#Totals],[Successful Campaigns]])</f>
        <v>0.38655526343120244</v>
      </c>
    </row>
    <row r="64" spans="1:8" x14ac:dyDescent="0.35">
      <c r="A64" s="5" t="s">
        <v>8218</v>
      </c>
      <c r="B64" s="5">
        <v>48</v>
      </c>
      <c r="C64" s="17">
        <f t="shared" si="0"/>
        <v>-0.17342807771883909</v>
      </c>
      <c r="D64" s="17">
        <f>_xlfn.NORM.S.DIST(C64,Table2[[#Totals],[Summary by Mean]])</f>
        <v>0.43115747832989859</v>
      </c>
      <c r="E64" s="5" t="s">
        <v>8220</v>
      </c>
      <c r="F64" s="5">
        <v>2</v>
      </c>
      <c r="G64" s="17">
        <f t="shared" si="1"/>
        <v>1.7116914028556589</v>
      </c>
      <c r="H64" s="17">
        <f>_xlfn.NORM.S.DIST(G64,Table2[[#Totals],[Successful Campaigns]])</f>
        <v>0.95652322310469373</v>
      </c>
    </row>
    <row r="65" spans="1:8" x14ac:dyDescent="0.35">
      <c r="A65" s="5" t="s">
        <v>8218</v>
      </c>
      <c r="B65" s="5">
        <v>64</v>
      </c>
      <c r="C65" s="17">
        <f t="shared" si="0"/>
        <v>-0.15447744776422082</v>
      </c>
      <c r="D65" s="17">
        <f>_xlfn.NORM.S.DIST(C65,Table2[[#Totals],[Summary by Mean]])</f>
        <v>0.43861664592279792</v>
      </c>
      <c r="E65" s="5" t="s">
        <v>8220</v>
      </c>
      <c r="F65" s="5">
        <v>0</v>
      </c>
      <c r="G65" s="17">
        <f t="shared" si="1"/>
        <v>-0.28830859714434109</v>
      </c>
      <c r="H65" s="17">
        <f>_xlfn.NORM.S.DIST(G65,Table2[[#Totals],[Successful Campaigns]])</f>
        <v>0.38655526343120244</v>
      </c>
    </row>
    <row r="66" spans="1:8" x14ac:dyDescent="0.35">
      <c r="A66" s="5" t="s">
        <v>8218</v>
      </c>
      <c r="B66" s="5">
        <v>24</v>
      </c>
      <c r="C66" s="17">
        <f t="shared" ref="C66:C129" si="2">(B66-$J$5)/$J$10</f>
        <v>-0.20185402265076649</v>
      </c>
      <c r="D66" s="17">
        <f>_xlfn.NORM.S.DIST(C66,Table2[[#Totals],[Summary by Mean]])</f>
        <v>0.42001542336449027</v>
      </c>
      <c r="E66" s="5" t="s">
        <v>8220</v>
      </c>
      <c r="F66" s="5">
        <v>0</v>
      </c>
      <c r="G66" s="17">
        <f t="shared" ref="G66:G129" si="3">F66-$K$5/$K$10</f>
        <v>-0.28830859714434109</v>
      </c>
      <c r="H66" s="17">
        <f>_xlfn.NORM.S.DIST(G66,Table2[[#Totals],[Successful Campaigns]])</f>
        <v>0.38655526343120244</v>
      </c>
    </row>
    <row r="67" spans="1:8" x14ac:dyDescent="0.35">
      <c r="A67" s="5" t="s">
        <v>8218</v>
      </c>
      <c r="B67" s="5">
        <v>57</v>
      </c>
      <c r="C67" s="17">
        <f t="shared" si="2"/>
        <v>-0.16276834836936632</v>
      </c>
      <c r="D67" s="17">
        <f>_xlfn.NORM.S.DIST(C67,Table2[[#Totals],[Summary by Mean]])</f>
        <v>0.43535041510945194</v>
      </c>
      <c r="E67" s="5" t="s">
        <v>8220</v>
      </c>
      <c r="F67" s="5">
        <v>0</v>
      </c>
      <c r="G67" s="17">
        <f t="shared" si="3"/>
        <v>-0.28830859714434109</v>
      </c>
      <c r="H67" s="17">
        <f>_xlfn.NORM.S.DIST(G67,Table2[[#Totals],[Successful Campaigns]])</f>
        <v>0.38655526343120244</v>
      </c>
    </row>
    <row r="68" spans="1:8" x14ac:dyDescent="0.35">
      <c r="A68" s="5" t="s">
        <v>8218</v>
      </c>
      <c r="B68" s="5">
        <v>26</v>
      </c>
      <c r="C68" s="17">
        <f t="shared" si="2"/>
        <v>-0.19948519390643921</v>
      </c>
      <c r="D68" s="17">
        <f>_xlfn.NORM.S.DIST(C68,Table2[[#Totals],[Summary by Mean]])</f>
        <v>0.42094161207768216</v>
      </c>
      <c r="E68" s="5" t="s">
        <v>8220</v>
      </c>
      <c r="F68" s="5">
        <v>2</v>
      </c>
      <c r="G68" s="17">
        <f t="shared" si="3"/>
        <v>1.7116914028556589</v>
      </c>
      <c r="H68" s="17">
        <f>_xlfn.NORM.S.DIST(G68,Table2[[#Totals],[Successful Campaigns]])</f>
        <v>0.95652322310469373</v>
      </c>
    </row>
    <row r="69" spans="1:8" x14ac:dyDescent="0.35">
      <c r="A69" s="5" t="s">
        <v>8218</v>
      </c>
      <c r="B69" s="5">
        <v>20</v>
      </c>
      <c r="C69" s="17">
        <f t="shared" si="2"/>
        <v>-0.20659168013942106</v>
      </c>
      <c r="D69" s="17">
        <f>_xlfn.NORM.S.DIST(C69,Table2[[#Totals],[Summary by Mean]])</f>
        <v>0.41816437919297167</v>
      </c>
      <c r="E69" s="5" t="s">
        <v>8220</v>
      </c>
      <c r="F69" s="5">
        <v>0</v>
      </c>
      <c r="G69" s="17">
        <f t="shared" si="3"/>
        <v>-0.28830859714434109</v>
      </c>
      <c r="H69" s="17">
        <f>_xlfn.NORM.S.DIST(G69,Table2[[#Totals],[Successful Campaigns]])</f>
        <v>0.38655526343120244</v>
      </c>
    </row>
    <row r="70" spans="1:8" x14ac:dyDescent="0.35">
      <c r="A70" s="5" t="s">
        <v>8218</v>
      </c>
      <c r="B70" s="5">
        <v>36</v>
      </c>
      <c r="C70" s="17">
        <f t="shared" si="2"/>
        <v>-0.18764105018480279</v>
      </c>
      <c r="D70" s="17">
        <f>_xlfn.NORM.S.DIST(C70,Table2[[#Totals],[Summary by Mean]])</f>
        <v>0.42557902218677013</v>
      </c>
      <c r="E70" s="5" t="s">
        <v>8220</v>
      </c>
      <c r="F70" s="5">
        <v>0</v>
      </c>
      <c r="G70" s="17">
        <f t="shared" si="3"/>
        <v>-0.28830859714434109</v>
      </c>
      <c r="H70" s="17">
        <f>_xlfn.NORM.S.DIST(G70,Table2[[#Totals],[Successful Campaigns]])</f>
        <v>0.38655526343120244</v>
      </c>
    </row>
    <row r="71" spans="1:8" x14ac:dyDescent="0.35">
      <c r="A71" s="5" t="s">
        <v>8218</v>
      </c>
      <c r="B71" s="5">
        <v>178</v>
      </c>
      <c r="C71" s="17">
        <f t="shared" si="2"/>
        <v>-1.9454209337565646E-2</v>
      </c>
      <c r="D71" s="17">
        <f>_xlfn.NORM.S.DIST(C71,Table2[[#Totals],[Summary by Mean]])</f>
        <v>0.49223938288850899</v>
      </c>
      <c r="E71" s="5" t="s">
        <v>8220</v>
      </c>
      <c r="F71" s="5">
        <v>0</v>
      </c>
      <c r="G71" s="17">
        <f t="shared" si="3"/>
        <v>-0.28830859714434109</v>
      </c>
      <c r="H71" s="17">
        <f>_xlfn.NORM.S.DIST(G71,Table2[[#Totals],[Successful Campaigns]])</f>
        <v>0.38655526343120244</v>
      </c>
    </row>
    <row r="72" spans="1:8" x14ac:dyDescent="0.35">
      <c r="A72" s="5" t="s">
        <v>8218</v>
      </c>
      <c r="B72" s="5">
        <v>17</v>
      </c>
      <c r="C72" s="17">
        <f t="shared" si="2"/>
        <v>-0.210144923255912</v>
      </c>
      <c r="D72" s="17">
        <f>_xlfn.NORM.S.DIST(C72,Table2[[#Totals],[Summary by Mean]])</f>
        <v>0.41677728225485228</v>
      </c>
      <c r="E72" s="5" t="s">
        <v>8220</v>
      </c>
      <c r="F72" s="5">
        <v>2</v>
      </c>
      <c r="G72" s="17">
        <f t="shared" si="3"/>
        <v>1.7116914028556589</v>
      </c>
      <c r="H72" s="17">
        <f>_xlfn.NORM.S.DIST(G72,Table2[[#Totals],[Successful Campaigns]])</f>
        <v>0.95652322310469373</v>
      </c>
    </row>
    <row r="73" spans="1:8" x14ac:dyDescent="0.35">
      <c r="A73" s="5" t="s">
        <v>8218</v>
      </c>
      <c r="B73" s="5">
        <v>32</v>
      </c>
      <c r="C73" s="17">
        <f t="shared" si="2"/>
        <v>-0.19237870767345736</v>
      </c>
      <c r="D73" s="17">
        <f>_xlfn.NORM.S.DIST(C73,Table2[[#Totals],[Summary by Mean]])</f>
        <v>0.42372278485087106</v>
      </c>
      <c r="E73" s="5" t="s">
        <v>8220</v>
      </c>
      <c r="F73" s="5">
        <v>0</v>
      </c>
      <c r="G73" s="17">
        <f t="shared" si="3"/>
        <v>-0.28830859714434109</v>
      </c>
      <c r="H73" s="17">
        <f>_xlfn.NORM.S.DIST(G73,Table2[[#Totals],[Successful Campaigns]])</f>
        <v>0.38655526343120244</v>
      </c>
    </row>
    <row r="74" spans="1:8" x14ac:dyDescent="0.35">
      <c r="A74" s="5" t="s">
        <v>8218</v>
      </c>
      <c r="B74" s="5">
        <v>41</v>
      </c>
      <c r="C74" s="17">
        <f t="shared" si="2"/>
        <v>-0.18171897832398459</v>
      </c>
      <c r="D74" s="17">
        <f>_xlfn.NORM.S.DIST(C74,Table2[[#Totals],[Summary by Mean]])</f>
        <v>0.42790163569933126</v>
      </c>
      <c r="E74" s="5" t="s">
        <v>8220</v>
      </c>
      <c r="F74" s="5">
        <v>7</v>
      </c>
      <c r="G74" s="17">
        <f t="shared" si="3"/>
        <v>6.7116914028556591</v>
      </c>
      <c r="H74" s="17">
        <f>_xlfn.NORM.S.DIST(G74,Table2[[#Totals],[Successful Campaigns]])</f>
        <v>0.99999999999038092</v>
      </c>
    </row>
    <row r="75" spans="1:8" x14ac:dyDescent="0.35">
      <c r="A75" s="5" t="s">
        <v>8218</v>
      </c>
      <c r="B75" s="5">
        <v>18</v>
      </c>
      <c r="C75" s="17">
        <f t="shared" si="2"/>
        <v>-0.20896050888374834</v>
      </c>
      <c r="D75" s="17">
        <f>_xlfn.NORM.S.DIST(C75,Table2[[#Totals],[Summary by Mean]])</f>
        <v>0.4172395336882655</v>
      </c>
      <c r="E75" s="5" t="s">
        <v>8220</v>
      </c>
      <c r="F75" s="5">
        <v>0</v>
      </c>
      <c r="G75" s="17">
        <f t="shared" si="3"/>
        <v>-0.28830859714434109</v>
      </c>
      <c r="H75" s="17">
        <f>_xlfn.NORM.S.DIST(G75,Table2[[#Totals],[Successful Campaigns]])</f>
        <v>0.38655526343120244</v>
      </c>
    </row>
    <row r="76" spans="1:8" x14ac:dyDescent="0.35">
      <c r="A76" s="5" t="s">
        <v>8218</v>
      </c>
      <c r="B76" s="5">
        <v>29</v>
      </c>
      <c r="C76" s="17">
        <f t="shared" si="2"/>
        <v>-0.19593195078994829</v>
      </c>
      <c r="D76" s="17">
        <f>_xlfn.NORM.S.DIST(C76,Table2[[#Totals],[Summary by Mean]])</f>
        <v>0.42233171440595652</v>
      </c>
      <c r="E76" s="5" t="s">
        <v>8220</v>
      </c>
      <c r="F76" s="5">
        <v>5</v>
      </c>
      <c r="G76" s="17">
        <f t="shared" si="3"/>
        <v>4.7116914028556591</v>
      </c>
      <c r="H76" s="17">
        <f>_xlfn.NORM.S.DIST(G76,Table2[[#Totals],[Successful Campaigns]])</f>
        <v>0.99999877165397022</v>
      </c>
    </row>
    <row r="77" spans="1:8" x14ac:dyDescent="0.35">
      <c r="A77" s="5" t="s">
        <v>8218</v>
      </c>
      <c r="B77" s="5">
        <v>47</v>
      </c>
      <c r="C77" s="17">
        <f t="shared" si="2"/>
        <v>-0.17461249209100274</v>
      </c>
      <c r="D77" s="17">
        <f>_xlfn.NORM.S.DIST(C77,Table2[[#Totals],[Summary by Mean]])</f>
        <v>0.43069206606171262</v>
      </c>
      <c r="E77" s="5" t="s">
        <v>8220</v>
      </c>
      <c r="F77" s="5">
        <v>0</v>
      </c>
      <c r="G77" s="17">
        <f t="shared" si="3"/>
        <v>-0.28830859714434109</v>
      </c>
      <c r="H77" s="17">
        <f>_xlfn.NORM.S.DIST(G77,Table2[[#Totals],[Successful Campaigns]])</f>
        <v>0.38655526343120244</v>
      </c>
    </row>
    <row r="78" spans="1:8" x14ac:dyDescent="0.35">
      <c r="A78" s="5" t="s">
        <v>8218</v>
      </c>
      <c r="B78" s="5">
        <v>15</v>
      </c>
      <c r="C78" s="17">
        <f t="shared" si="2"/>
        <v>-0.21251375200023928</v>
      </c>
      <c r="D78" s="17">
        <f>_xlfn.NORM.S.DIST(C78,Table2[[#Totals],[Summary by Mean]])</f>
        <v>0.41585312512584199</v>
      </c>
      <c r="E78" s="5" t="s">
        <v>8220</v>
      </c>
      <c r="F78" s="5">
        <v>0</v>
      </c>
      <c r="G78" s="17">
        <f t="shared" si="3"/>
        <v>-0.28830859714434109</v>
      </c>
      <c r="H78" s="17">
        <f>_xlfn.NORM.S.DIST(G78,Table2[[#Totals],[Successful Campaigns]])</f>
        <v>0.38655526343120244</v>
      </c>
    </row>
    <row r="79" spans="1:8" x14ac:dyDescent="0.35">
      <c r="A79" s="5" t="s">
        <v>8218</v>
      </c>
      <c r="B79" s="5">
        <v>26</v>
      </c>
      <c r="C79" s="17">
        <f t="shared" si="2"/>
        <v>-0.19948519390643921</v>
      </c>
      <c r="D79" s="17">
        <f>_xlfn.NORM.S.DIST(C79,Table2[[#Totals],[Summary by Mean]])</f>
        <v>0.42094161207768216</v>
      </c>
      <c r="E79" s="5" t="s">
        <v>8220</v>
      </c>
      <c r="F79" s="5">
        <v>1</v>
      </c>
      <c r="G79" s="17">
        <f t="shared" si="3"/>
        <v>0.71169140285565891</v>
      </c>
      <c r="H79" s="17">
        <f>_xlfn.NORM.S.DIST(G79,Table2[[#Totals],[Successful Campaigns]])</f>
        <v>0.76167205374032632</v>
      </c>
    </row>
    <row r="80" spans="1:8" x14ac:dyDescent="0.35">
      <c r="A80" s="5" t="s">
        <v>8218</v>
      </c>
      <c r="B80" s="5">
        <v>35</v>
      </c>
      <c r="C80" s="17">
        <f t="shared" si="2"/>
        <v>-0.18882546455696644</v>
      </c>
      <c r="D80" s="17">
        <f>_xlfn.NORM.S.DIST(C80,Table2[[#Totals],[Summary by Mean]])</f>
        <v>0.4251148065115436</v>
      </c>
      <c r="E80" s="5" t="s">
        <v>8220</v>
      </c>
      <c r="F80" s="5">
        <v>0</v>
      </c>
      <c r="G80" s="17">
        <f t="shared" si="3"/>
        <v>-0.28830859714434109</v>
      </c>
      <c r="H80" s="17">
        <f>_xlfn.NORM.S.DIST(G80,Table2[[#Totals],[Successful Campaigns]])</f>
        <v>0.38655526343120244</v>
      </c>
    </row>
    <row r="81" spans="1:8" x14ac:dyDescent="0.35">
      <c r="A81" s="5" t="s">
        <v>8218</v>
      </c>
      <c r="B81" s="5">
        <v>41</v>
      </c>
      <c r="C81" s="17">
        <f t="shared" si="2"/>
        <v>-0.18171897832398459</v>
      </c>
      <c r="D81" s="17">
        <f>_xlfn.NORM.S.DIST(C81,Table2[[#Totals],[Summary by Mean]])</f>
        <v>0.42790163569933126</v>
      </c>
      <c r="E81" s="5" t="s">
        <v>8220</v>
      </c>
      <c r="F81" s="5">
        <v>5</v>
      </c>
      <c r="G81" s="17">
        <f t="shared" si="3"/>
        <v>4.7116914028556591</v>
      </c>
      <c r="H81" s="17">
        <f>_xlfn.NORM.S.DIST(G81,Table2[[#Totals],[Successful Campaigns]])</f>
        <v>0.99999877165397022</v>
      </c>
    </row>
    <row r="82" spans="1:8" x14ac:dyDescent="0.35">
      <c r="A82" s="5" t="s">
        <v>8218</v>
      </c>
      <c r="B82" s="5">
        <v>47</v>
      </c>
      <c r="C82" s="17">
        <f t="shared" si="2"/>
        <v>-0.17461249209100274</v>
      </c>
      <c r="D82" s="17">
        <f>_xlfn.NORM.S.DIST(C82,Table2[[#Totals],[Summary by Mean]])</f>
        <v>0.43069206606171262</v>
      </c>
      <c r="E82" s="5" t="s">
        <v>8220</v>
      </c>
      <c r="F82" s="5">
        <v>3</v>
      </c>
      <c r="G82" s="17">
        <f t="shared" si="3"/>
        <v>2.7116914028556591</v>
      </c>
      <c r="H82" s="17">
        <f>_xlfn.NORM.S.DIST(G82,Table2[[#Totals],[Successful Campaigns]])</f>
        <v>0.99665295593346726</v>
      </c>
    </row>
    <row r="83" spans="1:8" x14ac:dyDescent="0.35">
      <c r="A83" s="5" t="s">
        <v>8218</v>
      </c>
      <c r="B83" s="5">
        <v>28</v>
      </c>
      <c r="C83" s="17">
        <f t="shared" si="2"/>
        <v>-0.19711636516211192</v>
      </c>
      <c r="D83" s="17">
        <f>_xlfn.NORM.S.DIST(C83,Table2[[#Totals],[Summary by Mean]])</f>
        <v>0.42186823856110828</v>
      </c>
      <c r="E83" s="5" t="s">
        <v>8220</v>
      </c>
      <c r="F83" s="5">
        <v>6</v>
      </c>
      <c r="G83" s="17">
        <f t="shared" si="3"/>
        <v>5.7116914028556591</v>
      </c>
      <c r="H83" s="17">
        <f>_xlfn.NORM.S.DIST(G83,Table2[[#Totals],[Successful Campaigns]])</f>
        <v>0.99999999440706033</v>
      </c>
    </row>
    <row r="84" spans="1:8" x14ac:dyDescent="0.35">
      <c r="A84" s="5" t="s">
        <v>8218</v>
      </c>
      <c r="B84" s="5">
        <v>100</v>
      </c>
      <c r="C84" s="17">
        <f t="shared" si="2"/>
        <v>-0.11183853036632971</v>
      </c>
      <c r="D84" s="17">
        <f>_xlfn.NORM.S.DIST(C84,Table2[[#Totals],[Summary by Mean]])</f>
        <v>0.45547571816871751</v>
      </c>
      <c r="E84" s="5" t="s">
        <v>8220</v>
      </c>
      <c r="F84" s="5">
        <v>12</v>
      </c>
      <c r="G84" s="17">
        <f t="shared" si="3"/>
        <v>11.711691402855658</v>
      </c>
      <c r="H84" s="17">
        <f>_xlfn.NORM.S.DIST(G84,Table2[[#Totals],[Successful Campaigns]])</f>
        <v>1</v>
      </c>
    </row>
    <row r="85" spans="1:8" x14ac:dyDescent="0.35">
      <c r="A85" s="5" t="s">
        <v>8218</v>
      </c>
      <c r="B85" s="5">
        <v>13</v>
      </c>
      <c r="C85" s="17">
        <f t="shared" si="2"/>
        <v>-0.21488258074456656</v>
      </c>
      <c r="D85" s="17">
        <f>_xlfn.NORM.S.DIST(C85,Table2[[#Totals],[Summary by Mean]])</f>
        <v>0.41492943310825825</v>
      </c>
      <c r="E85" s="5" t="s">
        <v>8220</v>
      </c>
      <c r="F85" s="5">
        <v>13</v>
      </c>
      <c r="G85" s="17">
        <f t="shared" si="3"/>
        <v>12.711691402855658</v>
      </c>
      <c r="H85" s="17">
        <f>_xlfn.NORM.S.DIST(G85,Table2[[#Totals],[Successful Campaigns]])</f>
        <v>1</v>
      </c>
    </row>
    <row r="86" spans="1:8" x14ac:dyDescent="0.35">
      <c r="A86" s="5" t="s">
        <v>8218</v>
      </c>
      <c r="B86" s="5">
        <v>7</v>
      </c>
      <c r="C86" s="17">
        <f t="shared" si="2"/>
        <v>-0.22198906697754842</v>
      </c>
      <c r="D86" s="17">
        <f>_xlfn.NORM.S.DIST(C86,Table2[[#Totals],[Summary by Mean]])</f>
        <v>0.41216119714954325</v>
      </c>
      <c r="E86" s="5" t="s">
        <v>8220</v>
      </c>
      <c r="F86" s="5">
        <v>5</v>
      </c>
      <c r="G86" s="17">
        <f t="shared" si="3"/>
        <v>4.7116914028556591</v>
      </c>
      <c r="H86" s="17">
        <f>_xlfn.NORM.S.DIST(G86,Table2[[#Totals],[Successful Campaigns]])</f>
        <v>0.99999877165397022</v>
      </c>
    </row>
    <row r="87" spans="1:8" x14ac:dyDescent="0.35">
      <c r="A87" s="5" t="s">
        <v>8218</v>
      </c>
      <c r="B87" s="5">
        <v>21</v>
      </c>
      <c r="C87" s="17">
        <f t="shared" si="2"/>
        <v>-0.20540726576725743</v>
      </c>
      <c r="D87" s="17">
        <f>_xlfn.NORM.S.DIST(C87,Table2[[#Totals],[Summary by Mean]])</f>
        <v>0.41862697202286803</v>
      </c>
      <c r="E87" s="5" t="s">
        <v>8220</v>
      </c>
      <c r="F87" s="5">
        <v>2</v>
      </c>
      <c r="G87" s="17">
        <f t="shared" si="3"/>
        <v>1.7116914028556589</v>
      </c>
      <c r="H87" s="17">
        <f>_xlfn.NORM.S.DIST(G87,Table2[[#Totals],[Successful Campaigns]])</f>
        <v>0.95652322310469373</v>
      </c>
    </row>
    <row r="88" spans="1:8" x14ac:dyDescent="0.35">
      <c r="A88" s="5" t="s">
        <v>8218</v>
      </c>
      <c r="B88" s="5">
        <v>17</v>
      </c>
      <c r="C88" s="17">
        <f t="shared" si="2"/>
        <v>-0.210144923255912</v>
      </c>
      <c r="D88" s="17">
        <f>_xlfn.NORM.S.DIST(C88,Table2[[#Totals],[Summary by Mean]])</f>
        <v>0.41677728225485228</v>
      </c>
      <c r="E88" s="5" t="s">
        <v>8220</v>
      </c>
      <c r="F88" s="5">
        <v>8</v>
      </c>
      <c r="G88" s="17">
        <f t="shared" si="3"/>
        <v>7.7116914028556591</v>
      </c>
      <c r="H88" s="17">
        <f>_xlfn.NORM.S.DIST(G88,Table2[[#Totals],[Successful Campaigns]])</f>
        <v>0.99999999999999378</v>
      </c>
    </row>
    <row r="89" spans="1:8" x14ac:dyDescent="0.35">
      <c r="A89" s="5" t="s">
        <v>8218</v>
      </c>
      <c r="B89" s="5">
        <v>25</v>
      </c>
      <c r="C89" s="17">
        <f t="shared" si="2"/>
        <v>-0.20066960827860286</v>
      </c>
      <c r="D89" s="17">
        <f>_xlfn.NORM.S.DIST(C89,Table2[[#Totals],[Summary by Mean]])</f>
        <v>0.42047846268789313</v>
      </c>
      <c r="E89" s="5" t="s">
        <v>8220</v>
      </c>
      <c r="F89" s="5">
        <v>0</v>
      </c>
      <c r="G89" s="17">
        <f t="shared" si="3"/>
        <v>-0.28830859714434109</v>
      </c>
      <c r="H89" s="17">
        <f>_xlfn.NORM.S.DIST(G89,Table2[[#Totals],[Successful Campaigns]])</f>
        <v>0.38655526343120244</v>
      </c>
    </row>
    <row r="90" spans="1:8" x14ac:dyDescent="0.35">
      <c r="A90" s="5" t="s">
        <v>8218</v>
      </c>
      <c r="B90" s="5">
        <v>60</v>
      </c>
      <c r="C90" s="17">
        <f t="shared" si="2"/>
        <v>-0.15921510525287538</v>
      </c>
      <c r="D90" s="17">
        <f>_xlfn.NORM.S.DIST(C90,Table2[[#Totals],[Summary by Mean]])</f>
        <v>0.43674970169740451</v>
      </c>
      <c r="E90" s="5" t="s">
        <v>8220</v>
      </c>
      <c r="F90" s="5">
        <v>13</v>
      </c>
      <c r="G90" s="17">
        <f t="shared" si="3"/>
        <v>12.711691402855658</v>
      </c>
      <c r="H90" s="17">
        <f>_xlfn.NORM.S.DIST(G90,Table2[[#Totals],[Successful Campaigns]])</f>
        <v>1</v>
      </c>
    </row>
    <row r="91" spans="1:8" x14ac:dyDescent="0.35">
      <c r="A91" s="5" t="s">
        <v>8218</v>
      </c>
      <c r="B91" s="5">
        <v>56</v>
      </c>
      <c r="C91" s="17">
        <f t="shared" si="2"/>
        <v>-0.16395276274152995</v>
      </c>
      <c r="D91" s="17">
        <f>_xlfn.NORM.S.DIST(C91,Table2[[#Totals],[Summary by Mean]])</f>
        <v>0.43488416518680473</v>
      </c>
      <c r="E91" s="5" t="s">
        <v>8220</v>
      </c>
      <c r="F91" s="5">
        <v>0</v>
      </c>
      <c r="G91" s="17">
        <f t="shared" si="3"/>
        <v>-0.28830859714434109</v>
      </c>
      <c r="H91" s="17">
        <f>_xlfn.NORM.S.DIST(G91,Table2[[#Totals],[Successful Campaigns]])</f>
        <v>0.38655526343120244</v>
      </c>
    </row>
    <row r="92" spans="1:8" x14ac:dyDescent="0.35">
      <c r="A92" s="5" t="s">
        <v>8218</v>
      </c>
      <c r="B92" s="5">
        <v>16</v>
      </c>
      <c r="C92" s="17">
        <f t="shared" si="2"/>
        <v>-0.21132933762807563</v>
      </c>
      <c r="D92" s="17">
        <f>_xlfn.NORM.S.DIST(C92,Table2[[#Totals],[Summary by Mean]])</f>
        <v>0.4163151458608742</v>
      </c>
      <c r="E92" s="5" t="s">
        <v>8220</v>
      </c>
      <c r="F92" s="5">
        <v>5</v>
      </c>
      <c r="G92" s="17">
        <f t="shared" si="3"/>
        <v>4.7116914028556591</v>
      </c>
      <c r="H92" s="17">
        <f>_xlfn.NORM.S.DIST(G92,Table2[[#Totals],[Successful Campaigns]])</f>
        <v>0.99999877165397022</v>
      </c>
    </row>
    <row r="93" spans="1:8" x14ac:dyDescent="0.35">
      <c r="A93" s="5" t="s">
        <v>8218</v>
      </c>
      <c r="B93" s="5">
        <v>46</v>
      </c>
      <c r="C93" s="17">
        <f t="shared" si="2"/>
        <v>-0.17579690646316637</v>
      </c>
      <c r="D93" s="17">
        <f>_xlfn.NORM.S.DIST(C93,Table2[[#Totals],[Summary by Mean]])</f>
        <v>0.43022675003712396</v>
      </c>
      <c r="E93" s="5" t="s">
        <v>8220</v>
      </c>
      <c r="F93" s="5">
        <v>8</v>
      </c>
      <c r="G93" s="17">
        <f t="shared" si="3"/>
        <v>7.7116914028556591</v>
      </c>
      <c r="H93" s="17">
        <f>_xlfn.NORM.S.DIST(G93,Table2[[#Totals],[Successful Campaigns]])</f>
        <v>0.99999999999999378</v>
      </c>
    </row>
    <row r="94" spans="1:8" x14ac:dyDescent="0.35">
      <c r="A94" s="5" t="s">
        <v>8218</v>
      </c>
      <c r="B94" s="5">
        <v>43</v>
      </c>
      <c r="C94" s="17">
        <f t="shared" si="2"/>
        <v>-0.17935014957965731</v>
      </c>
      <c r="D94" s="17">
        <f>_xlfn.NORM.S.DIST(C94,Table2[[#Totals],[Summary by Mean]])</f>
        <v>0.42883138575016971</v>
      </c>
      <c r="E94" s="5" t="s">
        <v>8220</v>
      </c>
      <c r="F94" s="5">
        <v>8</v>
      </c>
      <c r="G94" s="17">
        <f t="shared" si="3"/>
        <v>7.7116914028556591</v>
      </c>
      <c r="H94" s="17">
        <f>_xlfn.NORM.S.DIST(G94,Table2[[#Totals],[Successful Campaigns]])</f>
        <v>0.99999999999999378</v>
      </c>
    </row>
    <row r="95" spans="1:8" x14ac:dyDescent="0.35">
      <c r="A95" s="5" t="s">
        <v>8218</v>
      </c>
      <c r="B95" s="5">
        <v>15</v>
      </c>
      <c r="C95" s="17">
        <f t="shared" si="2"/>
        <v>-0.21251375200023928</v>
      </c>
      <c r="D95" s="17">
        <f>_xlfn.NORM.S.DIST(C95,Table2[[#Totals],[Summary by Mean]])</f>
        <v>0.41585312512584199</v>
      </c>
      <c r="E95" s="5" t="s">
        <v>8220</v>
      </c>
      <c r="F95" s="5">
        <v>0</v>
      </c>
      <c r="G95" s="17">
        <f t="shared" si="3"/>
        <v>-0.28830859714434109</v>
      </c>
      <c r="H95" s="17">
        <f>_xlfn.NORM.S.DIST(G95,Table2[[#Totals],[Successful Campaigns]])</f>
        <v>0.38655526343120244</v>
      </c>
    </row>
    <row r="96" spans="1:8" x14ac:dyDescent="0.35">
      <c r="A96" s="5" t="s">
        <v>8218</v>
      </c>
      <c r="B96" s="5">
        <v>12</v>
      </c>
      <c r="C96" s="17">
        <f t="shared" si="2"/>
        <v>-0.21606699511673019</v>
      </c>
      <c r="D96" s="17">
        <f>_xlfn.NORM.S.DIST(C96,Table2[[#Totals],[Summary by Mean]])</f>
        <v>0.41446776306232075</v>
      </c>
      <c r="E96" s="5" t="s">
        <v>8220</v>
      </c>
      <c r="F96" s="5">
        <v>2</v>
      </c>
      <c r="G96" s="17">
        <f t="shared" si="3"/>
        <v>1.7116914028556589</v>
      </c>
      <c r="H96" s="17">
        <f>_xlfn.NORM.S.DIST(G96,Table2[[#Totals],[Successful Campaigns]])</f>
        <v>0.95652322310469373</v>
      </c>
    </row>
    <row r="97" spans="1:8" x14ac:dyDescent="0.35">
      <c r="A97" s="5" t="s">
        <v>8218</v>
      </c>
      <c r="B97" s="5">
        <v>21</v>
      </c>
      <c r="C97" s="17">
        <f t="shared" si="2"/>
        <v>-0.20540726576725743</v>
      </c>
      <c r="D97" s="17">
        <f>_xlfn.NORM.S.DIST(C97,Table2[[#Totals],[Summary by Mean]])</f>
        <v>0.41862697202286803</v>
      </c>
      <c r="E97" s="5" t="s">
        <v>8220</v>
      </c>
      <c r="F97" s="5">
        <v>3</v>
      </c>
      <c r="G97" s="17">
        <f t="shared" si="3"/>
        <v>2.7116914028556591</v>
      </c>
      <c r="H97" s="17">
        <f>_xlfn.NORM.S.DIST(G97,Table2[[#Totals],[Successful Campaigns]])</f>
        <v>0.99665295593346726</v>
      </c>
    </row>
    <row r="98" spans="1:8" x14ac:dyDescent="0.35">
      <c r="A98" s="5" t="s">
        <v>8218</v>
      </c>
      <c r="B98" s="5">
        <v>34</v>
      </c>
      <c r="C98" s="17">
        <f t="shared" si="2"/>
        <v>-0.19000987892913007</v>
      </c>
      <c r="D98" s="17">
        <f>_xlfn.NORM.S.DIST(C98,Table2[[#Totals],[Summary by Mean]])</f>
        <v>0.42465069464541511</v>
      </c>
      <c r="E98" s="5" t="s">
        <v>8220</v>
      </c>
      <c r="F98" s="5">
        <v>0</v>
      </c>
      <c r="G98" s="17">
        <f t="shared" si="3"/>
        <v>-0.28830859714434109</v>
      </c>
      <c r="H98" s="17">
        <f>_xlfn.NORM.S.DIST(G98,Table2[[#Totals],[Successful Campaigns]])</f>
        <v>0.38655526343120244</v>
      </c>
    </row>
    <row r="99" spans="1:8" x14ac:dyDescent="0.35">
      <c r="A99" s="5" t="s">
        <v>8218</v>
      </c>
      <c r="B99" s="5">
        <v>8</v>
      </c>
      <c r="C99" s="17">
        <f t="shared" si="2"/>
        <v>-0.22080465260538476</v>
      </c>
      <c r="D99" s="17">
        <f>_xlfn.NORM.S.DIST(C99,Table2[[#Totals],[Summary by Mean]])</f>
        <v>0.41262227036868293</v>
      </c>
      <c r="E99" s="5" t="s">
        <v>8220</v>
      </c>
      <c r="F99" s="5">
        <v>0</v>
      </c>
      <c r="G99" s="17">
        <f t="shared" si="3"/>
        <v>-0.28830859714434109</v>
      </c>
      <c r="H99" s="17">
        <f>_xlfn.NORM.S.DIST(G99,Table2[[#Totals],[Successful Campaigns]])</f>
        <v>0.38655526343120244</v>
      </c>
    </row>
    <row r="100" spans="1:8" x14ac:dyDescent="0.35">
      <c r="A100" s="5" t="s">
        <v>8218</v>
      </c>
      <c r="B100" s="5">
        <v>60</v>
      </c>
      <c r="C100" s="17">
        <f t="shared" si="2"/>
        <v>-0.15921510525287538</v>
      </c>
      <c r="D100" s="17">
        <f>_xlfn.NORM.S.DIST(C100,Table2[[#Totals],[Summary by Mean]])</f>
        <v>0.43674970169740451</v>
      </c>
      <c r="E100" s="5" t="s">
        <v>8220</v>
      </c>
      <c r="F100" s="5">
        <v>11</v>
      </c>
      <c r="G100" s="17">
        <f t="shared" si="3"/>
        <v>10.711691402855658</v>
      </c>
      <c r="H100" s="17">
        <f>_xlfn.NORM.S.DIST(G100,Table2[[#Totals],[Successful Campaigns]])</f>
        <v>1</v>
      </c>
    </row>
    <row r="101" spans="1:8" x14ac:dyDescent="0.35">
      <c r="A101" s="5" t="s">
        <v>8218</v>
      </c>
      <c r="B101" s="5">
        <v>39</v>
      </c>
      <c r="C101" s="17">
        <f t="shared" si="2"/>
        <v>-0.18408780706831188</v>
      </c>
      <c r="D101" s="17">
        <f>_xlfn.NORM.S.DIST(C101,Table2[[#Totals],[Summary by Mean]])</f>
        <v>0.42697228578344443</v>
      </c>
      <c r="E101" s="5" t="s">
        <v>8220</v>
      </c>
      <c r="F101" s="5">
        <v>0</v>
      </c>
      <c r="G101" s="17">
        <f t="shared" si="3"/>
        <v>-0.28830859714434109</v>
      </c>
      <c r="H101" s="17">
        <f>_xlfn.NORM.S.DIST(G101,Table2[[#Totals],[Successful Campaigns]])</f>
        <v>0.38655526343120244</v>
      </c>
    </row>
    <row r="102" spans="1:8" x14ac:dyDescent="0.35">
      <c r="A102" s="5" t="s">
        <v>8218</v>
      </c>
      <c r="B102" s="5">
        <v>26</v>
      </c>
      <c r="C102" s="17">
        <f t="shared" si="2"/>
        <v>-0.19948519390643921</v>
      </c>
      <c r="D102" s="17">
        <f>_xlfn.NORM.S.DIST(C102,Table2[[#Totals],[Summary by Mean]])</f>
        <v>0.42094161207768216</v>
      </c>
      <c r="E102" s="5" t="s">
        <v>8220</v>
      </c>
      <c r="F102" s="5">
        <v>1</v>
      </c>
      <c r="G102" s="17">
        <f t="shared" si="3"/>
        <v>0.71169140285565891</v>
      </c>
      <c r="H102" s="17">
        <f>_xlfn.NORM.S.DIST(G102,Table2[[#Totals],[Successful Campaigns]])</f>
        <v>0.76167205374032632</v>
      </c>
    </row>
    <row r="103" spans="1:8" x14ac:dyDescent="0.35">
      <c r="A103" s="5" t="s">
        <v>8218</v>
      </c>
      <c r="B103" s="5">
        <v>35</v>
      </c>
      <c r="C103" s="17">
        <f t="shared" si="2"/>
        <v>-0.18882546455696644</v>
      </c>
      <c r="D103" s="17">
        <f>_xlfn.NORM.S.DIST(C103,Table2[[#Totals],[Summary by Mean]])</f>
        <v>0.4251148065115436</v>
      </c>
      <c r="E103" s="5" t="s">
        <v>8220</v>
      </c>
      <c r="F103" s="5">
        <v>0</v>
      </c>
      <c r="G103" s="17">
        <f t="shared" si="3"/>
        <v>-0.28830859714434109</v>
      </c>
      <c r="H103" s="17">
        <f>_xlfn.NORM.S.DIST(G103,Table2[[#Totals],[Successful Campaigns]])</f>
        <v>0.38655526343120244</v>
      </c>
    </row>
    <row r="104" spans="1:8" x14ac:dyDescent="0.35">
      <c r="A104" s="5" t="s">
        <v>8218</v>
      </c>
      <c r="B104" s="5">
        <v>65</v>
      </c>
      <c r="C104" s="17">
        <f t="shared" si="2"/>
        <v>-0.15329303339205719</v>
      </c>
      <c r="D104" s="17">
        <f>_xlfn.NORM.S.DIST(C104,Table2[[#Totals],[Summary by Mean]])</f>
        <v>0.43908359714678957</v>
      </c>
      <c r="E104" s="5" t="s">
        <v>8220</v>
      </c>
      <c r="F104" s="5">
        <v>17</v>
      </c>
      <c r="G104" s="17">
        <f t="shared" si="3"/>
        <v>16.71169140285566</v>
      </c>
      <c r="H104" s="17">
        <f>_xlfn.NORM.S.DIST(G104,Table2[[#Totals],[Successful Campaigns]])</f>
        <v>1</v>
      </c>
    </row>
    <row r="105" spans="1:8" x14ac:dyDescent="0.35">
      <c r="A105" s="5" t="s">
        <v>8218</v>
      </c>
      <c r="B105" s="5">
        <v>49</v>
      </c>
      <c r="C105" s="17">
        <f t="shared" si="2"/>
        <v>-0.17224366334667546</v>
      </c>
      <c r="D105" s="17">
        <f>_xlfn.NORM.S.DIST(C105,Table2[[#Totals],[Summary by Mean]])</f>
        <v>0.43162298620855616</v>
      </c>
      <c r="E105" s="5" t="s">
        <v>8220</v>
      </c>
      <c r="F105" s="5">
        <v>2</v>
      </c>
      <c r="G105" s="17">
        <f t="shared" si="3"/>
        <v>1.7116914028556589</v>
      </c>
      <c r="H105" s="17">
        <f>_xlfn.NORM.S.DIST(G105,Table2[[#Totals],[Successful Campaigns]])</f>
        <v>0.95652322310469373</v>
      </c>
    </row>
    <row r="106" spans="1:8" x14ac:dyDescent="0.35">
      <c r="A106" s="5" t="s">
        <v>8218</v>
      </c>
      <c r="B106" s="5">
        <v>10</v>
      </c>
      <c r="C106" s="17">
        <f t="shared" si="2"/>
        <v>-0.21843582386105748</v>
      </c>
      <c r="D106" s="17">
        <f>_xlfn.NORM.S.DIST(C106,Table2[[#Totals],[Summary by Mean]])</f>
        <v>0.41354477798404116</v>
      </c>
      <c r="E106" s="5" t="s">
        <v>8220</v>
      </c>
      <c r="F106" s="5">
        <v>1</v>
      </c>
      <c r="G106" s="17">
        <f t="shared" si="3"/>
        <v>0.71169140285565891</v>
      </c>
      <c r="H106" s="17">
        <f>_xlfn.NORM.S.DIST(G106,Table2[[#Totals],[Successful Campaigns]])</f>
        <v>0.76167205374032632</v>
      </c>
    </row>
    <row r="107" spans="1:8" x14ac:dyDescent="0.35">
      <c r="A107" s="5" t="s">
        <v>8218</v>
      </c>
      <c r="B107" s="5">
        <v>60</v>
      </c>
      <c r="C107" s="17">
        <f t="shared" si="2"/>
        <v>-0.15921510525287538</v>
      </c>
      <c r="D107" s="17">
        <f>_xlfn.NORM.S.DIST(C107,Table2[[#Totals],[Summary by Mean]])</f>
        <v>0.43674970169740451</v>
      </c>
      <c r="E107" s="5" t="s">
        <v>8220</v>
      </c>
      <c r="F107" s="5">
        <v>2</v>
      </c>
      <c r="G107" s="17">
        <f t="shared" si="3"/>
        <v>1.7116914028556589</v>
      </c>
      <c r="H107" s="17">
        <f>_xlfn.NORM.S.DIST(G107,Table2[[#Totals],[Successful Campaigns]])</f>
        <v>0.95652322310469373</v>
      </c>
    </row>
    <row r="108" spans="1:8" x14ac:dyDescent="0.35">
      <c r="A108" s="5" t="s">
        <v>8218</v>
      </c>
      <c r="B108" s="5">
        <v>27</v>
      </c>
      <c r="C108" s="17">
        <f t="shared" si="2"/>
        <v>-0.19830077953427558</v>
      </c>
      <c r="D108" s="17">
        <f>_xlfn.NORM.S.DIST(C108,Table2[[#Totals],[Summary by Mean]])</f>
        <v>0.42140487091014334</v>
      </c>
      <c r="E108" s="5" t="s">
        <v>8220</v>
      </c>
      <c r="F108" s="5">
        <v>16</v>
      </c>
      <c r="G108" s="17">
        <f t="shared" si="3"/>
        <v>15.711691402855658</v>
      </c>
      <c r="H108" s="17">
        <f>_xlfn.NORM.S.DIST(G108,Table2[[#Totals],[Successful Campaigns]])</f>
        <v>1</v>
      </c>
    </row>
    <row r="109" spans="1:8" x14ac:dyDescent="0.35">
      <c r="A109" s="5" t="s">
        <v>8218</v>
      </c>
      <c r="B109" s="5">
        <v>69</v>
      </c>
      <c r="C109" s="17">
        <f t="shared" si="2"/>
        <v>-0.14855537590340262</v>
      </c>
      <c r="D109" s="17">
        <f>_xlfn.NORM.S.DIST(C109,Table2[[#Totals],[Summary by Mean]])</f>
        <v>0.44095224352707513</v>
      </c>
      <c r="E109" s="5" t="s">
        <v>8220</v>
      </c>
      <c r="F109" s="5">
        <v>1</v>
      </c>
      <c r="G109" s="17">
        <f t="shared" si="3"/>
        <v>0.71169140285565891</v>
      </c>
      <c r="H109" s="17">
        <f>_xlfn.NORM.S.DIST(G109,Table2[[#Totals],[Successful Campaigns]])</f>
        <v>0.76167205374032632</v>
      </c>
    </row>
    <row r="110" spans="1:8" x14ac:dyDescent="0.35">
      <c r="A110" s="5" t="s">
        <v>8218</v>
      </c>
      <c r="B110" s="5">
        <v>47</v>
      </c>
      <c r="C110" s="17">
        <f t="shared" si="2"/>
        <v>-0.17461249209100274</v>
      </c>
      <c r="D110" s="17">
        <f>_xlfn.NORM.S.DIST(C110,Table2[[#Totals],[Summary by Mean]])</f>
        <v>0.43069206606171262</v>
      </c>
      <c r="E110" s="5" t="s">
        <v>8220</v>
      </c>
      <c r="F110" s="5">
        <v>4</v>
      </c>
      <c r="G110" s="17">
        <f t="shared" si="3"/>
        <v>3.7116914028556591</v>
      </c>
      <c r="H110" s="17">
        <f>_xlfn.NORM.S.DIST(G110,Table2[[#Totals],[Successful Campaigns]])</f>
        <v>0.99989706055044614</v>
      </c>
    </row>
    <row r="111" spans="1:8" x14ac:dyDescent="0.35">
      <c r="A111" s="5" t="s">
        <v>8218</v>
      </c>
      <c r="B111" s="5">
        <v>47</v>
      </c>
      <c r="C111" s="17">
        <f t="shared" si="2"/>
        <v>-0.17461249209100274</v>
      </c>
      <c r="D111" s="17">
        <f>_xlfn.NORM.S.DIST(C111,Table2[[#Totals],[Summary by Mean]])</f>
        <v>0.43069206606171262</v>
      </c>
      <c r="E111" s="5" t="s">
        <v>8220</v>
      </c>
      <c r="F111" s="5">
        <v>5</v>
      </c>
      <c r="G111" s="17">
        <f t="shared" si="3"/>
        <v>4.7116914028556591</v>
      </c>
      <c r="H111" s="17">
        <f>_xlfn.NORM.S.DIST(G111,Table2[[#Totals],[Successful Campaigns]])</f>
        <v>0.99999877165397022</v>
      </c>
    </row>
    <row r="112" spans="1:8" x14ac:dyDescent="0.35">
      <c r="A112" s="5" t="s">
        <v>8218</v>
      </c>
      <c r="B112" s="5">
        <v>26</v>
      </c>
      <c r="C112" s="17">
        <f t="shared" si="2"/>
        <v>-0.19948519390643921</v>
      </c>
      <c r="D112" s="17">
        <f>_xlfn.NORM.S.DIST(C112,Table2[[#Totals],[Summary by Mean]])</f>
        <v>0.42094161207768216</v>
      </c>
      <c r="E112" s="5" t="s">
        <v>8220</v>
      </c>
      <c r="F112" s="5">
        <v>7</v>
      </c>
      <c r="G112" s="17">
        <f t="shared" si="3"/>
        <v>6.7116914028556591</v>
      </c>
      <c r="H112" s="17">
        <f>_xlfn.NORM.S.DIST(G112,Table2[[#Totals],[Successful Campaigns]])</f>
        <v>0.99999999999038092</v>
      </c>
    </row>
    <row r="113" spans="1:8" x14ac:dyDescent="0.35">
      <c r="A113" s="5" t="s">
        <v>8218</v>
      </c>
      <c r="B113" s="5">
        <v>53</v>
      </c>
      <c r="C113" s="17">
        <f t="shared" si="2"/>
        <v>-0.16750600585802089</v>
      </c>
      <c r="D113" s="17">
        <f>_xlfn.NORM.S.DIST(C113,Table2[[#Totals],[Summary by Mean]])</f>
        <v>0.43348596115150073</v>
      </c>
      <c r="E113" s="5" t="s">
        <v>8220</v>
      </c>
      <c r="F113" s="5">
        <v>0</v>
      </c>
      <c r="G113" s="17">
        <f t="shared" si="3"/>
        <v>-0.28830859714434109</v>
      </c>
      <c r="H113" s="17">
        <f>_xlfn.NORM.S.DIST(G113,Table2[[#Totals],[Successful Campaigns]])</f>
        <v>0.38655526343120244</v>
      </c>
    </row>
    <row r="114" spans="1:8" x14ac:dyDescent="0.35">
      <c r="A114" s="5" t="s">
        <v>8218</v>
      </c>
      <c r="B114" s="5">
        <v>81</v>
      </c>
      <c r="C114" s="17">
        <f t="shared" si="2"/>
        <v>-0.13434240343743892</v>
      </c>
      <c r="D114" s="17">
        <f>_xlfn.NORM.S.DIST(C114,Table2[[#Totals],[Summary by Mean]])</f>
        <v>0.44656591201658791</v>
      </c>
      <c r="E114" s="5" t="s">
        <v>8220</v>
      </c>
      <c r="F114" s="5">
        <v>12</v>
      </c>
      <c r="G114" s="17">
        <f t="shared" si="3"/>
        <v>11.711691402855658</v>
      </c>
      <c r="H114" s="17">
        <f>_xlfn.NORM.S.DIST(G114,Table2[[#Totals],[Successful Campaigns]])</f>
        <v>1</v>
      </c>
    </row>
    <row r="115" spans="1:8" x14ac:dyDescent="0.35">
      <c r="A115" s="5" t="s">
        <v>8218</v>
      </c>
      <c r="B115" s="5">
        <v>78</v>
      </c>
      <c r="C115" s="17">
        <f t="shared" si="2"/>
        <v>-0.13789564655392983</v>
      </c>
      <c r="D115" s="17">
        <f>_xlfn.NORM.S.DIST(C115,Table2[[#Totals],[Summary by Mean]])</f>
        <v>0.44516144554325238</v>
      </c>
      <c r="E115" s="5" t="s">
        <v>8220</v>
      </c>
      <c r="F115" s="5">
        <v>2</v>
      </c>
      <c r="G115" s="17">
        <f t="shared" si="3"/>
        <v>1.7116914028556589</v>
      </c>
      <c r="H115" s="17">
        <f>_xlfn.NORM.S.DIST(G115,Table2[[#Totals],[Successful Campaigns]])</f>
        <v>0.95652322310469373</v>
      </c>
    </row>
    <row r="116" spans="1:8" x14ac:dyDescent="0.35">
      <c r="A116" s="5" t="s">
        <v>8218</v>
      </c>
      <c r="B116" s="5">
        <v>35</v>
      </c>
      <c r="C116" s="17">
        <f t="shared" si="2"/>
        <v>-0.18882546455696644</v>
      </c>
      <c r="D116" s="17">
        <f>_xlfn.NORM.S.DIST(C116,Table2[[#Totals],[Summary by Mean]])</f>
        <v>0.4251148065115436</v>
      </c>
      <c r="E116" s="5" t="s">
        <v>8220</v>
      </c>
      <c r="F116" s="5">
        <v>5</v>
      </c>
      <c r="G116" s="17">
        <f t="shared" si="3"/>
        <v>4.7116914028556591</v>
      </c>
      <c r="H116" s="17">
        <f>_xlfn.NORM.S.DIST(G116,Table2[[#Totals],[Successful Campaigns]])</f>
        <v>0.99999877165397022</v>
      </c>
    </row>
    <row r="117" spans="1:8" x14ac:dyDescent="0.35">
      <c r="A117" s="5" t="s">
        <v>8218</v>
      </c>
      <c r="B117" s="5">
        <v>22</v>
      </c>
      <c r="C117" s="17">
        <f t="shared" si="2"/>
        <v>-0.20422285139509377</v>
      </c>
      <c r="D117" s="17">
        <f>_xlfn.NORM.S.DIST(C117,Table2[[#Totals],[Summary by Mean]])</f>
        <v>0.41908967740941128</v>
      </c>
      <c r="E117" s="5" t="s">
        <v>8220</v>
      </c>
      <c r="F117" s="5">
        <v>2</v>
      </c>
      <c r="G117" s="17">
        <f t="shared" si="3"/>
        <v>1.7116914028556589</v>
      </c>
      <c r="H117" s="17">
        <f>_xlfn.NORM.S.DIST(G117,Table2[[#Totals],[Successful Campaigns]])</f>
        <v>0.95652322310469373</v>
      </c>
    </row>
    <row r="118" spans="1:8" x14ac:dyDescent="0.35">
      <c r="A118" s="5" t="s">
        <v>8218</v>
      </c>
      <c r="B118" s="5">
        <v>57</v>
      </c>
      <c r="C118" s="17">
        <f t="shared" si="2"/>
        <v>-0.16276834836936632</v>
      </c>
      <c r="D118" s="17">
        <f>_xlfn.NORM.S.DIST(C118,Table2[[#Totals],[Summary by Mean]])</f>
        <v>0.43535041510945194</v>
      </c>
      <c r="E118" s="5" t="s">
        <v>8220</v>
      </c>
      <c r="F118" s="5">
        <v>3</v>
      </c>
      <c r="G118" s="17">
        <f t="shared" si="3"/>
        <v>2.7116914028556591</v>
      </c>
      <c r="H118" s="17">
        <f>_xlfn.NORM.S.DIST(G118,Table2[[#Totals],[Successful Campaigns]])</f>
        <v>0.99665295593346726</v>
      </c>
    </row>
    <row r="119" spans="1:8" x14ac:dyDescent="0.35">
      <c r="A119" s="5" t="s">
        <v>8218</v>
      </c>
      <c r="B119" s="5">
        <v>27</v>
      </c>
      <c r="C119" s="17">
        <f t="shared" si="2"/>
        <v>-0.19830077953427558</v>
      </c>
      <c r="D119" s="17">
        <f>_xlfn.NORM.S.DIST(C119,Table2[[#Totals],[Summary by Mean]])</f>
        <v>0.42140487091014334</v>
      </c>
      <c r="E119" s="5" t="s">
        <v>8220</v>
      </c>
      <c r="F119" s="5">
        <v>0</v>
      </c>
      <c r="G119" s="17">
        <f t="shared" si="3"/>
        <v>-0.28830859714434109</v>
      </c>
      <c r="H119" s="17">
        <f>_xlfn.NORM.S.DIST(G119,Table2[[#Totals],[Successful Campaigns]])</f>
        <v>0.38655526343120244</v>
      </c>
    </row>
    <row r="120" spans="1:8" x14ac:dyDescent="0.35">
      <c r="A120" s="5" t="s">
        <v>8218</v>
      </c>
      <c r="B120" s="5">
        <v>39</v>
      </c>
      <c r="C120" s="17">
        <f t="shared" si="2"/>
        <v>-0.18408780706831188</v>
      </c>
      <c r="D120" s="17">
        <f>_xlfn.NORM.S.DIST(C120,Table2[[#Totals],[Summary by Mean]])</f>
        <v>0.42697228578344443</v>
      </c>
      <c r="E120" s="5" t="s">
        <v>8220</v>
      </c>
      <c r="F120" s="5">
        <v>49</v>
      </c>
      <c r="G120" s="17">
        <f t="shared" si="3"/>
        <v>48.711691402855656</v>
      </c>
      <c r="H120" s="17">
        <f>_xlfn.NORM.S.DIST(G120,Table2[[#Totals],[Successful Campaigns]])</f>
        <v>1</v>
      </c>
    </row>
    <row r="121" spans="1:8" x14ac:dyDescent="0.35">
      <c r="A121" s="5" t="s">
        <v>8218</v>
      </c>
      <c r="B121" s="5">
        <v>37</v>
      </c>
      <c r="C121" s="17">
        <f t="shared" si="2"/>
        <v>-0.18645663581263916</v>
      </c>
      <c r="D121" s="17">
        <f>_xlfn.NORM.S.DIST(C121,Table2[[#Totals],[Summary by Mean]])</f>
        <v>0.42604334104294955</v>
      </c>
      <c r="E121" s="5" t="s">
        <v>8220</v>
      </c>
      <c r="F121" s="5">
        <v>1</v>
      </c>
      <c r="G121" s="17">
        <f t="shared" si="3"/>
        <v>0.71169140285565891</v>
      </c>
      <c r="H121" s="17">
        <f>_xlfn.NORM.S.DIST(G121,Table2[[#Totals],[Successful Campaigns]])</f>
        <v>0.76167205374032632</v>
      </c>
    </row>
    <row r="122" spans="1:8" x14ac:dyDescent="0.35">
      <c r="A122" s="5" t="s">
        <v>8218</v>
      </c>
      <c r="B122" s="5">
        <v>137</v>
      </c>
      <c r="C122" s="17">
        <f t="shared" si="2"/>
        <v>-6.8015198596274959E-2</v>
      </c>
      <c r="D122" s="17">
        <f>_xlfn.NORM.S.DIST(C122,Table2[[#Totals],[Summary by Mean]])</f>
        <v>0.47288676778574823</v>
      </c>
      <c r="E122" s="5" t="s">
        <v>8220</v>
      </c>
      <c r="F122" s="5">
        <v>2</v>
      </c>
      <c r="G122" s="17">
        <f t="shared" si="3"/>
        <v>1.7116914028556589</v>
      </c>
      <c r="H122" s="17">
        <f>_xlfn.NORM.S.DIST(G122,Table2[[#Totals],[Successful Campaigns]])</f>
        <v>0.95652322310469373</v>
      </c>
    </row>
    <row r="123" spans="1:8" x14ac:dyDescent="0.35">
      <c r="A123" s="5" t="s">
        <v>8218</v>
      </c>
      <c r="B123" s="5">
        <v>376</v>
      </c>
      <c r="C123" s="17">
        <f t="shared" si="2"/>
        <v>0.21505983635083545</v>
      </c>
      <c r="D123" s="17">
        <f>_xlfn.NORM.S.DIST(C123,Table2[[#Totals],[Summary by Mean]])</f>
        <v>0.5851396664231483</v>
      </c>
      <c r="E123" s="5" t="s">
        <v>8220</v>
      </c>
      <c r="F123" s="5">
        <v>0</v>
      </c>
      <c r="G123" s="17">
        <f t="shared" si="3"/>
        <v>-0.28830859714434109</v>
      </c>
      <c r="H123" s="17">
        <f>_xlfn.NORM.S.DIST(G123,Table2[[#Totals],[Successful Campaigns]])</f>
        <v>0.38655526343120244</v>
      </c>
    </row>
    <row r="124" spans="1:8" x14ac:dyDescent="0.35">
      <c r="A124" s="5" t="s">
        <v>8218</v>
      </c>
      <c r="B124" s="5">
        <v>202</v>
      </c>
      <c r="C124" s="17">
        <f t="shared" si="2"/>
        <v>8.9717355943617627E-3</v>
      </c>
      <c r="D124" s="17">
        <f>_xlfn.NORM.S.DIST(C124,Table2[[#Totals],[Summary by Mean]])</f>
        <v>0.50357915664150599</v>
      </c>
      <c r="E124" s="5" t="s">
        <v>8220</v>
      </c>
      <c r="F124" s="5">
        <v>0</v>
      </c>
      <c r="G124" s="17">
        <f t="shared" si="3"/>
        <v>-0.28830859714434109</v>
      </c>
      <c r="H124" s="17">
        <f>_xlfn.NORM.S.DIST(G124,Table2[[#Totals],[Successful Campaigns]])</f>
        <v>0.38655526343120244</v>
      </c>
    </row>
    <row r="125" spans="1:8" x14ac:dyDescent="0.35">
      <c r="A125" s="5" t="s">
        <v>8218</v>
      </c>
      <c r="B125" s="5">
        <v>328</v>
      </c>
      <c r="C125" s="17">
        <f t="shared" si="2"/>
        <v>0.15820794648698064</v>
      </c>
      <c r="D125" s="17">
        <f>_xlfn.NORM.S.DIST(C125,Table2[[#Totals],[Summary by Mean]])</f>
        <v>0.56285352888735107</v>
      </c>
      <c r="E125" s="5" t="s">
        <v>8220</v>
      </c>
      <c r="F125" s="5">
        <v>11</v>
      </c>
      <c r="G125" s="17">
        <f t="shared" si="3"/>
        <v>10.711691402855658</v>
      </c>
      <c r="H125" s="17">
        <f>_xlfn.NORM.S.DIST(G125,Table2[[#Totals],[Successful Campaigns]])</f>
        <v>1</v>
      </c>
    </row>
    <row r="126" spans="1:8" x14ac:dyDescent="0.35">
      <c r="A126" s="5" t="s">
        <v>8218</v>
      </c>
      <c r="B126" s="5">
        <v>84</v>
      </c>
      <c r="C126" s="17">
        <f t="shared" si="2"/>
        <v>-0.13078916032094798</v>
      </c>
      <c r="D126" s="17">
        <f>_xlfn.NORM.S.DIST(C126,Table2[[#Totals],[Summary by Mean]])</f>
        <v>0.44797104907304192</v>
      </c>
      <c r="E126" s="5" t="s">
        <v>8220</v>
      </c>
      <c r="F126" s="5">
        <v>1</v>
      </c>
      <c r="G126" s="17">
        <f t="shared" si="3"/>
        <v>0.71169140285565891</v>
      </c>
      <c r="H126" s="17">
        <f>_xlfn.NORM.S.DIST(G126,Table2[[#Totals],[Successful Campaigns]])</f>
        <v>0.76167205374032632</v>
      </c>
    </row>
    <row r="127" spans="1:8" x14ac:dyDescent="0.35">
      <c r="A127" s="5" t="s">
        <v>8218</v>
      </c>
      <c r="B127" s="5">
        <v>96</v>
      </c>
      <c r="C127" s="17">
        <f t="shared" si="2"/>
        <v>-0.11657618785498428</v>
      </c>
      <c r="D127" s="17">
        <f>_xlfn.NORM.S.DIST(C127,Table2[[#Totals],[Summary by Mean]])</f>
        <v>0.45359795418958387</v>
      </c>
      <c r="E127" s="5" t="s">
        <v>8220</v>
      </c>
      <c r="F127" s="5">
        <v>8</v>
      </c>
      <c r="G127" s="17">
        <f t="shared" si="3"/>
        <v>7.7116914028556591</v>
      </c>
      <c r="H127" s="17">
        <f>_xlfn.NORM.S.DIST(G127,Table2[[#Totals],[Successful Campaigns]])</f>
        <v>0.99999999999999378</v>
      </c>
    </row>
    <row r="128" spans="1:8" x14ac:dyDescent="0.35">
      <c r="A128" s="5" t="s">
        <v>8218</v>
      </c>
      <c r="B128" s="5">
        <v>223</v>
      </c>
      <c r="C128" s="17">
        <f t="shared" si="2"/>
        <v>3.3844437409798242E-2</v>
      </c>
      <c r="D128" s="17">
        <f>_xlfn.NORM.S.DIST(C128,Table2[[#Totals],[Summary by Mean]])</f>
        <v>0.51349939985118365</v>
      </c>
      <c r="E128" s="5" t="s">
        <v>8220</v>
      </c>
      <c r="F128" s="5">
        <v>5</v>
      </c>
      <c r="G128" s="17">
        <f t="shared" si="3"/>
        <v>4.7116914028556591</v>
      </c>
      <c r="H128" s="17">
        <f>_xlfn.NORM.S.DIST(G128,Table2[[#Totals],[Successful Campaigns]])</f>
        <v>0.99999877165397022</v>
      </c>
    </row>
    <row r="129" spans="1:8" x14ac:dyDescent="0.35">
      <c r="A129" s="5" t="s">
        <v>8218</v>
      </c>
      <c r="B129" s="5">
        <v>62</v>
      </c>
      <c r="C129" s="17">
        <f t="shared" si="2"/>
        <v>-0.1568462765085481</v>
      </c>
      <c r="D129" s="17">
        <f>_xlfn.NORM.S.DIST(C129,Table2[[#Totals],[Summary by Mean]])</f>
        <v>0.43768300039815128</v>
      </c>
      <c r="E129" s="5" t="s">
        <v>8220</v>
      </c>
      <c r="F129" s="5">
        <v>39</v>
      </c>
      <c r="G129" s="17">
        <f t="shared" si="3"/>
        <v>38.711691402855656</v>
      </c>
      <c r="H129" s="17">
        <f>_xlfn.NORM.S.DIST(G129,Table2[[#Totals],[Successful Campaigns]])</f>
        <v>1</v>
      </c>
    </row>
    <row r="130" spans="1:8" x14ac:dyDescent="0.35">
      <c r="A130" s="5" t="s">
        <v>8218</v>
      </c>
      <c r="B130" s="5">
        <v>146</v>
      </c>
      <c r="C130" s="17">
        <f t="shared" ref="C130:C193" si="4">(B130-$J$5)/$J$10</f>
        <v>-5.7355469246802189E-2</v>
      </c>
      <c r="D130" s="17">
        <f>_xlfn.NORM.S.DIST(C130,Table2[[#Totals],[Summary by Mean]])</f>
        <v>0.47713101748287579</v>
      </c>
      <c r="E130" s="5" t="s">
        <v>8220</v>
      </c>
      <c r="F130" s="5">
        <v>0</v>
      </c>
      <c r="G130" s="17">
        <f t="shared" ref="G130:G193" si="5">F130-$K$5/$K$10</f>
        <v>-0.28830859714434109</v>
      </c>
      <c r="H130" s="17">
        <f>_xlfn.NORM.S.DIST(G130,Table2[[#Totals],[Successful Campaigns]])</f>
        <v>0.38655526343120244</v>
      </c>
    </row>
    <row r="131" spans="1:8" x14ac:dyDescent="0.35">
      <c r="A131" s="5" t="s">
        <v>8218</v>
      </c>
      <c r="B131" s="5">
        <v>235</v>
      </c>
      <c r="C131" s="17">
        <f t="shared" si="4"/>
        <v>4.8057409875761944E-2</v>
      </c>
      <c r="D131" s="17">
        <f>_xlfn.NORM.S.DIST(C131,Table2[[#Totals],[Summary by Mean]])</f>
        <v>0.51916475552165675</v>
      </c>
      <c r="E131" s="5" t="s">
        <v>8220</v>
      </c>
      <c r="F131" s="5">
        <v>0</v>
      </c>
      <c r="G131" s="17">
        <f t="shared" si="5"/>
        <v>-0.28830859714434109</v>
      </c>
      <c r="H131" s="17">
        <f>_xlfn.NORM.S.DIST(G131,Table2[[#Totals],[Successful Campaigns]])</f>
        <v>0.38655526343120244</v>
      </c>
    </row>
    <row r="132" spans="1:8" x14ac:dyDescent="0.35">
      <c r="A132" s="5" t="s">
        <v>8218</v>
      </c>
      <c r="B132" s="5">
        <v>437</v>
      </c>
      <c r="C132" s="17">
        <f t="shared" si="4"/>
        <v>0.28730911305281759</v>
      </c>
      <c r="D132" s="17">
        <f>_xlfn.NORM.S.DIST(C132,Table2[[#Totals],[Summary by Mean]])</f>
        <v>0.61306217725979517</v>
      </c>
      <c r="E132" s="5" t="s">
        <v>8220</v>
      </c>
      <c r="F132" s="5">
        <v>2</v>
      </c>
      <c r="G132" s="17">
        <f t="shared" si="5"/>
        <v>1.7116914028556589</v>
      </c>
      <c r="H132" s="17">
        <f>_xlfn.NORM.S.DIST(G132,Table2[[#Totals],[Successful Campaigns]])</f>
        <v>0.95652322310469373</v>
      </c>
    </row>
    <row r="133" spans="1:8" x14ac:dyDescent="0.35">
      <c r="A133" s="5" t="s">
        <v>8218</v>
      </c>
      <c r="B133" s="5">
        <v>77</v>
      </c>
      <c r="C133" s="17">
        <f t="shared" si="4"/>
        <v>-0.13908006092609349</v>
      </c>
      <c r="D133" s="17">
        <f>_xlfn.NORM.S.DIST(C133,Table2[[#Totals],[Summary by Mean]])</f>
        <v>0.44469344207936728</v>
      </c>
      <c r="E133" s="5" t="s">
        <v>8220</v>
      </c>
      <c r="F133" s="5">
        <v>170</v>
      </c>
      <c r="G133" s="17">
        <f t="shared" si="5"/>
        <v>169.71169140285565</v>
      </c>
      <c r="H133" s="17">
        <f>_xlfn.NORM.S.DIST(G133,Table2[[#Totals],[Successful Campaigns]])</f>
        <v>1</v>
      </c>
    </row>
    <row r="134" spans="1:8" x14ac:dyDescent="0.35">
      <c r="A134" s="5" t="s">
        <v>8218</v>
      </c>
      <c r="B134" s="5">
        <v>108</v>
      </c>
      <c r="C134" s="17">
        <f t="shared" si="4"/>
        <v>-0.10236321538902057</v>
      </c>
      <c r="D134" s="17">
        <f>_xlfn.NORM.S.DIST(C134,Table2[[#Totals],[Summary by Mean]])</f>
        <v>0.4592341900631135</v>
      </c>
      <c r="E134" s="5" t="s">
        <v>8220</v>
      </c>
      <c r="F134" s="5">
        <v>5</v>
      </c>
      <c r="G134" s="17">
        <f t="shared" si="5"/>
        <v>4.7116914028556591</v>
      </c>
      <c r="H134" s="17">
        <f>_xlfn.NORM.S.DIST(G134,Table2[[#Totals],[Successful Campaigns]])</f>
        <v>0.99999877165397022</v>
      </c>
    </row>
    <row r="135" spans="1:8" x14ac:dyDescent="0.35">
      <c r="A135" s="5" t="s">
        <v>8218</v>
      </c>
      <c r="B135" s="5">
        <v>7</v>
      </c>
      <c r="C135" s="17">
        <f t="shared" si="4"/>
        <v>-0.22198906697754842</v>
      </c>
      <c r="D135" s="17">
        <f>_xlfn.NORM.S.DIST(C135,Table2[[#Totals],[Summary by Mean]])</f>
        <v>0.41216119714954325</v>
      </c>
      <c r="E135" s="5" t="s">
        <v>8220</v>
      </c>
      <c r="F135" s="5">
        <v>14</v>
      </c>
      <c r="G135" s="17">
        <f t="shared" si="5"/>
        <v>13.711691402855658</v>
      </c>
      <c r="H135" s="17">
        <f>_xlfn.NORM.S.DIST(G135,Table2[[#Totals],[Successful Campaigns]])</f>
        <v>1</v>
      </c>
    </row>
    <row r="136" spans="1:8" x14ac:dyDescent="0.35">
      <c r="A136" s="5" t="s">
        <v>8218</v>
      </c>
      <c r="B136" s="5">
        <v>314</v>
      </c>
      <c r="C136" s="17">
        <f t="shared" si="4"/>
        <v>0.14162614527668965</v>
      </c>
      <c r="D136" s="17">
        <f>_xlfn.NORM.S.DIST(C136,Table2[[#Totals],[Summary by Mean]])</f>
        <v>0.556312342924971</v>
      </c>
      <c r="E136" s="5" t="s">
        <v>8220</v>
      </c>
      <c r="F136" s="5">
        <v>1</v>
      </c>
      <c r="G136" s="17">
        <f t="shared" si="5"/>
        <v>0.71169140285565891</v>
      </c>
      <c r="H136" s="17">
        <f>_xlfn.NORM.S.DIST(G136,Table2[[#Totals],[Successful Campaigns]])</f>
        <v>0.76167205374032632</v>
      </c>
    </row>
    <row r="137" spans="1:8" x14ac:dyDescent="0.35">
      <c r="A137" s="5" t="s">
        <v>8218</v>
      </c>
      <c r="B137" s="5">
        <v>188</v>
      </c>
      <c r="C137" s="17">
        <f t="shared" si="4"/>
        <v>-7.6100656159292252E-3</v>
      </c>
      <c r="D137" s="17">
        <f>_xlfn.NORM.S.DIST(C137,Table2[[#Totals],[Summary by Mean]])</f>
        <v>0.49696405237272734</v>
      </c>
      <c r="E137" s="5" t="s">
        <v>8220</v>
      </c>
      <c r="F137" s="5">
        <v>0</v>
      </c>
      <c r="G137" s="17">
        <f t="shared" si="5"/>
        <v>-0.28830859714434109</v>
      </c>
      <c r="H137" s="17">
        <f>_xlfn.NORM.S.DIST(G137,Table2[[#Totals],[Successful Campaigns]])</f>
        <v>0.38655526343120244</v>
      </c>
    </row>
    <row r="138" spans="1:8" x14ac:dyDescent="0.35">
      <c r="A138" s="5" t="s">
        <v>8218</v>
      </c>
      <c r="B138" s="5">
        <v>275</v>
      </c>
      <c r="C138" s="17">
        <f t="shared" si="4"/>
        <v>9.5433984762307619E-2</v>
      </c>
      <c r="D138" s="17">
        <f>_xlfn.NORM.S.DIST(C138,Table2[[#Totals],[Summary by Mean]])</f>
        <v>0.53801493834054881</v>
      </c>
      <c r="E138" s="5" t="s">
        <v>8220</v>
      </c>
      <c r="F138" s="5">
        <v>124</v>
      </c>
      <c r="G138" s="17">
        <f t="shared" si="5"/>
        <v>123.71169140285566</v>
      </c>
      <c r="H138" s="17">
        <f>_xlfn.NORM.S.DIST(G138,Table2[[#Totals],[Successful Campaigns]])</f>
        <v>1</v>
      </c>
    </row>
    <row r="139" spans="1:8" x14ac:dyDescent="0.35">
      <c r="A139" s="5" t="s">
        <v>8218</v>
      </c>
      <c r="B139" s="5">
        <v>560</v>
      </c>
      <c r="C139" s="17">
        <f t="shared" si="4"/>
        <v>0.43299208082894558</v>
      </c>
      <c r="D139" s="17">
        <f>_xlfn.NORM.S.DIST(C139,Table2[[#Totals],[Summary by Mean]])</f>
        <v>0.66748973849825211</v>
      </c>
      <c r="E139" s="5" t="s">
        <v>8220</v>
      </c>
      <c r="F139" s="5">
        <v>0</v>
      </c>
      <c r="G139" s="17">
        <f t="shared" si="5"/>
        <v>-0.28830859714434109</v>
      </c>
      <c r="H139" s="17">
        <f>_xlfn.NORM.S.DIST(G139,Table2[[#Totals],[Successful Campaigns]])</f>
        <v>0.38655526343120244</v>
      </c>
    </row>
    <row r="140" spans="1:8" x14ac:dyDescent="0.35">
      <c r="A140" s="5" t="s">
        <v>8218</v>
      </c>
      <c r="B140" s="5">
        <v>688</v>
      </c>
      <c r="C140" s="17">
        <f t="shared" si="4"/>
        <v>0.58459712046589174</v>
      </c>
      <c r="D140" s="17">
        <f>_xlfn.NORM.S.DIST(C140,Table2[[#Totals],[Summary by Mean]])</f>
        <v>0.72059067782711783</v>
      </c>
      <c r="E140" s="5" t="s">
        <v>8220</v>
      </c>
      <c r="F140" s="5">
        <v>0</v>
      </c>
      <c r="G140" s="17">
        <f t="shared" si="5"/>
        <v>-0.28830859714434109</v>
      </c>
      <c r="H140" s="17">
        <f>_xlfn.NORM.S.DIST(G140,Table2[[#Totals],[Successful Campaigns]])</f>
        <v>0.38655526343120244</v>
      </c>
    </row>
    <row r="141" spans="1:8" x14ac:dyDescent="0.35">
      <c r="A141" s="5" t="s">
        <v>8218</v>
      </c>
      <c r="B141" s="5">
        <v>942</v>
      </c>
      <c r="C141" s="17">
        <f t="shared" si="4"/>
        <v>0.88543837099545686</v>
      </c>
      <c r="D141" s="17">
        <f>_xlfn.NORM.S.DIST(C141,Table2[[#Totals],[Summary by Mean]])</f>
        <v>0.8120398775148</v>
      </c>
      <c r="E141" s="5" t="s">
        <v>8220</v>
      </c>
      <c r="F141" s="5">
        <v>55</v>
      </c>
      <c r="G141" s="17">
        <f t="shared" si="5"/>
        <v>54.711691402855656</v>
      </c>
      <c r="H141" s="17">
        <f>_xlfn.NORM.S.DIST(G141,Table2[[#Totals],[Successful Campaigns]])</f>
        <v>1</v>
      </c>
    </row>
    <row r="142" spans="1:8" x14ac:dyDescent="0.35">
      <c r="A142" s="5" t="s">
        <v>8218</v>
      </c>
      <c r="B142" s="5">
        <v>88</v>
      </c>
      <c r="C142" s="17">
        <f t="shared" si="4"/>
        <v>-0.12605150283229341</v>
      </c>
      <c r="D142" s="17">
        <f>_xlfn.NORM.S.DIST(C142,Table2[[#Totals],[Summary by Mean]])</f>
        <v>0.44984557815025478</v>
      </c>
      <c r="E142" s="5" t="s">
        <v>8220</v>
      </c>
      <c r="F142" s="5">
        <v>140</v>
      </c>
      <c r="G142" s="17">
        <f t="shared" si="5"/>
        <v>139.71169140285565</v>
      </c>
      <c r="H142" s="17">
        <f>_xlfn.NORM.S.DIST(G142,Table2[[#Totals],[Successful Campaigns]])</f>
        <v>1</v>
      </c>
    </row>
    <row r="143" spans="1:8" x14ac:dyDescent="0.35">
      <c r="A143" s="5" t="s">
        <v>8218</v>
      </c>
      <c r="B143" s="5">
        <v>220</v>
      </c>
      <c r="C143" s="17">
        <f t="shared" si="4"/>
        <v>3.0291194293307316E-2</v>
      </c>
      <c r="D143" s="17">
        <f>_xlfn.NORM.S.DIST(C143,Table2[[#Totals],[Summary by Mean]])</f>
        <v>0.51208259035608239</v>
      </c>
      <c r="E143" s="5" t="s">
        <v>8220</v>
      </c>
      <c r="F143" s="5">
        <v>21</v>
      </c>
      <c r="G143" s="17">
        <f t="shared" si="5"/>
        <v>20.71169140285566</v>
      </c>
      <c r="H143" s="17">
        <f>_xlfn.NORM.S.DIST(G143,Table2[[#Totals],[Successful Campaigns]])</f>
        <v>1</v>
      </c>
    </row>
    <row r="144" spans="1:8" x14ac:dyDescent="0.35">
      <c r="A144" s="5" t="s">
        <v>8218</v>
      </c>
      <c r="B144" s="5">
        <v>145</v>
      </c>
      <c r="C144" s="17">
        <f t="shared" si="4"/>
        <v>-5.8539883618965831E-2</v>
      </c>
      <c r="D144" s="17">
        <f>_xlfn.NORM.S.DIST(C144,Table2[[#Totals],[Summary by Mean]])</f>
        <v>0.4766592972076637</v>
      </c>
      <c r="E144" s="5" t="s">
        <v>8220</v>
      </c>
      <c r="F144" s="5">
        <v>1</v>
      </c>
      <c r="G144" s="17">
        <f t="shared" si="5"/>
        <v>0.71169140285565891</v>
      </c>
      <c r="H144" s="17">
        <f>_xlfn.NORM.S.DIST(G144,Table2[[#Totals],[Successful Campaigns]])</f>
        <v>0.76167205374032632</v>
      </c>
    </row>
    <row r="145" spans="1:8" x14ac:dyDescent="0.35">
      <c r="A145" s="5" t="s">
        <v>8218</v>
      </c>
      <c r="B145" s="5">
        <v>963</v>
      </c>
      <c r="C145" s="17">
        <f t="shared" si="4"/>
        <v>0.9103110728108933</v>
      </c>
      <c r="D145" s="17">
        <f>_xlfn.NORM.S.DIST(C145,Table2[[#Totals],[Summary by Mean]])</f>
        <v>0.81867075967860281</v>
      </c>
      <c r="E145" s="5" t="s">
        <v>8220</v>
      </c>
      <c r="F145" s="5">
        <v>147</v>
      </c>
      <c r="G145" s="17">
        <f t="shared" si="5"/>
        <v>146.71169140285565</v>
      </c>
      <c r="H145" s="17">
        <f>_xlfn.NORM.S.DIST(G145,Table2[[#Totals],[Successful Campaigns]])</f>
        <v>1</v>
      </c>
    </row>
    <row r="146" spans="1:8" x14ac:dyDescent="0.35">
      <c r="A146" s="5" t="s">
        <v>8218</v>
      </c>
      <c r="B146" s="5">
        <v>91</v>
      </c>
      <c r="C146" s="17">
        <f t="shared" si="4"/>
        <v>-0.12249825971580248</v>
      </c>
      <c r="D146" s="17">
        <f>_xlfn.NORM.S.DIST(C146,Table2[[#Totals],[Summary by Mean]])</f>
        <v>0.45125221207968236</v>
      </c>
      <c r="E146" s="5" t="s">
        <v>8220</v>
      </c>
      <c r="F146" s="5">
        <v>11</v>
      </c>
      <c r="G146" s="17">
        <f t="shared" si="5"/>
        <v>10.711691402855658</v>
      </c>
      <c r="H146" s="17">
        <f>_xlfn.NORM.S.DIST(G146,Table2[[#Totals],[Successful Campaigns]])</f>
        <v>1</v>
      </c>
    </row>
    <row r="147" spans="1:8" x14ac:dyDescent="0.35">
      <c r="A147" s="5" t="s">
        <v>8218</v>
      </c>
      <c r="B147" s="5">
        <v>58</v>
      </c>
      <c r="C147" s="17">
        <f t="shared" si="4"/>
        <v>-0.16158393399720267</v>
      </c>
      <c r="D147" s="17">
        <f>_xlfn.NORM.S.DIST(C147,Table2[[#Totals],[Summary by Mean]])</f>
        <v>0.43581675492682476</v>
      </c>
      <c r="E147" s="5" t="s">
        <v>8220</v>
      </c>
      <c r="F147" s="5">
        <v>125</v>
      </c>
      <c r="G147" s="17">
        <f t="shared" si="5"/>
        <v>124.71169140285566</v>
      </c>
      <c r="H147" s="17">
        <f>_xlfn.NORM.S.DIST(G147,Table2[[#Totals],[Successful Campaigns]])</f>
        <v>1</v>
      </c>
    </row>
    <row r="148" spans="1:8" x14ac:dyDescent="0.35">
      <c r="A148" s="5" t="s">
        <v>8218</v>
      </c>
      <c r="B148" s="5">
        <v>36</v>
      </c>
      <c r="C148" s="17">
        <f t="shared" si="4"/>
        <v>-0.18764105018480279</v>
      </c>
      <c r="D148" s="17">
        <f>_xlfn.NORM.S.DIST(C148,Table2[[#Totals],[Summary by Mean]])</f>
        <v>0.42557902218677013</v>
      </c>
      <c r="E148" s="5" t="s">
        <v>8220</v>
      </c>
      <c r="F148" s="5">
        <v>1</v>
      </c>
      <c r="G148" s="17">
        <f t="shared" si="5"/>
        <v>0.71169140285565891</v>
      </c>
      <c r="H148" s="17">
        <f>_xlfn.NORM.S.DIST(G148,Table2[[#Totals],[Successful Campaigns]])</f>
        <v>0.76167205374032632</v>
      </c>
    </row>
    <row r="149" spans="1:8" x14ac:dyDescent="0.35">
      <c r="A149" s="5" t="s">
        <v>8218</v>
      </c>
      <c r="B149" s="5">
        <v>165</v>
      </c>
      <c r="C149" s="17">
        <f t="shared" si="4"/>
        <v>-3.4851596175692987E-2</v>
      </c>
      <c r="D149" s="17">
        <f>_xlfn.NORM.S.DIST(C149,Table2[[#Totals],[Summary by Mean]])</f>
        <v>0.48609903889908834</v>
      </c>
      <c r="E149" s="5" t="s">
        <v>8220</v>
      </c>
      <c r="F149" s="5">
        <v>0</v>
      </c>
      <c r="G149" s="17">
        <f t="shared" si="5"/>
        <v>-0.28830859714434109</v>
      </c>
      <c r="H149" s="17">
        <f>_xlfn.NORM.S.DIST(G149,Table2[[#Totals],[Successful Campaigns]])</f>
        <v>0.38655526343120244</v>
      </c>
    </row>
    <row r="150" spans="1:8" x14ac:dyDescent="0.35">
      <c r="A150" s="5" t="s">
        <v>8218</v>
      </c>
      <c r="B150" s="5">
        <v>111</v>
      </c>
      <c r="C150" s="17">
        <f t="shared" si="4"/>
        <v>-9.8809972272529648E-2</v>
      </c>
      <c r="D150" s="17">
        <f>_xlfn.NORM.S.DIST(C150,Table2[[#Totals],[Summary by Mean]])</f>
        <v>0.46064457525810282</v>
      </c>
      <c r="E150" s="5" t="s">
        <v>8220</v>
      </c>
      <c r="F150" s="5">
        <v>0</v>
      </c>
      <c r="G150" s="17">
        <f t="shared" si="5"/>
        <v>-0.28830859714434109</v>
      </c>
      <c r="H150" s="17">
        <f>_xlfn.NORM.S.DIST(G150,Table2[[#Totals],[Successful Campaigns]])</f>
        <v>0.38655526343120244</v>
      </c>
    </row>
    <row r="151" spans="1:8" x14ac:dyDescent="0.35">
      <c r="A151" s="5" t="s">
        <v>8218</v>
      </c>
      <c r="B151" s="5">
        <v>1596</v>
      </c>
      <c r="C151" s="17">
        <f t="shared" si="4"/>
        <v>1.6600453703904785</v>
      </c>
      <c r="D151" s="17">
        <f>_xlfn.NORM.S.DIST(C151,Table2[[#Totals],[Summary by Mean]])</f>
        <v>0.95154733720423734</v>
      </c>
      <c r="E151" s="5" t="s">
        <v>8220</v>
      </c>
      <c r="F151" s="5">
        <v>3</v>
      </c>
      <c r="G151" s="17">
        <f t="shared" si="5"/>
        <v>2.7116914028556591</v>
      </c>
      <c r="H151" s="17">
        <f>_xlfn.NORM.S.DIST(G151,Table2[[#Totals],[Successful Campaigns]])</f>
        <v>0.99665295593346726</v>
      </c>
    </row>
    <row r="152" spans="1:8" x14ac:dyDescent="0.35">
      <c r="A152" s="5" t="s">
        <v>8218</v>
      </c>
      <c r="B152" s="5">
        <v>61</v>
      </c>
      <c r="C152" s="17">
        <f t="shared" si="4"/>
        <v>-0.15803069088071175</v>
      </c>
      <c r="D152" s="17">
        <f>_xlfn.NORM.S.DIST(C152,Table2[[#Totals],[Summary by Mean]])</f>
        <v>0.43721630737551198</v>
      </c>
      <c r="E152" s="5" t="s">
        <v>8220</v>
      </c>
      <c r="F152" s="5">
        <v>0</v>
      </c>
      <c r="G152" s="17">
        <f t="shared" si="5"/>
        <v>-0.28830859714434109</v>
      </c>
      <c r="H152" s="17">
        <f>_xlfn.NORM.S.DIST(G152,Table2[[#Totals],[Successful Campaigns]])</f>
        <v>0.38655526343120244</v>
      </c>
    </row>
    <row r="153" spans="1:8" x14ac:dyDescent="0.35">
      <c r="A153" s="5" t="s">
        <v>8218</v>
      </c>
      <c r="B153" s="5">
        <v>287</v>
      </c>
      <c r="C153" s="17">
        <f t="shared" si="4"/>
        <v>0.10964695722827132</v>
      </c>
      <c r="D153" s="17">
        <f>_xlfn.NORM.S.DIST(C153,Table2[[#Totals],[Summary by Mean]])</f>
        <v>0.54365531567033099</v>
      </c>
      <c r="E153" s="5" t="s">
        <v>8220</v>
      </c>
      <c r="F153" s="5">
        <v>0</v>
      </c>
      <c r="G153" s="17">
        <f t="shared" si="5"/>
        <v>-0.28830859714434109</v>
      </c>
      <c r="H153" s="17">
        <f>_xlfn.NORM.S.DIST(G153,Table2[[#Totals],[Successful Campaigns]])</f>
        <v>0.38655526343120244</v>
      </c>
    </row>
    <row r="154" spans="1:8" x14ac:dyDescent="0.35">
      <c r="A154" s="5" t="s">
        <v>8218</v>
      </c>
      <c r="B154" s="5">
        <v>65</v>
      </c>
      <c r="C154" s="17">
        <f t="shared" si="4"/>
        <v>-0.15329303339205719</v>
      </c>
      <c r="D154" s="17">
        <f>_xlfn.NORM.S.DIST(C154,Table2[[#Totals],[Summary by Mean]])</f>
        <v>0.43908359714678957</v>
      </c>
      <c r="E154" s="5" t="s">
        <v>8220</v>
      </c>
      <c r="F154" s="5">
        <v>0</v>
      </c>
      <c r="G154" s="17">
        <f t="shared" si="5"/>
        <v>-0.28830859714434109</v>
      </c>
      <c r="H154" s="17">
        <f>_xlfn.NORM.S.DIST(G154,Table2[[#Totals],[Successful Campaigns]])</f>
        <v>0.38655526343120244</v>
      </c>
    </row>
    <row r="155" spans="1:8" x14ac:dyDescent="0.35">
      <c r="A155" s="5" t="s">
        <v>8218</v>
      </c>
      <c r="B155" s="5">
        <v>118</v>
      </c>
      <c r="C155" s="17">
        <f t="shared" si="4"/>
        <v>-9.0519071667384154E-2</v>
      </c>
      <c r="D155" s="17">
        <f>_xlfn.NORM.S.DIST(C155,Table2[[#Totals],[Summary by Mean]])</f>
        <v>0.46393736958329745</v>
      </c>
      <c r="E155" s="5" t="s">
        <v>8220</v>
      </c>
      <c r="F155" s="5">
        <v>0</v>
      </c>
      <c r="G155" s="17">
        <f t="shared" si="5"/>
        <v>-0.28830859714434109</v>
      </c>
      <c r="H155" s="17">
        <f>_xlfn.NORM.S.DIST(G155,Table2[[#Totals],[Successful Campaigns]])</f>
        <v>0.38655526343120244</v>
      </c>
    </row>
    <row r="156" spans="1:8" x14ac:dyDescent="0.35">
      <c r="A156" s="5" t="s">
        <v>8218</v>
      </c>
      <c r="B156" s="5">
        <v>113</v>
      </c>
      <c r="C156" s="17">
        <f t="shared" si="4"/>
        <v>-9.6441143528202364E-2</v>
      </c>
      <c r="D156" s="17">
        <f>_xlfn.NORM.S.DIST(C156,Table2[[#Totals],[Summary by Mean]])</f>
        <v>0.46158510829183119</v>
      </c>
      <c r="E156" s="5" t="s">
        <v>8220</v>
      </c>
      <c r="F156" s="5">
        <v>3</v>
      </c>
      <c r="G156" s="17">
        <f t="shared" si="5"/>
        <v>2.7116914028556591</v>
      </c>
      <c r="H156" s="17">
        <f>_xlfn.NORM.S.DIST(G156,Table2[[#Totals],[Successful Campaigns]])</f>
        <v>0.99665295593346726</v>
      </c>
    </row>
    <row r="157" spans="1:8" x14ac:dyDescent="0.35">
      <c r="A157" s="5" t="s">
        <v>8218</v>
      </c>
      <c r="B157" s="5">
        <v>332</v>
      </c>
      <c r="C157" s="17">
        <f t="shared" si="4"/>
        <v>0.16294560397563521</v>
      </c>
      <c r="D157" s="17">
        <f>_xlfn.NORM.S.DIST(C157,Table2[[#Totals],[Summary by Mean]])</f>
        <v>0.56471936807443734</v>
      </c>
      <c r="E157" s="5" t="s">
        <v>8220</v>
      </c>
      <c r="F157" s="5">
        <v>0</v>
      </c>
      <c r="G157" s="17">
        <f t="shared" si="5"/>
        <v>-0.28830859714434109</v>
      </c>
      <c r="H157" s="17">
        <f>_xlfn.NORM.S.DIST(G157,Table2[[#Totals],[Successful Campaigns]])</f>
        <v>0.38655526343120244</v>
      </c>
    </row>
    <row r="158" spans="1:8" x14ac:dyDescent="0.35">
      <c r="A158" s="5" t="s">
        <v>8218</v>
      </c>
      <c r="B158" s="5">
        <v>62</v>
      </c>
      <c r="C158" s="17">
        <f t="shared" si="4"/>
        <v>-0.1568462765085481</v>
      </c>
      <c r="D158" s="17">
        <f>_xlfn.NORM.S.DIST(C158,Table2[[#Totals],[Summary by Mean]])</f>
        <v>0.43768300039815128</v>
      </c>
      <c r="E158" s="5" t="s">
        <v>8220</v>
      </c>
      <c r="F158" s="5">
        <v>1</v>
      </c>
      <c r="G158" s="17">
        <f t="shared" si="5"/>
        <v>0.71169140285565891</v>
      </c>
      <c r="H158" s="17">
        <f>_xlfn.NORM.S.DIST(G158,Table2[[#Totals],[Successful Campaigns]])</f>
        <v>0.76167205374032632</v>
      </c>
    </row>
    <row r="159" spans="1:8" x14ac:dyDescent="0.35">
      <c r="A159" s="5" t="s">
        <v>8218</v>
      </c>
      <c r="B159" s="5">
        <v>951</v>
      </c>
      <c r="C159" s="17">
        <f t="shared" si="4"/>
        <v>0.89609810034492965</v>
      </c>
      <c r="D159" s="17">
        <f>_xlfn.NORM.S.DIST(C159,Table2[[#Totals],[Summary by Mean]])</f>
        <v>0.81489981421893809</v>
      </c>
      <c r="E159" s="5" t="s">
        <v>8220</v>
      </c>
      <c r="F159" s="5">
        <v>3</v>
      </c>
      <c r="G159" s="17">
        <f t="shared" si="5"/>
        <v>2.7116914028556591</v>
      </c>
      <c r="H159" s="17">
        <f>_xlfn.NORM.S.DIST(G159,Table2[[#Totals],[Successful Campaigns]])</f>
        <v>0.99665295593346726</v>
      </c>
    </row>
    <row r="160" spans="1:8" x14ac:dyDescent="0.35">
      <c r="A160" s="5" t="s">
        <v>8218</v>
      </c>
      <c r="B160" s="5">
        <v>415</v>
      </c>
      <c r="C160" s="17">
        <f t="shared" si="4"/>
        <v>0.2612519968652175</v>
      </c>
      <c r="D160" s="17">
        <f>_xlfn.NORM.S.DIST(C160,Table2[[#Totals],[Summary by Mean]])</f>
        <v>0.60305090886092694</v>
      </c>
      <c r="E160" s="5" t="s">
        <v>8220</v>
      </c>
      <c r="F160" s="5">
        <v>22</v>
      </c>
      <c r="G160" s="17">
        <f t="shared" si="5"/>
        <v>21.71169140285566</v>
      </c>
      <c r="H160" s="17">
        <f>_xlfn.NORM.S.DIST(G160,Table2[[#Totals],[Successful Campaigns]])</f>
        <v>1</v>
      </c>
    </row>
    <row r="161" spans="1:8" x14ac:dyDescent="0.35">
      <c r="A161" s="5" t="s">
        <v>8218</v>
      </c>
      <c r="B161" s="5">
        <v>305</v>
      </c>
      <c r="C161" s="17">
        <f t="shared" si="4"/>
        <v>0.13096641592721689</v>
      </c>
      <c r="D161" s="17">
        <f>_xlfn.NORM.S.DIST(C161,Table2[[#Totals],[Summary by Mean]])</f>
        <v>0.55209906263238018</v>
      </c>
      <c r="E161" s="5" t="s">
        <v>8220</v>
      </c>
      <c r="F161" s="5">
        <v>26</v>
      </c>
      <c r="G161" s="17">
        <f t="shared" si="5"/>
        <v>25.71169140285566</v>
      </c>
      <c r="H161" s="17">
        <f>_xlfn.NORM.S.DIST(G161,Table2[[#Totals],[Successful Campaigns]])</f>
        <v>1</v>
      </c>
    </row>
    <row r="162" spans="1:8" x14ac:dyDescent="0.35">
      <c r="A162" s="5" t="s">
        <v>8218</v>
      </c>
      <c r="B162" s="5">
        <v>2139</v>
      </c>
      <c r="C162" s="17">
        <f t="shared" si="4"/>
        <v>2.3031823744753361</v>
      </c>
      <c r="D162" s="17">
        <f>_xlfn.NORM.S.DIST(C162,Table2[[#Totals],[Summary by Mean]])</f>
        <v>0.98936570795770484</v>
      </c>
      <c r="E162" s="5" t="s">
        <v>8220</v>
      </c>
      <c r="F162" s="5">
        <v>4</v>
      </c>
      <c r="G162" s="17">
        <f t="shared" si="5"/>
        <v>3.7116914028556591</v>
      </c>
      <c r="H162" s="17">
        <f>_xlfn.NORM.S.DIST(G162,Table2[[#Totals],[Successful Campaigns]])</f>
        <v>0.99989706055044614</v>
      </c>
    </row>
    <row r="163" spans="1:8" x14ac:dyDescent="0.35">
      <c r="A163" s="5" t="s">
        <v>8218</v>
      </c>
      <c r="B163" s="5">
        <v>79</v>
      </c>
      <c r="C163" s="17">
        <f t="shared" si="4"/>
        <v>-0.1367112321817662</v>
      </c>
      <c r="D163" s="17">
        <f>_xlfn.NORM.S.DIST(C163,Table2[[#Totals],[Summary by Mean]])</f>
        <v>0.4456295254503107</v>
      </c>
      <c r="E163" s="5" t="s">
        <v>8220</v>
      </c>
      <c r="F163" s="5">
        <v>0</v>
      </c>
      <c r="G163" s="17">
        <f t="shared" si="5"/>
        <v>-0.28830859714434109</v>
      </c>
      <c r="H163" s="17">
        <f>_xlfn.NORM.S.DIST(G163,Table2[[#Totals],[Successful Campaigns]])</f>
        <v>0.38655526343120244</v>
      </c>
    </row>
    <row r="164" spans="1:8" x14ac:dyDescent="0.35">
      <c r="A164" s="5" t="s">
        <v>8218</v>
      </c>
      <c r="B164" s="5">
        <v>179</v>
      </c>
      <c r="C164" s="17">
        <f t="shared" si="4"/>
        <v>-1.8269794965402004E-2</v>
      </c>
      <c r="D164" s="17">
        <f>_xlfn.NORM.S.DIST(C164,Table2[[#Totals],[Summary by Mean]])</f>
        <v>0.49271181178477086</v>
      </c>
      <c r="E164" s="5" t="s">
        <v>8220</v>
      </c>
      <c r="F164" s="5">
        <v>4</v>
      </c>
      <c r="G164" s="17">
        <f t="shared" si="5"/>
        <v>3.7116914028556591</v>
      </c>
      <c r="H164" s="17">
        <f>_xlfn.NORM.S.DIST(G164,Table2[[#Totals],[Successful Campaigns]])</f>
        <v>0.99989706055044614</v>
      </c>
    </row>
    <row r="165" spans="1:8" x14ac:dyDescent="0.35">
      <c r="A165" s="5" t="s">
        <v>8218</v>
      </c>
      <c r="B165" s="5">
        <v>202</v>
      </c>
      <c r="C165" s="17">
        <f t="shared" si="4"/>
        <v>8.9717355943617627E-3</v>
      </c>
      <c r="D165" s="17">
        <f>_xlfn.NORM.S.DIST(C165,Table2[[#Totals],[Summary by Mean]])</f>
        <v>0.50357915664150599</v>
      </c>
      <c r="E165" s="5" t="s">
        <v>8220</v>
      </c>
      <c r="F165" s="5">
        <v>9</v>
      </c>
      <c r="G165" s="17">
        <f t="shared" si="5"/>
        <v>8.7116914028556582</v>
      </c>
      <c r="H165" s="17">
        <f>_xlfn.NORM.S.DIST(G165,Table2[[#Totals],[Successful Campaigns]])</f>
        <v>1</v>
      </c>
    </row>
    <row r="166" spans="1:8" x14ac:dyDescent="0.35">
      <c r="A166" s="5" t="s">
        <v>8218</v>
      </c>
      <c r="B166" s="5">
        <v>760</v>
      </c>
      <c r="C166" s="17">
        <f t="shared" si="4"/>
        <v>0.66987495526167395</v>
      </c>
      <c r="D166" s="17">
        <f>_xlfn.NORM.S.DIST(C166,Table2[[#Totals],[Summary by Mean]])</f>
        <v>0.74853124683308758</v>
      </c>
      <c r="E166" s="5" t="s">
        <v>8220</v>
      </c>
      <c r="F166" s="5">
        <v>5</v>
      </c>
      <c r="G166" s="17">
        <f t="shared" si="5"/>
        <v>4.7116914028556591</v>
      </c>
      <c r="H166" s="17">
        <f>_xlfn.NORM.S.DIST(G166,Table2[[#Totals],[Successful Campaigns]])</f>
        <v>0.99999877165397022</v>
      </c>
    </row>
    <row r="167" spans="1:8" x14ac:dyDescent="0.35">
      <c r="A167" s="5" t="s">
        <v>8218</v>
      </c>
      <c r="B167" s="5">
        <v>563</v>
      </c>
      <c r="C167" s="17">
        <f t="shared" si="4"/>
        <v>0.43654532394543655</v>
      </c>
      <c r="D167" s="17">
        <f>_xlfn.NORM.S.DIST(C167,Table2[[#Totals],[Summary by Mean]])</f>
        <v>0.66877943880144264</v>
      </c>
      <c r="E167" s="5" t="s">
        <v>8220</v>
      </c>
      <c r="F167" s="5">
        <v>14</v>
      </c>
      <c r="G167" s="17">
        <f t="shared" si="5"/>
        <v>13.711691402855658</v>
      </c>
      <c r="H167" s="17">
        <f>_xlfn.NORM.S.DIST(G167,Table2[[#Totals],[Successful Campaigns]])</f>
        <v>1</v>
      </c>
    </row>
    <row r="168" spans="1:8" x14ac:dyDescent="0.35">
      <c r="A168" s="5" t="s">
        <v>8218</v>
      </c>
      <c r="B168" s="5">
        <v>135</v>
      </c>
      <c r="C168" s="17">
        <f t="shared" si="4"/>
        <v>-7.0384027340602243E-2</v>
      </c>
      <c r="D168" s="17">
        <f>_xlfn.NORM.S.DIST(C168,Table2[[#Totals],[Summary by Mean]])</f>
        <v>0.47194400202658987</v>
      </c>
      <c r="E168" s="5" t="s">
        <v>8220</v>
      </c>
      <c r="F168" s="5">
        <v>1</v>
      </c>
      <c r="G168" s="17">
        <f t="shared" si="5"/>
        <v>0.71169140285565891</v>
      </c>
      <c r="H168" s="17">
        <f>_xlfn.NORM.S.DIST(G168,Table2[[#Totals],[Successful Campaigns]])</f>
        <v>0.76167205374032632</v>
      </c>
    </row>
    <row r="169" spans="1:8" x14ac:dyDescent="0.35">
      <c r="A169" s="5" t="s">
        <v>8218</v>
      </c>
      <c r="B169" s="5">
        <v>290</v>
      </c>
      <c r="C169" s="17">
        <f t="shared" si="4"/>
        <v>0.11320020034476225</v>
      </c>
      <c r="D169" s="17">
        <f>_xlfn.NORM.S.DIST(C169,Table2[[#Totals],[Summary by Mean]])</f>
        <v>0.54506408158130548</v>
      </c>
      <c r="E169" s="5" t="s">
        <v>8220</v>
      </c>
      <c r="F169" s="5">
        <v>10</v>
      </c>
      <c r="G169" s="17">
        <f t="shared" si="5"/>
        <v>9.7116914028556582</v>
      </c>
      <c r="H169" s="17">
        <f>_xlfn.NORM.S.DIST(G169,Table2[[#Totals],[Successful Campaigns]])</f>
        <v>1</v>
      </c>
    </row>
    <row r="170" spans="1:8" x14ac:dyDescent="0.35">
      <c r="A170" s="5" t="s">
        <v>8218</v>
      </c>
      <c r="B170" s="5">
        <v>447</v>
      </c>
      <c r="C170" s="17">
        <f t="shared" si="4"/>
        <v>0.29915325677445403</v>
      </c>
      <c r="D170" s="17">
        <f>_xlfn.NORM.S.DIST(C170,Table2[[#Totals],[Summary by Mean]])</f>
        <v>0.61758844365825216</v>
      </c>
      <c r="E170" s="5" t="s">
        <v>8220</v>
      </c>
      <c r="F170" s="5">
        <v>3</v>
      </c>
      <c r="G170" s="17">
        <f t="shared" si="5"/>
        <v>2.7116914028556591</v>
      </c>
      <c r="H170" s="17">
        <f>_xlfn.NORM.S.DIST(G170,Table2[[#Totals],[Successful Campaigns]])</f>
        <v>0.99665295593346726</v>
      </c>
    </row>
    <row r="171" spans="1:8" x14ac:dyDescent="0.35">
      <c r="A171" s="5" t="s">
        <v>8218</v>
      </c>
      <c r="B171" s="5">
        <v>232</v>
      </c>
      <c r="C171" s="17">
        <f t="shared" si="4"/>
        <v>4.4504166759271019E-2</v>
      </c>
      <c r="D171" s="17">
        <f>_xlfn.NORM.S.DIST(C171,Table2[[#Totals],[Summary by Mean]])</f>
        <v>0.51774873466198934</v>
      </c>
      <c r="E171" s="5" t="s">
        <v>8220</v>
      </c>
      <c r="F171" s="5">
        <v>1</v>
      </c>
      <c r="G171" s="17">
        <f t="shared" si="5"/>
        <v>0.71169140285565891</v>
      </c>
      <c r="H171" s="17">
        <f>_xlfn.NORM.S.DIST(G171,Table2[[#Totals],[Successful Campaigns]])</f>
        <v>0.76167205374032632</v>
      </c>
    </row>
    <row r="172" spans="1:8" x14ac:dyDescent="0.35">
      <c r="A172" s="5" t="s">
        <v>8218</v>
      </c>
      <c r="B172" s="5">
        <v>168</v>
      </c>
      <c r="C172" s="17">
        <f t="shared" si="4"/>
        <v>-3.1298353059202061E-2</v>
      </c>
      <c r="D172" s="17">
        <f>_xlfn.NORM.S.DIST(C172,Table2[[#Totals],[Summary by Mean]])</f>
        <v>0.4875158019171798</v>
      </c>
      <c r="E172" s="5" t="s">
        <v>8220</v>
      </c>
      <c r="F172" s="5">
        <v>0</v>
      </c>
      <c r="G172" s="17">
        <f t="shared" si="5"/>
        <v>-0.28830859714434109</v>
      </c>
      <c r="H172" s="17">
        <f>_xlfn.NORM.S.DIST(G172,Table2[[#Totals],[Successful Campaigns]])</f>
        <v>0.38655526343120244</v>
      </c>
    </row>
    <row r="173" spans="1:8" x14ac:dyDescent="0.35">
      <c r="A173" s="5" t="s">
        <v>8218</v>
      </c>
      <c r="B173" s="5">
        <v>128</v>
      </c>
      <c r="C173" s="17">
        <f t="shared" si="4"/>
        <v>-7.8674927945747736E-2</v>
      </c>
      <c r="D173" s="17">
        <f>_xlfn.NORM.S.DIST(C173,Table2[[#Totals],[Summary by Mean]])</f>
        <v>0.46864559412549023</v>
      </c>
      <c r="E173" s="5" t="s">
        <v>8220</v>
      </c>
      <c r="F173" s="5">
        <v>5</v>
      </c>
      <c r="G173" s="17">
        <f t="shared" si="5"/>
        <v>4.7116914028556591</v>
      </c>
      <c r="H173" s="17">
        <f>_xlfn.NORM.S.DIST(G173,Table2[[#Totals],[Successful Campaigns]])</f>
        <v>0.99999877165397022</v>
      </c>
    </row>
    <row r="174" spans="1:8" x14ac:dyDescent="0.35">
      <c r="A174" s="5" t="s">
        <v>8218</v>
      </c>
      <c r="B174" s="5">
        <v>493</v>
      </c>
      <c r="C174" s="17">
        <f t="shared" si="4"/>
        <v>0.35363631789398159</v>
      </c>
      <c r="D174" s="17">
        <f>_xlfn.NORM.S.DIST(C174,Table2[[#Totals],[Summary by Mean]])</f>
        <v>0.63819427342478485</v>
      </c>
      <c r="E174" s="5" t="s">
        <v>8220</v>
      </c>
      <c r="F174" s="5">
        <v>2</v>
      </c>
      <c r="G174" s="17">
        <f t="shared" si="5"/>
        <v>1.7116914028556589</v>
      </c>
      <c r="H174" s="17">
        <f>_xlfn.NORM.S.DIST(G174,Table2[[#Totals],[Successful Campaigns]])</f>
        <v>0.95652322310469373</v>
      </c>
    </row>
    <row r="175" spans="1:8" x14ac:dyDescent="0.35">
      <c r="A175" s="5" t="s">
        <v>8218</v>
      </c>
      <c r="B175" s="5">
        <v>131</v>
      </c>
      <c r="C175" s="17">
        <f t="shared" si="4"/>
        <v>-7.512168482925681E-2</v>
      </c>
      <c r="D175" s="17">
        <f>_xlfn.NORM.S.DIST(C175,Table2[[#Totals],[Summary by Mean]])</f>
        <v>0.47005894728646874</v>
      </c>
      <c r="E175" s="5" t="s">
        <v>8220</v>
      </c>
      <c r="F175" s="5">
        <v>68</v>
      </c>
      <c r="G175" s="17">
        <f t="shared" si="5"/>
        <v>67.711691402855664</v>
      </c>
      <c r="H175" s="17">
        <f>_xlfn.NORM.S.DIST(G175,Table2[[#Totals],[Successful Campaigns]])</f>
        <v>1</v>
      </c>
    </row>
    <row r="176" spans="1:8" x14ac:dyDescent="0.35">
      <c r="A176" s="5" t="s">
        <v>8218</v>
      </c>
      <c r="B176" s="5">
        <v>50</v>
      </c>
      <c r="C176" s="17">
        <f t="shared" si="4"/>
        <v>-0.1710592489745118</v>
      </c>
      <c r="D176" s="17">
        <f>_xlfn.NORM.S.DIST(C176,Table2[[#Totals],[Summary by Mean]])</f>
        <v>0.43208858906416131</v>
      </c>
      <c r="E176" s="5" t="s">
        <v>8220</v>
      </c>
      <c r="F176" s="5">
        <v>3</v>
      </c>
      <c r="G176" s="17">
        <f t="shared" si="5"/>
        <v>2.7116914028556591</v>
      </c>
      <c r="H176" s="17">
        <f>_xlfn.NORM.S.DIST(G176,Table2[[#Totals],[Successful Campaigns]])</f>
        <v>0.99665295593346726</v>
      </c>
    </row>
    <row r="177" spans="1:8" x14ac:dyDescent="0.35">
      <c r="A177" s="5" t="s">
        <v>8218</v>
      </c>
      <c r="B177" s="5">
        <v>665</v>
      </c>
      <c r="C177" s="17">
        <f t="shared" si="4"/>
        <v>0.55735558990612799</v>
      </c>
      <c r="D177" s="17">
        <f>_xlfn.NORM.S.DIST(C177,Table2[[#Totals],[Summary by Mean]])</f>
        <v>0.71135774917537287</v>
      </c>
      <c r="E177" s="5" t="s">
        <v>8220</v>
      </c>
      <c r="F177" s="5">
        <v>34</v>
      </c>
      <c r="G177" s="17">
        <f t="shared" si="5"/>
        <v>33.711691402855656</v>
      </c>
      <c r="H177" s="17">
        <f>_xlfn.NORM.S.DIST(G177,Table2[[#Totals],[Successful Campaigns]])</f>
        <v>1</v>
      </c>
    </row>
    <row r="178" spans="1:8" x14ac:dyDescent="0.35">
      <c r="A178" s="5" t="s">
        <v>8218</v>
      </c>
      <c r="B178" s="5">
        <v>129</v>
      </c>
      <c r="C178" s="17">
        <f t="shared" si="4"/>
        <v>-7.7490513573584094E-2</v>
      </c>
      <c r="D178" s="17">
        <f>_xlfn.NORM.S.DIST(C178,Table2[[#Totals],[Summary by Mean]])</f>
        <v>0.46911666882718539</v>
      </c>
      <c r="E178" s="5" t="s">
        <v>8220</v>
      </c>
      <c r="F178" s="5">
        <v>0</v>
      </c>
      <c r="G178" s="17">
        <f t="shared" si="5"/>
        <v>-0.28830859714434109</v>
      </c>
      <c r="H178" s="17">
        <f>_xlfn.NORM.S.DIST(G178,Table2[[#Totals],[Successful Campaigns]])</f>
        <v>0.38655526343120244</v>
      </c>
    </row>
    <row r="179" spans="1:8" x14ac:dyDescent="0.35">
      <c r="A179" s="5" t="s">
        <v>8218</v>
      </c>
      <c r="B179" s="5">
        <v>142</v>
      </c>
      <c r="C179" s="17">
        <f t="shared" si="4"/>
        <v>-6.2093126735456756E-2</v>
      </c>
      <c r="D179" s="17">
        <f>_xlfn.NORM.S.DIST(C179,Table2[[#Totals],[Summary by Mean]])</f>
        <v>0.47524433525431792</v>
      </c>
      <c r="E179" s="5" t="s">
        <v>8220</v>
      </c>
      <c r="F179" s="5">
        <v>3</v>
      </c>
      <c r="G179" s="17">
        <f t="shared" si="5"/>
        <v>2.7116914028556591</v>
      </c>
      <c r="H179" s="17">
        <f>_xlfn.NORM.S.DIST(G179,Table2[[#Totals],[Successful Campaigns]])</f>
        <v>0.99665295593346726</v>
      </c>
    </row>
    <row r="180" spans="1:8" x14ac:dyDescent="0.35">
      <c r="A180" s="5" t="s">
        <v>8218</v>
      </c>
      <c r="B180" s="5">
        <v>2436</v>
      </c>
      <c r="C180" s="17">
        <f t="shared" si="4"/>
        <v>2.6549534430079378</v>
      </c>
      <c r="D180" s="17">
        <f>_xlfn.NORM.S.DIST(C180,Table2[[#Totals],[Summary by Mean]])</f>
        <v>0.99603403224826237</v>
      </c>
      <c r="E180" s="5" t="s">
        <v>8220</v>
      </c>
      <c r="F180" s="5">
        <v>0</v>
      </c>
      <c r="G180" s="17">
        <f t="shared" si="5"/>
        <v>-0.28830859714434109</v>
      </c>
      <c r="H180" s="17">
        <f>_xlfn.NORM.S.DIST(G180,Table2[[#Totals],[Successful Campaigns]])</f>
        <v>0.38655526343120244</v>
      </c>
    </row>
    <row r="181" spans="1:8" x14ac:dyDescent="0.35">
      <c r="A181" s="5" t="s">
        <v>8218</v>
      </c>
      <c r="B181" s="5">
        <v>244</v>
      </c>
      <c r="C181" s="17">
        <f t="shared" si="4"/>
        <v>5.8717139225234721E-2</v>
      </c>
      <c r="D181" s="17">
        <f>_xlfn.NORM.S.DIST(C181,Table2[[#Totals],[Summary by Mean]])</f>
        <v>0.52341129611840231</v>
      </c>
      <c r="E181" s="5" t="s">
        <v>8220</v>
      </c>
      <c r="F181" s="5">
        <v>70</v>
      </c>
      <c r="G181" s="17">
        <f t="shared" si="5"/>
        <v>69.711691402855664</v>
      </c>
      <c r="H181" s="17">
        <f>_xlfn.NORM.S.DIST(G181,Table2[[#Totals],[Successful Campaigns]])</f>
        <v>1</v>
      </c>
    </row>
    <row r="182" spans="1:8" x14ac:dyDescent="0.35">
      <c r="A182" s="5" t="s">
        <v>8218</v>
      </c>
      <c r="B182" s="5">
        <v>298</v>
      </c>
      <c r="C182" s="17">
        <f t="shared" si="4"/>
        <v>0.12267551532207138</v>
      </c>
      <c r="D182" s="17">
        <f>_xlfn.NORM.S.DIST(C182,Table2[[#Totals],[Summary by Mean]])</f>
        <v>0.54881797333259241</v>
      </c>
      <c r="E182" s="5" t="s">
        <v>8220</v>
      </c>
      <c r="F182" s="5">
        <v>1</v>
      </c>
      <c r="G182" s="17">
        <f t="shared" si="5"/>
        <v>0.71169140285565891</v>
      </c>
      <c r="H182" s="17">
        <f>_xlfn.NORM.S.DIST(G182,Table2[[#Totals],[Successful Campaigns]])</f>
        <v>0.76167205374032632</v>
      </c>
    </row>
    <row r="183" spans="1:8" x14ac:dyDescent="0.35">
      <c r="A183" s="5" t="s">
        <v>8218</v>
      </c>
      <c r="B183" s="5">
        <v>251</v>
      </c>
      <c r="C183" s="17">
        <f t="shared" si="4"/>
        <v>6.7008039830380214E-2</v>
      </c>
      <c r="D183" s="17">
        <f>_xlfn.NORM.S.DIST(C183,Table2[[#Totals],[Summary by Mean]])</f>
        <v>0.526712348635477</v>
      </c>
      <c r="E183" s="5" t="s">
        <v>8220</v>
      </c>
      <c r="F183" s="5">
        <v>1</v>
      </c>
      <c r="G183" s="17">
        <f t="shared" si="5"/>
        <v>0.71169140285565891</v>
      </c>
      <c r="H183" s="17">
        <f>_xlfn.NORM.S.DIST(G183,Table2[[#Totals],[Successful Campaigns]])</f>
        <v>0.76167205374032632</v>
      </c>
    </row>
    <row r="184" spans="1:8" x14ac:dyDescent="0.35">
      <c r="A184" s="5" t="s">
        <v>8218</v>
      </c>
      <c r="B184" s="5">
        <v>108</v>
      </c>
      <c r="C184" s="17">
        <f t="shared" si="4"/>
        <v>-0.10236321538902057</v>
      </c>
      <c r="D184" s="17">
        <f>_xlfn.NORM.S.DIST(C184,Table2[[#Totals],[Summary by Mean]])</f>
        <v>0.4592341900631135</v>
      </c>
      <c r="E184" s="5" t="s">
        <v>8220</v>
      </c>
      <c r="F184" s="5">
        <v>1</v>
      </c>
      <c r="G184" s="17">
        <f t="shared" si="5"/>
        <v>0.71169140285565891</v>
      </c>
      <c r="H184" s="17">
        <f>_xlfn.NORM.S.DIST(G184,Table2[[#Totals],[Successful Campaigns]])</f>
        <v>0.76167205374032632</v>
      </c>
    </row>
    <row r="185" spans="1:8" x14ac:dyDescent="0.35">
      <c r="A185" s="5" t="s">
        <v>8218</v>
      </c>
      <c r="B185" s="5">
        <v>82</v>
      </c>
      <c r="C185" s="17">
        <f t="shared" si="4"/>
        <v>-0.13315798906527526</v>
      </c>
      <c r="D185" s="17">
        <f>_xlfn.NORM.S.DIST(C185,Table2[[#Totals],[Summary by Mean]])</f>
        <v>0.44703421738633725</v>
      </c>
      <c r="E185" s="5" t="s">
        <v>8220</v>
      </c>
      <c r="F185" s="5">
        <v>2</v>
      </c>
      <c r="G185" s="17">
        <f t="shared" si="5"/>
        <v>1.7116914028556589</v>
      </c>
      <c r="H185" s="17">
        <f>_xlfn.NORM.S.DIST(G185,Table2[[#Totals],[Successful Campaigns]])</f>
        <v>0.95652322310469373</v>
      </c>
    </row>
    <row r="186" spans="1:8" x14ac:dyDescent="0.35">
      <c r="A186" s="5" t="s">
        <v>8218</v>
      </c>
      <c r="B186" s="5">
        <v>74</v>
      </c>
      <c r="C186" s="17">
        <f t="shared" si="4"/>
        <v>-0.1426333040425844</v>
      </c>
      <c r="D186" s="17">
        <f>_xlfn.NORM.S.DIST(C186,Table2[[#Totals],[Summary by Mean]])</f>
        <v>0.4432898967845465</v>
      </c>
      <c r="E186" s="5" t="s">
        <v>8220</v>
      </c>
      <c r="F186" s="5">
        <v>2</v>
      </c>
      <c r="G186" s="17">
        <f t="shared" si="5"/>
        <v>1.7116914028556589</v>
      </c>
      <c r="H186" s="17">
        <f>_xlfn.NORM.S.DIST(G186,Table2[[#Totals],[Successful Campaigns]])</f>
        <v>0.95652322310469373</v>
      </c>
    </row>
    <row r="187" spans="1:8" x14ac:dyDescent="0.35">
      <c r="A187" s="5" t="s">
        <v>8218</v>
      </c>
      <c r="B187" s="5">
        <v>189</v>
      </c>
      <c r="C187" s="17">
        <f t="shared" si="4"/>
        <v>-6.4256512437655833E-3</v>
      </c>
      <c r="D187" s="17">
        <f>_xlfn.NORM.S.DIST(C187,Table2[[#Totals],[Summary by Mean]])</f>
        <v>0.49743655368011325</v>
      </c>
      <c r="E187" s="5" t="s">
        <v>8220</v>
      </c>
      <c r="F187" s="5">
        <v>34</v>
      </c>
      <c r="G187" s="17">
        <f t="shared" si="5"/>
        <v>33.711691402855656</v>
      </c>
      <c r="H187" s="17">
        <f>_xlfn.NORM.S.DIST(G187,Table2[[#Totals],[Successful Campaigns]])</f>
        <v>1</v>
      </c>
    </row>
    <row r="188" spans="1:8" x14ac:dyDescent="0.35">
      <c r="A188" s="5" t="s">
        <v>8218</v>
      </c>
      <c r="B188" s="5">
        <v>80</v>
      </c>
      <c r="C188" s="17">
        <f t="shared" si="4"/>
        <v>-0.13552681780960255</v>
      </c>
      <c r="D188" s="17">
        <f>_xlfn.NORM.S.DIST(C188,Table2[[#Totals],[Summary by Mean]])</f>
        <v>0.44609768115628179</v>
      </c>
      <c r="E188" s="5" t="s">
        <v>8220</v>
      </c>
      <c r="F188" s="5">
        <v>2</v>
      </c>
      <c r="G188" s="17">
        <f t="shared" si="5"/>
        <v>1.7116914028556589</v>
      </c>
      <c r="H188" s="17">
        <f>_xlfn.NORM.S.DIST(G188,Table2[[#Totals],[Successful Campaigns]])</f>
        <v>0.95652322310469373</v>
      </c>
    </row>
    <row r="189" spans="1:8" x14ac:dyDescent="0.35">
      <c r="A189" s="5" t="s">
        <v>8218</v>
      </c>
      <c r="B189" s="5">
        <v>576</v>
      </c>
      <c r="C189" s="17">
        <f t="shared" si="4"/>
        <v>0.45194271078356385</v>
      </c>
      <c r="D189" s="17">
        <f>_xlfn.NORM.S.DIST(C189,Table2[[#Totals],[Summary by Mean]])</f>
        <v>0.67434487282711264</v>
      </c>
      <c r="E189" s="5" t="s">
        <v>8220</v>
      </c>
      <c r="F189" s="5">
        <v>0</v>
      </c>
      <c r="G189" s="17">
        <f t="shared" si="5"/>
        <v>-0.28830859714434109</v>
      </c>
      <c r="H189" s="17">
        <f>_xlfn.NORM.S.DIST(G189,Table2[[#Totals],[Successful Campaigns]])</f>
        <v>0.38655526343120244</v>
      </c>
    </row>
    <row r="190" spans="1:8" x14ac:dyDescent="0.35">
      <c r="A190" s="5" t="s">
        <v>8218</v>
      </c>
      <c r="B190" s="5">
        <v>202</v>
      </c>
      <c r="C190" s="17">
        <f t="shared" si="4"/>
        <v>8.9717355943617627E-3</v>
      </c>
      <c r="D190" s="17">
        <f>_xlfn.NORM.S.DIST(C190,Table2[[#Totals],[Summary by Mean]])</f>
        <v>0.50357915664150599</v>
      </c>
      <c r="E190" s="5" t="s">
        <v>8220</v>
      </c>
      <c r="F190" s="5">
        <v>1</v>
      </c>
      <c r="G190" s="17">
        <f t="shared" si="5"/>
        <v>0.71169140285565891</v>
      </c>
      <c r="H190" s="17">
        <f>_xlfn.NORM.S.DIST(G190,Table2[[#Totals],[Successful Campaigns]])</f>
        <v>0.76167205374032632</v>
      </c>
    </row>
    <row r="191" spans="1:8" x14ac:dyDescent="0.35">
      <c r="A191" s="5" t="s">
        <v>8218</v>
      </c>
      <c r="B191" s="5">
        <v>238</v>
      </c>
      <c r="C191" s="17">
        <f t="shared" si="4"/>
        <v>5.161065299225287E-2</v>
      </c>
      <c r="D191" s="17">
        <f>_xlfn.NORM.S.DIST(C191,Table2[[#Totals],[Summary by Mean]])</f>
        <v>0.52058053460298037</v>
      </c>
      <c r="E191" s="5" t="s">
        <v>8220</v>
      </c>
      <c r="F191" s="5">
        <v>8</v>
      </c>
      <c r="G191" s="17">
        <f t="shared" si="5"/>
        <v>7.7116914028556591</v>
      </c>
      <c r="H191" s="17">
        <f>_xlfn.NORM.S.DIST(G191,Table2[[#Totals],[Successful Campaigns]])</f>
        <v>0.99999999999999378</v>
      </c>
    </row>
    <row r="192" spans="1:8" x14ac:dyDescent="0.35">
      <c r="A192" s="5" t="s">
        <v>8218</v>
      </c>
      <c r="B192" s="5">
        <v>36</v>
      </c>
      <c r="C192" s="17">
        <f t="shared" si="4"/>
        <v>-0.18764105018480279</v>
      </c>
      <c r="D192" s="17">
        <f>_xlfn.NORM.S.DIST(C192,Table2[[#Totals],[Summary by Mean]])</f>
        <v>0.42557902218677013</v>
      </c>
      <c r="E192" s="5" t="s">
        <v>8220</v>
      </c>
      <c r="F192" s="5">
        <v>4</v>
      </c>
      <c r="G192" s="17">
        <f t="shared" si="5"/>
        <v>3.7116914028556591</v>
      </c>
      <c r="H192" s="17">
        <f>_xlfn.NORM.S.DIST(G192,Table2[[#Totals],[Successful Campaigns]])</f>
        <v>0.99989706055044614</v>
      </c>
    </row>
    <row r="193" spans="1:8" x14ac:dyDescent="0.35">
      <c r="A193" s="5" t="s">
        <v>8218</v>
      </c>
      <c r="B193" s="5">
        <v>150</v>
      </c>
      <c r="C193" s="17">
        <f t="shared" si="4"/>
        <v>-5.2617811758147622E-2</v>
      </c>
      <c r="D193" s="17">
        <f>_xlfn.NORM.S.DIST(C193,Table2[[#Totals],[Summary by Mean]])</f>
        <v>0.47901821244936904</v>
      </c>
      <c r="E193" s="5" t="s">
        <v>8220</v>
      </c>
      <c r="F193" s="5">
        <v>28</v>
      </c>
      <c r="G193" s="17">
        <f t="shared" si="5"/>
        <v>27.71169140285566</v>
      </c>
      <c r="H193" s="17">
        <f>_xlfn.NORM.S.DIST(G193,Table2[[#Totals],[Successful Campaigns]])</f>
        <v>1</v>
      </c>
    </row>
    <row r="194" spans="1:8" x14ac:dyDescent="0.35">
      <c r="A194" s="5" t="s">
        <v>8218</v>
      </c>
      <c r="B194" s="5">
        <v>146</v>
      </c>
      <c r="C194" s="17">
        <f t="shared" ref="C194:C257" si="6">(B194-$J$5)/$J$10</f>
        <v>-5.7355469246802189E-2</v>
      </c>
      <c r="D194" s="17">
        <f>_xlfn.NORM.S.DIST(C194,Table2[[#Totals],[Summary by Mean]])</f>
        <v>0.47713101748287579</v>
      </c>
      <c r="E194" s="5" t="s">
        <v>8220</v>
      </c>
      <c r="F194" s="5">
        <v>0</v>
      </c>
      <c r="G194" s="17">
        <f t="shared" ref="G194:G257" si="7">F194-$K$5/$K$10</f>
        <v>-0.28830859714434109</v>
      </c>
      <c r="H194" s="17">
        <f>_xlfn.NORM.S.DIST(G194,Table2[[#Totals],[Successful Campaigns]])</f>
        <v>0.38655526343120244</v>
      </c>
    </row>
    <row r="195" spans="1:8" x14ac:dyDescent="0.35">
      <c r="A195" s="5" t="s">
        <v>8218</v>
      </c>
      <c r="B195" s="5">
        <v>222</v>
      </c>
      <c r="C195" s="17">
        <f t="shared" si="6"/>
        <v>3.26600230376346E-2</v>
      </c>
      <c r="D195" s="17">
        <f>_xlfn.NORM.S.DIST(C195,Table2[[#Totals],[Summary by Mean]])</f>
        <v>0.51302714806733829</v>
      </c>
      <c r="E195" s="5" t="s">
        <v>8220</v>
      </c>
      <c r="F195" s="5">
        <v>6</v>
      </c>
      <c r="G195" s="17">
        <f t="shared" si="7"/>
        <v>5.7116914028556591</v>
      </c>
      <c r="H195" s="17">
        <f>_xlfn.NORM.S.DIST(G195,Table2[[#Totals],[Successful Campaigns]])</f>
        <v>0.99999999440706033</v>
      </c>
    </row>
    <row r="196" spans="1:8" x14ac:dyDescent="0.35">
      <c r="A196" s="5" t="s">
        <v>8218</v>
      </c>
      <c r="B196" s="5">
        <v>120</v>
      </c>
      <c r="C196" s="17">
        <f t="shared" si="6"/>
        <v>-8.8150242923056871E-2</v>
      </c>
      <c r="D196" s="17">
        <f>_xlfn.NORM.S.DIST(C196,Table2[[#Totals],[Summary by Mean]])</f>
        <v>0.46487863184457978</v>
      </c>
      <c r="E196" s="5" t="s">
        <v>8220</v>
      </c>
      <c r="F196" s="5">
        <v>22</v>
      </c>
      <c r="G196" s="17">
        <f t="shared" si="7"/>
        <v>21.71169140285566</v>
      </c>
      <c r="H196" s="17">
        <f>_xlfn.NORM.S.DIST(G196,Table2[[#Totals],[Successful Campaigns]])</f>
        <v>1</v>
      </c>
    </row>
    <row r="197" spans="1:8" x14ac:dyDescent="0.35">
      <c r="A197" s="5" t="s">
        <v>8218</v>
      </c>
      <c r="B197" s="5">
        <v>126</v>
      </c>
      <c r="C197" s="17">
        <f t="shared" si="6"/>
        <v>-8.1043756690075019E-2</v>
      </c>
      <c r="D197" s="17">
        <f>_xlfn.NORM.S.DIST(C197,Table2[[#Totals],[Summary by Mean]])</f>
        <v>0.46770357706204935</v>
      </c>
      <c r="E197" s="5" t="s">
        <v>8220</v>
      </c>
      <c r="F197" s="5">
        <v>0</v>
      </c>
      <c r="G197" s="17">
        <f t="shared" si="7"/>
        <v>-0.28830859714434109</v>
      </c>
      <c r="H197" s="17">
        <f>_xlfn.NORM.S.DIST(G197,Table2[[#Totals],[Successful Campaigns]])</f>
        <v>0.38655526343120244</v>
      </c>
    </row>
    <row r="198" spans="1:8" x14ac:dyDescent="0.35">
      <c r="A198" s="5" t="s">
        <v>8218</v>
      </c>
      <c r="B198" s="5">
        <v>158</v>
      </c>
      <c r="C198" s="17">
        <f t="shared" si="6"/>
        <v>-4.314249678083848E-2</v>
      </c>
      <c r="D198" s="17">
        <f>_xlfn.NORM.S.DIST(C198,Table2[[#Totals],[Summary by Mean]])</f>
        <v>0.48279397164269028</v>
      </c>
      <c r="E198" s="5" t="s">
        <v>8220</v>
      </c>
      <c r="F198" s="5">
        <v>1</v>
      </c>
      <c r="G198" s="17">
        <f t="shared" si="7"/>
        <v>0.71169140285565891</v>
      </c>
      <c r="H198" s="17">
        <f>_xlfn.NORM.S.DIST(G198,Table2[[#Totals],[Successful Campaigns]])</f>
        <v>0.76167205374032632</v>
      </c>
    </row>
    <row r="199" spans="1:8" x14ac:dyDescent="0.35">
      <c r="A199" s="5" t="s">
        <v>8218</v>
      </c>
      <c r="B199" s="5">
        <v>316</v>
      </c>
      <c r="C199" s="17">
        <f t="shared" si="6"/>
        <v>0.14399497402101694</v>
      </c>
      <c r="D199" s="17">
        <f>_xlfn.NORM.S.DIST(C199,Table2[[#Totals],[Summary by Mean]])</f>
        <v>0.5572477807867614</v>
      </c>
      <c r="E199" s="5" t="s">
        <v>8220</v>
      </c>
      <c r="F199" s="5">
        <v>20</v>
      </c>
      <c r="G199" s="17">
        <f t="shared" si="7"/>
        <v>19.71169140285566</v>
      </c>
      <c r="H199" s="17">
        <f>_xlfn.NORM.S.DIST(G199,Table2[[#Totals],[Successful Campaigns]])</f>
        <v>1</v>
      </c>
    </row>
    <row r="200" spans="1:8" x14ac:dyDescent="0.35">
      <c r="A200" s="5" t="s">
        <v>8218</v>
      </c>
      <c r="B200" s="5">
        <v>284</v>
      </c>
      <c r="C200" s="17">
        <f t="shared" si="6"/>
        <v>0.1060937141117804</v>
      </c>
      <c r="D200" s="17">
        <f>_xlfn.NORM.S.DIST(C200,Table2[[#Totals],[Summary by Mean]])</f>
        <v>0.54224600079456886</v>
      </c>
      <c r="E200" s="5" t="s">
        <v>8220</v>
      </c>
      <c r="F200" s="5">
        <v>0</v>
      </c>
      <c r="G200" s="17">
        <f t="shared" si="7"/>
        <v>-0.28830859714434109</v>
      </c>
      <c r="H200" s="17">
        <f>_xlfn.NORM.S.DIST(G200,Table2[[#Totals],[Successful Campaigns]])</f>
        <v>0.38655526343120244</v>
      </c>
    </row>
    <row r="201" spans="1:8" x14ac:dyDescent="0.35">
      <c r="A201" s="5" t="s">
        <v>8218</v>
      </c>
      <c r="B201" s="5">
        <v>51</v>
      </c>
      <c r="C201" s="17">
        <f t="shared" si="6"/>
        <v>-0.16987483460234817</v>
      </c>
      <c r="D201" s="17">
        <f>_xlfn.NORM.S.DIST(C201,Table2[[#Totals],[Summary by Mean]])</f>
        <v>0.43255428626279424</v>
      </c>
      <c r="E201" s="5" t="s">
        <v>8220</v>
      </c>
      <c r="F201" s="5">
        <v>1</v>
      </c>
      <c r="G201" s="17">
        <f t="shared" si="7"/>
        <v>0.71169140285565891</v>
      </c>
      <c r="H201" s="17">
        <f>_xlfn.NORM.S.DIST(G201,Table2[[#Totals],[Successful Campaigns]])</f>
        <v>0.76167205374032632</v>
      </c>
    </row>
    <row r="202" spans="1:8" x14ac:dyDescent="0.35">
      <c r="A202" s="5" t="s">
        <v>8218</v>
      </c>
      <c r="B202" s="5">
        <v>158</v>
      </c>
      <c r="C202" s="17">
        <f t="shared" si="6"/>
        <v>-4.314249678083848E-2</v>
      </c>
      <c r="D202" s="17">
        <f>_xlfn.NORM.S.DIST(C202,Table2[[#Totals],[Summary by Mean]])</f>
        <v>0.48279397164269028</v>
      </c>
      <c r="E202" s="5" t="s">
        <v>8220</v>
      </c>
      <c r="F202" s="5">
        <v>3</v>
      </c>
      <c r="G202" s="17">
        <f t="shared" si="7"/>
        <v>2.7116914028556591</v>
      </c>
      <c r="H202" s="17">
        <f>_xlfn.NORM.S.DIST(G202,Table2[[#Totals],[Successful Campaigns]])</f>
        <v>0.99665295593346726</v>
      </c>
    </row>
    <row r="203" spans="1:8" x14ac:dyDescent="0.35">
      <c r="A203" s="5" t="s">
        <v>8218</v>
      </c>
      <c r="B203" s="5">
        <v>337</v>
      </c>
      <c r="C203" s="17">
        <f t="shared" si="6"/>
        <v>0.16886767583645343</v>
      </c>
      <c r="D203" s="17">
        <f>_xlfn.NORM.S.DIST(C203,Table2[[#Totals],[Summary by Mean]])</f>
        <v>0.56704963752125992</v>
      </c>
      <c r="E203" s="5" t="s">
        <v>8220</v>
      </c>
      <c r="F203" s="5">
        <v>2</v>
      </c>
      <c r="G203" s="17">
        <f t="shared" si="7"/>
        <v>1.7116914028556589</v>
      </c>
      <c r="H203" s="17">
        <f>_xlfn.NORM.S.DIST(G203,Table2[[#Totals],[Successful Campaigns]])</f>
        <v>0.95652322310469373</v>
      </c>
    </row>
    <row r="204" spans="1:8" x14ac:dyDescent="0.35">
      <c r="A204" s="5" t="s">
        <v>8218</v>
      </c>
      <c r="B204" s="5">
        <v>186</v>
      </c>
      <c r="C204" s="17">
        <f t="shared" si="6"/>
        <v>-9.978894360256509E-3</v>
      </c>
      <c r="D204" s="17">
        <f>_xlfn.NORM.S.DIST(C204,Table2[[#Totals],[Summary by Mean]])</f>
        <v>0.49601906319731881</v>
      </c>
      <c r="E204" s="5" t="s">
        <v>8220</v>
      </c>
      <c r="F204" s="5">
        <v>0</v>
      </c>
      <c r="G204" s="17">
        <f t="shared" si="7"/>
        <v>-0.28830859714434109</v>
      </c>
      <c r="H204" s="17">
        <f>_xlfn.NORM.S.DIST(G204,Table2[[#Totals],[Successful Campaigns]])</f>
        <v>0.38655526343120244</v>
      </c>
    </row>
    <row r="205" spans="1:8" x14ac:dyDescent="0.35">
      <c r="A205" s="5" t="s">
        <v>8218</v>
      </c>
      <c r="B205" s="5">
        <v>58</v>
      </c>
      <c r="C205" s="17">
        <f t="shared" si="6"/>
        <v>-0.16158393399720267</v>
      </c>
      <c r="D205" s="17">
        <f>_xlfn.NORM.S.DIST(C205,Table2[[#Totals],[Summary by Mean]])</f>
        <v>0.43581675492682476</v>
      </c>
      <c r="E205" s="5" t="s">
        <v>8220</v>
      </c>
      <c r="F205" s="5">
        <v>2</v>
      </c>
      <c r="G205" s="17">
        <f t="shared" si="7"/>
        <v>1.7116914028556589</v>
      </c>
      <c r="H205" s="17">
        <f>_xlfn.NORM.S.DIST(G205,Table2[[#Totals],[Successful Campaigns]])</f>
        <v>0.95652322310469373</v>
      </c>
    </row>
    <row r="206" spans="1:8" x14ac:dyDescent="0.35">
      <c r="A206" s="5" t="s">
        <v>8218</v>
      </c>
      <c r="B206" s="5">
        <v>82</v>
      </c>
      <c r="C206" s="17">
        <f t="shared" si="6"/>
        <v>-0.13315798906527526</v>
      </c>
      <c r="D206" s="17">
        <f>_xlfn.NORM.S.DIST(C206,Table2[[#Totals],[Summary by Mean]])</f>
        <v>0.44703421738633725</v>
      </c>
      <c r="E206" s="5" t="s">
        <v>8220</v>
      </c>
      <c r="F206" s="5">
        <v>1</v>
      </c>
      <c r="G206" s="17">
        <f t="shared" si="7"/>
        <v>0.71169140285565891</v>
      </c>
      <c r="H206" s="17">
        <f>_xlfn.NORM.S.DIST(G206,Table2[[#Totals],[Successful Campaigns]])</f>
        <v>0.76167205374032632</v>
      </c>
    </row>
    <row r="207" spans="1:8" x14ac:dyDescent="0.35">
      <c r="A207" s="5" t="s">
        <v>8218</v>
      </c>
      <c r="B207" s="5">
        <v>736</v>
      </c>
      <c r="C207" s="17">
        <f t="shared" si="6"/>
        <v>0.64144901032974655</v>
      </c>
      <c r="D207" s="17">
        <f>_xlfn.NORM.S.DIST(C207,Table2[[#Totals],[Summary by Mean]])</f>
        <v>0.73938450038494052</v>
      </c>
      <c r="E207" s="5" t="s">
        <v>8220</v>
      </c>
      <c r="F207" s="5">
        <v>0</v>
      </c>
      <c r="G207" s="17">
        <f t="shared" si="7"/>
        <v>-0.28830859714434109</v>
      </c>
      <c r="H207" s="17">
        <f>_xlfn.NORM.S.DIST(G207,Table2[[#Totals],[Successful Campaigns]])</f>
        <v>0.38655526343120244</v>
      </c>
    </row>
    <row r="208" spans="1:8" x14ac:dyDescent="0.35">
      <c r="A208" s="5" t="s">
        <v>8218</v>
      </c>
      <c r="B208" s="5">
        <v>1151</v>
      </c>
      <c r="C208" s="17">
        <f t="shared" si="6"/>
        <v>1.132980974777658</v>
      </c>
      <c r="D208" s="17">
        <f>_xlfn.NORM.S.DIST(C208,Table2[[#Totals],[Summary by Mean]])</f>
        <v>0.87138887854378799</v>
      </c>
      <c r="E208" s="5" t="s">
        <v>8220</v>
      </c>
      <c r="F208" s="5">
        <v>1</v>
      </c>
      <c r="G208" s="17">
        <f t="shared" si="7"/>
        <v>0.71169140285565891</v>
      </c>
      <c r="H208" s="17">
        <f>_xlfn.NORM.S.DIST(G208,Table2[[#Totals],[Successful Campaigns]])</f>
        <v>0.76167205374032632</v>
      </c>
    </row>
    <row r="209" spans="1:8" x14ac:dyDescent="0.35">
      <c r="A209" s="5" t="s">
        <v>8218</v>
      </c>
      <c r="B209" s="5">
        <v>34</v>
      </c>
      <c r="C209" s="17">
        <f t="shared" si="6"/>
        <v>-0.19000987892913007</v>
      </c>
      <c r="D209" s="17">
        <f>_xlfn.NORM.S.DIST(C209,Table2[[#Totals],[Summary by Mean]])</f>
        <v>0.42465069464541511</v>
      </c>
      <c r="E209" s="5" t="s">
        <v>8220</v>
      </c>
      <c r="F209" s="5">
        <v>0</v>
      </c>
      <c r="G209" s="17">
        <f t="shared" si="7"/>
        <v>-0.28830859714434109</v>
      </c>
      <c r="H209" s="17">
        <f>_xlfn.NORM.S.DIST(G209,Table2[[#Totals],[Successful Campaigns]])</f>
        <v>0.38655526343120244</v>
      </c>
    </row>
    <row r="210" spans="1:8" x14ac:dyDescent="0.35">
      <c r="A210" s="5" t="s">
        <v>8218</v>
      </c>
      <c r="B210" s="5">
        <v>498</v>
      </c>
      <c r="C210" s="17">
        <f t="shared" si="6"/>
        <v>0.35955838975479981</v>
      </c>
      <c r="D210" s="17">
        <f>_xlfn.NORM.S.DIST(C210,Table2[[#Totals],[Summary by Mean]])</f>
        <v>0.64041129734295954</v>
      </c>
      <c r="E210" s="5" t="s">
        <v>8220</v>
      </c>
      <c r="F210" s="5">
        <v>5</v>
      </c>
      <c r="G210" s="17">
        <f t="shared" si="7"/>
        <v>4.7116914028556591</v>
      </c>
      <c r="H210" s="17">
        <f>_xlfn.NORM.S.DIST(G210,Table2[[#Totals],[Successful Campaigns]])</f>
        <v>0.99999877165397022</v>
      </c>
    </row>
    <row r="211" spans="1:8" x14ac:dyDescent="0.35">
      <c r="A211" s="5" t="s">
        <v>8218</v>
      </c>
      <c r="B211" s="5">
        <v>167</v>
      </c>
      <c r="C211" s="17">
        <f t="shared" si="6"/>
        <v>-3.2482767431365703E-2</v>
      </c>
      <c r="D211" s="17">
        <f>_xlfn.NORM.S.DIST(C211,Table2[[#Totals],[Summary by Mean]])</f>
        <v>0.48704352918780175</v>
      </c>
      <c r="E211" s="5" t="s">
        <v>8220</v>
      </c>
      <c r="F211" s="5">
        <v>1</v>
      </c>
      <c r="G211" s="17">
        <f t="shared" si="7"/>
        <v>0.71169140285565891</v>
      </c>
      <c r="H211" s="17">
        <f>_xlfn.NORM.S.DIST(G211,Table2[[#Totals],[Successful Campaigns]])</f>
        <v>0.76167205374032632</v>
      </c>
    </row>
    <row r="212" spans="1:8" x14ac:dyDescent="0.35">
      <c r="A212" s="5" t="s">
        <v>8218</v>
      </c>
      <c r="B212" s="5">
        <v>340</v>
      </c>
      <c r="C212" s="17">
        <f t="shared" si="6"/>
        <v>0.17242091895294434</v>
      </c>
      <c r="D212" s="17">
        <f>_xlfn.NORM.S.DIST(C212,Table2[[#Totals],[Summary by Mean]])</f>
        <v>0.56844668624674632</v>
      </c>
      <c r="E212" s="5" t="s">
        <v>8220</v>
      </c>
      <c r="F212" s="5">
        <v>1</v>
      </c>
      <c r="G212" s="17">
        <f t="shared" si="7"/>
        <v>0.71169140285565891</v>
      </c>
      <c r="H212" s="17">
        <f>_xlfn.NORM.S.DIST(G212,Table2[[#Totals],[Successful Campaigns]])</f>
        <v>0.76167205374032632</v>
      </c>
    </row>
    <row r="213" spans="1:8" x14ac:dyDescent="0.35">
      <c r="A213" s="5" t="s">
        <v>8218</v>
      </c>
      <c r="B213" s="5">
        <v>438</v>
      </c>
      <c r="C213" s="17">
        <f t="shared" si="6"/>
        <v>0.28849352742498124</v>
      </c>
      <c r="D213" s="17">
        <f>_xlfn.NORM.S.DIST(C213,Table2[[#Totals],[Summary by Mean]])</f>
        <v>0.61351550781363029</v>
      </c>
      <c r="E213" s="5" t="s">
        <v>8220</v>
      </c>
      <c r="F213" s="5">
        <v>2</v>
      </c>
      <c r="G213" s="17">
        <f t="shared" si="7"/>
        <v>1.7116914028556589</v>
      </c>
      <c r="H213" s="17">
        <f>_xlfn.NORM.S.DIST(G213,Table2[[#Totals],[Successful Campaigns]])</f>
        <v>0.95652322310469373</v>
      </c>
    </row>
    <row r="214" spans="1:8" x14ac:dyDescent="0.35">
      <c r="A214" s="5" t="s">
        <v>8218</v>
      </c>
      <c r="B214" s="5">
        <v>555</v>
      </c>
      <c r="C214" s="17">
        <f t="shared" si="6"/>
        <v>0.42707000896812741</v>
      </c>
      <c r="D214" s="17">
        <f>_xlfn.NORM.S.DIST(C214,Table2[[#Totals],[Summary by Mean]])</f>
        <v>0.66533583173993482</v>
      </c>
      <c r="E214" s="5" t="s">
        <v>8220</v>
      </c>
      <c r="F214" s="5">
        <v>0</v>
      </c>
      <c r="G214" s="17">
        <f t="shared" si="7"/>
        <v>-0.28830859714434109</v>
      </c>
      <c r="H214" s="17">
        <f>_xlfn.NORM.S.DIST(G214,Table2[[#Totals],[Successful Campaigns]])</f>
        <v>0.38655526343120244</v>
      </c>
    </row>
    <row r="215" spans="1:8" x14ac:dyDescent="0.35">
      <c r="A215" s="5" t="s">
        <v>8218</v>
      </c>
      <c r="B215" s="5">
        <v>266</v>
      </c>
      <c r="C215" s="17">
        <f t="shared" si="6"/>
        <v>8.4774255412834842E-2</v>
      </c>
      <c r="D215" s="17">
        <f>_xlfn.NORM.S.DIST(C215,Table2[[#Totals],[Summary by Mean]])</f>
        <v>0.5337795694754901</v>
      </c>
      <c r="E215" s="5" t="s">
        <v>8220</v>
      </c>
      <c r="F215" s="5">
        <v>9</v>
      </c>
      <c r="G215" s="17">
        <f t="shared" si="7"/>
        <v>8.7116914028556582</v>
      </c>
      <c r="H215" s="17">
        <f>_xlfn.NORM.S.DIST(G215,Table2[[#Totals],[Successful Campaigns]])</f>
        <v>1</v>
      </c>
    </row>
    <row r="216" spans="1:8" x14ac:dyDescent="0.35">
      <c r="A216" s="5" t="s">
        <v>8218</v>
      </c>
      <c r="B216" s="5">
        <v>69</v>
      </c>
      <c r="C216" s="17">
        <f t="shared" si="6"/>
        <v>-0.14855537590340262</v>
      </c>
      <c r="D216" s="17">
        <f>_xlfn.NORM.S.DIST(C216,Table2[[#Totals],[Summary by Mean]])</f>
        <v>0.44095224352707513</v>
      </c>
      <c r="E216" s="5" t="s">
        <v>8220</v>
      </c>
      <c r="F216" s="5">
        <v>4</v>
      </c>
      <c r="G216" s="17">
        <f t="shared" si="7"/>
        <v>3.7116914028556591</v>
      </c>
      <c r="H216" s="17">
        <f>_xlfn.NORM.S.DIST(G216,Table2[[#Totals],[Successful Campaigns]])</f>
        <v>0.99989706055044614</v>
      </c>
    </row>
    <row r="217" spans="1:8" x14ac:dyDescent="0.35">
      <c r="A217" s="5" t="s">
        <v>8218</v>
      </c>
      <c r="B217" s="5">
        <v>80</v>
      </c>
      <c r="C217" s="17">
        <f t="shared" si="6"/>
        <v>-0.13552681780960255</v>
      </c>
      <c r="D217" s="17">
        <f>_xlfn.NORM.S.DIST(C217,Table2[[#Totals],[Summary by Mean]])</f>
        <v>0.44609768115628179</v>
      </c>
      <c r="E217" s="5" t="s">
        <v>8220</v>
      </c>
      <c r="F217" s="5">
        <v>4</v>
      </c>
      <c r="G217" s="17">
        <f t="shared" si="7"/>
        <v>3.7116914028556591</v>
      </c>
      <c r="H217" s="17">
        <f>_xlfn.NORM.S.DIST(G217,Table2[[#Totals],[Successful Campaigns]])</f>
        <v>0.99989706055044614</v>
      </c>
    </row>
    <row r="218" spans="1:8" x14ac:dyDescent="0.35">
      <c r="A218" s="5" t="s">
        <v>8218</v>
      </c>
      <c r="B218" s="5">
        <v>493</v>
      </c>
      <c r="C218" s="17">
        <f t="shared" si="6"/>
        <v>0.35363631789398159</v>
      </c>
      <c r="D218" s="17">
        <f>_xlfn.NORM.S.DIST(C218,Table2[[#Totals],[Summary by Mean]])</f>
        <v>0.63819427342478485</v>
      </c>
      <c r="E218" s="5" t="s">
        <v>8220</v>
      </c>
      <c r="F218" s="5">
        <v>1</v>
      </c>
      <c r="G218" s="17">
        <f t="shared" si="7"/>
        <v>0.71169140285565891</v>
      </c>
      <c r="H218" s="17">
        <f>_xlfn.NORM.S.DIST(G218,Table2[[#Totals],[Successful Campaigns]])</f>
        <v>0.76167205374032632</v>
      </c>
    </row>
    <row r="219" spans="1:8" x14ac:dyDescent="0.35">
      <c r="A219" s="5" t="s">
        <v>8218</v>
      </c>
      <c r="B219" s="5">
        <v>31</v>
      </c>
      <c r="C219" s="17">
        <f t="shared" si="6"/>
        <v>-0.19356312204562101</v>
      </c>
      <c r="D219" s="17">
        <f>_xlfn.NORM.S.DIST(C219,Table2[[#Totals],[Summary by Mean]])</f>
        <v>0.42325898817657692</v>
      </c>
      <c r="E219" s="5" t="s">
        <v>8220</v>
      </c>
      <c r="F219" s="5">
        <v>1</v>
      </c>
      <c r="G219" s="17">
        <f t="shared" si="7"/>
        <v>0.71169140285565891</v>
      </c>
      <c r="H219" s="17">
        <f>_xlfn.NORM.S.DIST(G219,Table2[[#Totals],[Successful Campaigns]])</f>
        <v>0.76167205374032632</v>
      </c>
    </row>
    <row r="220" spans="1:8" x14ac:dyDescent="0.35">
      <c r="A220" s="5" t="s">
        <v>8218</v>
      </c>
      <c r="B220" s="5">
        <v>236</v>
      </c>
      <c r="C220" s="17">
        <f t="shared" si="6"/>
        <v>4.9241824247925586E-2</v>
      </c>
      <c r="D220" s="17">
        <f>_xlfn.NORM.S.DIST(C220,Table2[[#Totals],[Summary by Mean]])</f>
        <v>0.51963670962707187</v>
      </c>
      <c r="E220" s="5" t="s">
        <v>8220</v>
      </c>
      <c r="F220" s="5">
        <v>7</v>
      </c>
      <c r="G220" s="17">
        <f t="shared" si="7"/>
        <v>6.7116914028556591</v>
      </c>
      <c r="H220" s="17">
        <f>_xlfn.NORM.S.DIST(G220,Table2[[#Totals],[Successful Campaigns]])</f>
        <v>0.99999999999038092</v>
      </c>
    </row>
    <row r="221" spans="1:8" x14ac:dyDescent="0.35">
      <c r="A221" s="5" t="s">
        <v>8218</v>
      </c>
      <c r="B221" s="5">
        <v>89</v>
      </c>
      <c r="C221" s="17">
        <f t="shared" si="6"/>
        <v>-0.12486708846012977</v>
      </c>
      <c r="D221" s="17">
        <f>_xlfn.NORM.S.DIST(C221,Table2[[#Totals],[Summary by Mean]])</f>
        <v>0.45031438700328646</v>
      </c>
      <c r="E221" s="5" t="s">
        <v>8220</v>
      </c>
      <c r="F221" s="5">
        <v>5</v>
      </c>
      <c r="G221" s="17">
        <f t="shared" si="7"/>
        <v>4.7116914028556591</v>
      </c>
      <c r="H221" s="17">
        <f>_xlfn.NORM.S.DIST(G221,Table2[[#Totals],[Successful Campaigns]])</f>
        <v>0.99999877165397022</v>
      </c>
    </row>
    <row r="222" spans="1:8" x14ac:dyDescent="0.35">
      <c r="A222" s="5" t="s">
        <v>8218</v>
      </c>
      <c r="B222" s="5">
        <v>299</v>
      </c>
      <c r="C222" s="17">
        <f t="shared" si="6"/>
        <v>0.12385992969423502</v>
      </c>
      <c r="D222" s="17">
        <f>_xlfn.NORM.S.DIST(C222,Table2[[#Totals],[Summary by Mean]])</f>
        <v>0.54928690997768537</v>
      </c>
      <c r="E222" s="5" t="s">
        <v>8220</v>
      </c>
      <c r="F222" s="5">
        <v>1</v>
      </c>
      <c r="G222" s="17">
        <f t="shared" si="7"/>
        <v>0.71169140285565891</v>
      </c>
      <c r="H222" s="17">
        <f>_xlfn.NORM.S.DIST(G222,Table2[[#Totals],[Successful Campaigns]])</f>
        <v>0.76167205374032632</v>
      </c>
    </row>
    <row r="223" spans="1:8" x14ac:dyDescent="0.35">
      <c r="A223" s="5" t="s">
        <v>8218</v>
      </c>
      <c r="B223" s="5">
        <v>55</v>
      </c>
      <c r="C223" s="17">
        <f t="shared" si="6"/>
        <v>-0.16513717711369361</v>
      </c>
      <c r="D223" s="17">
        <f>_xlfn.NORM.S.DIST(C223,Table2[[#Totals],[Summary by Mean]])</f>
        <v>0.43441800579550049</v>
      </c>
      <c r="E223" s="5" t="s">
        <v>8220</v>
      </c>
      <c r="F223" s="5">
        <v>0</v>
      </c>
      <c r="G223" s="17">
        <f t="shared" si="7"/>
        <v>-0.28830859714434109</v>
      </c>
      <c r="H223" s="17">
        <f>_xlfn.NORM.S.DIST(G223,Table2[[#Totals],[Successful Campaigns]])</f>
        <v>0.38655526343120244</v>
      </c>
    </row>
    <row r="224" spans="1:8" x14ac:dyDescent="0.35">
      <c r="A224" s="5" t="s">
        <v>8218</v>
      </c>
      <c r="B224" s="5">
        <v>325</v>
      </c>
      <c r="C224" s="17">
        <f t="shared" si="6"/>
        <v>0.15465470337048973</v>
      </c>
      <c r="D224" s="17">
        <f>_xlfn.NORM.S.DIST(C224,Table2[[#Totals],[Summary by Mean]])</f>
        <v>0.56145322914653617</v>
      </c>
      <c r="E224" s="5" t="s">
        <v>8220</v>
      </c>
      <c r="F224" s="5">
        <v>0</v>
      </c>
      <c r="G224" s="17">
        <f t="shared" si="7"/>
        <v>-0.28830859714434109</v>
      </c>
      <c r="H224" s="17">
        <f>_xlfn.NORM.S.DIST(G224,Table2[[#Totals],[Successful Campaigns]])</f>
        <v>0.38655526343120244</v>
      </c>
    </row>
    <row r="225" spans="1:8" x14ac:dyDescent="0.35">
      <c r="A225" s="5" t="s">
        <v>8218</v>
      </c>
      <c r="B225" s="5">
        <v>524</v>
      </c>
      <c r="C225" s="17">
        <f t="shared" si="6"/>
        <v>0.39035316343105447</v>
      </c>
      <c r="D225" s="17">
        <f>_xlfn.NORM.S.DIST(C225,Table2[[#Totals],[Summary by Mean]])</f>
        <v>0.65186229183891475</v>
      </c>
      <c r="E225" s="5" t="s">
        <v>8220</v>
      </c>
      <c r="F225" s="5">
        <v>1</v>
      </c>
      <c r="G225" s="17">
        <f t="shared" si="7"/>
        <v>0.71169140285565891</v>
      </c>
      <c r="H225" s="17">
        <f>_xlfn.NORM.S.DIST(G225,Table2[[#Totals],[Successful Campaigns]])</f>
        <v>0.76167205374032632</v>
      </c>
    </row>
    <row r="226" spans="1:8" x14ac:dyDescent="0.35">
      <c r="A226" s="5" t="s">
        <v>8218</v>
      </c>
      <c r="B226" s="5">
        <v>285</v>
      </c>
      <c r="C226" s="17">
        <f t="shared" si="6"/>
        <v>0.10727812848394404</v>
      </c>
      <c r="D226" s="17">
        <f>_xlfn.NORM.S.DIST(C226,Table2[[#Totals],[Summary by Mean]])</f>
        <v>0.54271583233075904</v>
      </c>
      <c r="E226" s="5" t="s">
        <v>8220</v>
      </c>
      <c r="F226" s="5">
        <v>2</v>
      </c>
      <c r="G226" s="17">
        <f t="shared" si="7"/>
        <v>1.7116914028556589</v>
      </c>
      <c r="H226" s="17">
        <f>_xlfn.NORM.S.DIST(G226,Table2[[#Totals],[Successful Campaigns]])</f>
        <v>0.95652322310469373</v>
      </c>
    </row>
    <row r="227" spans="1:8" x14ac:dyDescent="0.35">
      <c r="A227" s="5" t="s">
        <v>8218</v>
      </c>
      <c r="B227" s="5">
        <v>179</v>
      </c>
      <c r="C227" s="17">
        <f t="shared" si="6"/>
        <v>-1.8269794965402004E-2</v>
      </c>
      <c r="D227" s="17">
        <f>_xlfn.NORM.S.DIST(C227,Table2[[#Totals],[Summary by Mean]])</f>
        <v>0.49271181178477086</v>
      </c>
      <c r="E227" s="5" t="s">
        <v>8220</v>
      </c>
      <c r="F227" s="5">
        <v>0</v>
      </c>
      <c r="G227" s="17">
        <f t="shared" si="7"/>
        <v>-0.28830859714434109</v>
      </c>
      <c r="H227" s="17">
        <f>_xlfn.NORM.S.DIST(G227,Table2[[#Totals],[Successful Campaigns]])</f>
        <v>0.38655526343120244</v>
      </c>
    </row>
    <row r="228" spans="1:8" x14ac:dyDescent="0.35">
      <c r="A228" s="5" t="s">
        <v>8218</v>
      </c>
      <c r="B228" s="5">
        <v>188</v>
      </c>
      <c r="C228" s="17">
        <f t="shared" si="6"/>
        <v>-7.6100656159292252E-3</v>
      </c>
      <c r="D228" s="17">
        <f>_xlfn.NORM.S.DIST(C228,Table2[[#Totals],[Summary by Mean]])</f>
        <v>0.49696405237272734</v>
      </c>
      <c r="E228" s="5" t="s">
        <v>8220</v>
      </c>
      <c r="F228" s="5">
        <v>4</v>
      </c>
      <c r="G228" s="17">
        <f t="shared" si="7"/>
        <v>3.7116914028556591</v>
      </c>
      <c r="H228" s="17">
        <f>_xlfn.NORM.S.DIST(G228,Table2[[#Totals],[Successful Campaigns]])</f>
        <v>0.99989706055044614</v>
      </c>
    </row>
    <row r="229" spans="1:8" x14ac:dyDescent="0.35">
      <c r="A229" s="5" t="s">
        <v>8218</v>
      </c>
      <c r="B229" s="5">
        <v>379</v>
      </c>
      <c r="C229" s="17">
        <f t="shared" si="6"/>
        <v>0.21861307946732639</v>
      </c>
      <c r="D229" s="17">
        <f>_xlfn.NORM.S.DIST(C229,Table2[[#Totals],[Summary by Mean]])</f>
        <v>0.58652426835031457</v>
      </c>
      <c r="E229" s="5" t="s">
        <v>8220</v>
      </c>
      <c r="F229" s="5">
        <v>7</v>
      </c>
      <c r="G229" s="17">
        <f t="shared" si="7"/>
        <v>6.7116914028556591</v>
      </c>
      <c r="H229" s="17">
        <f>_xlfn.NORM.S.DIST(G229,Table2[[#Totals],[Successful Campaigns]])</f>
        <v>0.99999999999038092</v>
      </c>
    </row>
    <row r="230" spans="1:8" x14ac:dyDescent="0.35">
      <c r="A230" s="5" t="s">
        <v>8218</v>
      </c>
      <c r="B230" s="5">
        <v>119</v>
      </c>
      <c r="C230" s="17">
        <f t="shared" si="6"/>
        <v>-8.9334657295220513E-2</v>
      </c>
      <c r="D230" s="17">
        <f>_xlfn.NORM.S.DIST(C230,Table2[[#Totals],[Summary by Mean]])</f>
        <v>0.46440797581537757</v>
      </c>
      <c r="E230" s="5" t="s">
        <v>8220</v>
      </c>
      <c r="F230" s="5">
        <v>2</v>
      </c>
      <c r="G230" s="17">
        <f t="shared" si="7"/>
        <v>1.7116914028556589</v>
      </c>
      <c r="H230" s="17">
        <f>_xlfn.NORM.S.DIST(G230,Table2[[#Totals],[Successful Campaigns]])</f>
        <v>0.95652322310469373</v>
      </c>
    </row>
    <row r="231" spans="1:8" x14ac:dyDescent="0.35">
      <c r="A231" s="5" t="s">
        <v>8218</v>
      </c>
      <c r="B231" s="5">
        <v>167</v>
      </c>
      <c r="C231" s="17">
        <f t="shared" si="6"/>
        <v>-3.2482767431365703E-2</v>
      </c>
      <c r="D231" s="17">
        <f>_xlfn.NORM.S.DIST(C231,Table2[[#Totals],[Summary by Mean]])</f>
        <v>0.48704352918780175</v>
      </c>
      <c r="E231" s="5" t="s">
        <v>8220</v>
      </c>
      <c r="F231" s="5">
        <v>1</v>
      </c>
      <c r="G231" s="17">
        <f t="shared" si="7"/>
        <v>0.71169140285565891</v>
      </c>
      <c r="H231" s="17">
        <f>_xlfn.NORM.S.DIST(G231,Table2[[#Totals],[Successful Campaigns]])</f>
        <v>0.76167205374032632</v>
      </c>
    </row>
    <row r="232" spans="1:8" x14ac:dyDescent="0.35">
      <c r="A232" s="5" t="s">
        <v>8218</v>
      </c>
      <c r="B232" s="5">
        <v>221</v>
      </c>
      <c r="C232" s="17">
        <f t="shared" si="6"/>
        <v>3.1475608665470958E-2</v>
      </c>
      <c r="D232" s="17">
        <f>_xlfn.NORM.S.DIST(C232,Table2[[#Totals],[Summary by Mean]])</f>
        <v>0.51255487801502575</v>
      </c>
      <c r="E232" s="5" t="s">
        <v>8220</v>
      </c>
      <c r="F232" s="5">
        <v>9</v>
      </c>
      <c r="G232" s="17">
        <f t="shared" si="7"/>
        <v>8.7116914028556582</v>
      </c>
      <c r="H232" s="17">
        <f>_xlfn.NORM.S.DIST(G232,Table2[[#Totals],[Successful Campaigns]])</f>
        <v>1</v>
      </c>
    </row>
    <row r="233" spans="1:8" x14ac:dyDescent="0.35">
      <c r="A233" s="5" t="s">
        <v>8218</v>
      </c>
      <c r="B233" s="5">
        <v>964</v>
      </c>
      <c r="C233" s="17">
        <f t="shared" si="6"/>
        <v>0.91149548718305695</v>
      </c>
      <c r="D233" s="17">
        <f>_xlfn.NORM.S.DIST(C233,Table2[[#Totals],[Summary by Mean]])</f>
        <v>0.81898281884159096</v>
      </c>
      <c r="E233" s="5" t="s">
        <v>8220</v>
      </c>
      <c r="F233" s="5">
        <v>2</v>
      </c>
      <c r="G233" s="17">
        <f t="shared" si="7"/>
        <v>1.7116914028556589</v>
      </c>
      <c r="H233" s="17">
        <f>_xlfn.NORM.S.DIST(G233,Table2[[#Totals],[Successful Campaigns]])</f>
        <v>0.95652322310469373</v>
      </c>
    </row>
    <row r="234" spans="1:8" x14ac:dyDescent="0.35">
      <c r="A234" s="5" t="s">
        <v>8218</v>
      </c>
      <c r="B234" s="5">
        <v>286</v>
      </c>
      <c r="C234" s="17">
        <f t="shared" si="6"/>
        <v>0.10846254285610768</v>
      </c>
      <c r="D234" s="17">
        <f>_xlfn.NORM.S.DIST(C234,Table2[[#Totals],[Summary by Mean]])</f>
        <v>0.543185604173128</v>
      </c>
      <c r="E234" s="5" t="s">
        <v>8220</v>
      </c>
      <c r="F234" s="5">
        <v>1</v>
      </c>
      <c r="G234" s="17">
        <f t="shared" si="7"/>
        <v>0.71169140285565891</v>
      </c>
      <c r="H234" s="17">
        <f>_xlfn.NORM.S.DIST(G234,Table2[[#Totals],[Successful Campaigns]])</f>
        <v>0.76167205374032632</v>
      </c>
    </row>
    <row r="235" spans="1:8" x14ac:dyDescent="0.35">
      <c r="A235" s="5" t="s">
        <v>8218</v>
      </c>
      <c r="B235" s="5">
        <v>613</v>
      </c>
      <c r="C235" s="17">
        <f t="shared" si="6"/>
        <v>0.49576604255361861</v>
      </c>
      <c r="D235" s="17">
        <f>_xlfn.NORM.S.DIST(C235,Table2[[#Totals],[Summary by Mean]])</f>
        <v>0.68997025719323812</v>
      </c>
      <c r="E235" s="5" t="s">
        <v>8220</v>
      </c>
      <c r="F235" s="5">
        <v>7</v>
      </c>
      <c r="G235" s="17">
        <f t="shared" si="7"/>
        <v>6.7116914028556591</v>
      </c>
      <c r="H235" s="17">
        <f>_xlfn.NORM.S.DIST(G235,Table2[[#Totals],[Successful Campaigns]])</f>
        <v>0.99999999999038092</v>
      </c>
    </row>
    <row r="236" spans="1:8" x14ac:dyDescent="0.35">
      <c r="A236" s="5" t="s">
        <v>8218</v>
      </c>
      <c r="B236" s="5">
        <v>29</v>
      </c>
      <c r="C236" s="17">
        <f t="shared" si="6"/>
        <v>-0.19593195078994829</v>
      </c>
      <c r="D236" s="17">
        <f>_xlfn.NORM.S.DIST(C236,Table2[[#Totals],[Summary by Mean]])</f>
        <v>0.42233171440595652</v>
      </c>
      <c r="E236" s="5" t="s">
        <v>8220</v>
      </c>
      <c r="F236" s="5">
        <v>2</v>
      </c>
      <c r="G236" s="17">
        <f t="shared" si="7"/>
        <v>1.7116914028556589</v>
      </c>
      <c r="H236" s="17">
        <f>_xlfn.NORM.S.DIST(G236,Table2[[#Totals],[Successful Campaigns]])</f>
        <v>0.95652322310469373</v>
      </c>
    </row>
    <row r="237" spans="1:8" x14ac:dyDescent="0.35">
      <c r="A237" s="5" t="s">
        <v>8218</v>
      </c>
      <c r="B237" s="5">
        <v>165</v>
      </c>
      <c r="C237" s="17">
        <f t="shared" si="6"/>
        <v>-3.4851596175692987E-2</v>
      </c>
      <c r="D237" s="17">
        <f>_xlfn.NORM.S.DIST(C237,Table2[[#Totals],[Summary by Mean]])</f>
        <v>0.48609903889908834</v>
      </c>
      <c r="E237" s="5" t="s">
        <v>8220</v>
      </c>
      <c r="F237" s="5">
        <v>8</v>
      </c>
      <c r="G237" s="17">
        <f t="shared" si="7"/>
        <v>7.7116914028556591</v>
      </c>
      <c r="H237" s="17">
        <f>_xlfn.NORM.S.DIST(G237,Table2[[#Totals],[Successful Campaigns]])</f>
        <v>0.99999999999999378</v>
      </c>
    </row>
    <row r="238" spans="1:8" x14ac:dyDescent="0.35">
      <c r="A238" s="5" t="s">
        <v>8218</v>
      </c>
      <c r="B238" s="5">
        <v>97</v>
      </c>
      <c r="C238" s="17">
        <f t="shared" si="6"/>
        <v>-0.11539177348282063</v>
      </c>
      <c r="D238" s="17">
        <f>_xlfn.NORM.S.DIST(C238,Table2[[#Totals],[Summary by Mean]])</f>
        <v>0.4540672996083594</v>
      </c>
      <c r="E238" s="5" t="s">
        <v>8220</v>
      </c>
      <c r="F238" s="5">
        <v>2</v>
      </c>
      <c r="G238" s="17">
        <f t="shared" si="7"/>
        <v>1.7116914028556589</v>
      </c>
      <c r="H238" s="17">
        <f>_xlfn.NORM.S.DIST(G238,Table2[[#Totals],[Successful Campaigns]])</f>
        <v>0.95652322310469373</v>
      </c>
    </row>
    <row r="239" spans="1:8" x14ac:dyDescent="0.35">
      <c r="A239" s="5" t="s">
        <v>8218</v>
      </c>
      <c r="B239" s="5">
        <v>303</v>
      </c>
      <c r="C239" s="17">
        <f t="shared" si="6"/>
        <v>0.12859758718288961</v>
      </c>
      <c r="D239" s="17">
        <f>_xlfn.NORM.S.DIST(C239,Table2[[#Totals],[Summary by Mean]])</f>
        <v>0.55116196219747238</v>
      </c>
      <c r="E239" s="5" t="s">
        <v>8220</v>
      </c>
      <c r="F239" s="5">
        <v>2</v>
      </c>
      <c r="G239" s="17">
        <f t="shared" si="7"/>
        <v>1.7116914028556589</v>
      </c>
      <c r="H239" s="17">
        <f>_xlfn.NORM.S.DIST(G239,Table2[[#Totals],[Successful Campaigns]])</f>
        <v>0.95652322310469373</v>
      </c>
    </row>
    <row r="240" spans="1:8" x14ac:dyDescent="0.35">
      <c r="A240" s="5" t="s">
        <v>8218</v>
      </c>
      <c r="B240" s="5">
        <v>267</v>
      </c>
      <c r="C240" s="17">
        <f t="shared" si="6"/>
        <v>8.5958669784998484E-2</v>
      </c>
      <c r="D240" s="17">
        <f>_xlfn.NORM.S.DIST(C240,Table2[[#Totals],[Summary by Mean]])</f>
        <v>0.5342503638483439</v>
      </c>
      <c r="E240" s="5" t="s">
        <v>8220</v>
      </c>
      <c r="F240" s="5">
        <v>7</v>
      </c>
      <c r="G240" s="17">
        <f t="shared" si="7"/>
        <v>6.7116914028556591</v>
      </c>
      <c r="H240" s="17">
        <f>_xlfn.NORM.S.DIST(G240,Table2[[#Totals],[Successful Campaigns]])</f>
        <v>0.99999999999038092</v>
      </c>
    </row>
    <row r="241" spans="1:8" x14ac:dyDescent="0.35">
      <c r="A241" s="5" t="s">
        <v>8218</v>
      </c>
      <c r="B241" s="5">
        <v>302</v>
      </c>
      <c r="C241" s="17">
        <f t="shared" si="6"/>
        <v>0.12741317281072595</v>
      </c>
      <c r="D241" s="17">
        <f>_xlfn.NORM.S.DIST(C241,Table2[[#Totals],[Summary by Mean]])</f>
        <v>0.55069330459114574</v>
      </c>
      <c r="E241" s="5" t="s">
        <v>8220</v>
      </c>
      <c r="F241" s="5">
        <v>2</v>
      </c>
      <c r="G241" s="17">
        <f t="shared" si="7"/>
        <v>1.7116914028556589</v>
      </c>
      <c r="H241" s="17">
        <f>_xlfn.NORM.S.DIST(G241,Table2[[#Totals],[Successful Campaigns]])</f>
        <v>0.95652322310469373</v>
      </c>
    </row>
    <row r="242" spans="1:8" x14ac:dyDescent="0.35">
      <c r="A242" s="5" t="s">
        <v>8218</v>
      </c>
      <c r="B242" s="5">
        <v>87</v>
      </c>
      <c r="C242" s="17">
        <f t="shared" si="6"/>
        <v>-0.12723591720445707</v>
      </c>
      <c r="D242" s="17">
        <f>_xlfn.NORM.S.DIST(C242,Table2[[#Totals],[Summary by Mean]])</f>
        <v>0.44937683928384486</v>
      </c>
      <c r="E242" s="5" t="s">
        <v>8220</v>
      </c>
      <c r="F242" s="5">
        <v>18</v>
      </c>
      <c r="G242" s="17">
        <f t="shared" si="7"/>
        <v>17.71169140285566</v>
      </c>
      <c r="H242" s="17">
        <f>_xlfn.NORM.S.DIST(G242,Table2[[#Totals],[Successful Campaigns]])</f>
        <v>1</v>
      </c>
    </row>
    <row r="243" spans="1:8" x14ac:dyDescent="0.35">
      <c r="A243" s="5" t="s">
        <v>8218</v>
      </c>
      <c r="B243" s="5">
        <v>354</v>
      </c>
      <c r="C243" s="17">
        <f t="shared" si="6"/>
        <v>0.18900272016323533</v>
      </c>
      <c r="D243" s="17">
        <f>_xlfn.NORM.S.DIST(C243,Table2[[#Totals],[Summary by Mean]])</f>
        <v>0.57495465758290676</v>
      </c>
      <c r="E243" s="5" t="s">
        <v>8220</v>
      </c>
      <c r="F243" s="5">
        <v>9</v>
      </c>
      <c r="G243" s="17">
        <f t="shared" si="7"/>
        <v>8.7116914028556582</v>
      </c>
      <c r="H243" s="17">
        <f>_xlfn.NORM.S.DIST(G243,Table2[[#Totals],[Successful Campaigns]])</f>
        <v>1</v>
      </c>
    </row>
    <row r="244" spans="1:8" x14ac:dyDescent="0.35">
      <c r="A244" s="5" t="s">
        <v>8218</v>
      </c>
      <c r="B244" s="5">
        <v>86</v>
      </c>
      <c r="C244" s="17">
        <f t="shared" si="6"/>
        <v>-0.12842033157662069</v>
      </c>
      <c r="D244" s="17">
        <f>_xlfn.NORM.S.DIST(C244,Table2[[#Totals],[Summary by Mean]])</f>
        <v>0.44890817105107444</v>
      </c>
      <c r="E244" s="5" t="s">
        <v>8220</v>
      </c>
      <c r="F244" s="5">
        <v>4</v>
      </c>
      <c r="G244" s="17">
        <f t="shared" si="7"/>
        <v>3.7116914028556591</v>
      </c>
      <c r="H244" s="17">
        <f>_xlfn.NORM.S.DIST(G244,Table2[[#Totals],[Successful Campaigns]])</f>
        <v>0.99989706055044614</v>
      </c>
    </row>
    <row r="245" spans="1:8" x14ac:dyDescent="0.35">
      <c r="A245" s="5" t="s">
        <v>8218</v>
      </c>
      <c r="B245" s="5">
        <v>26</v>
      </c>
      <c r="C245" s="17">
        <f t="shared" si="6"/>
        <v>-0.19948519390643921</v>
      </c>
      <c r="D245" s="17">
        <f>_xlfn.NORM.S.DIST(C245,Table2[[#Totals],[Summary by Mean]])</f>
        <v>0.42094161207768216</v>
      </c>
      <c r="E245" s="5" t="s">
        <v>8220</v>
      </c>
      <c r="F245" s="5">
        <v>7</v>
      </c>
      <c r="G245" s="17">
        <f t="shared" si="7"/>
        <v>6.7116914028556591</v>
      </c>
      <c r="H245" s="17">
        <f>_xlfn.NORM.S.DIST(G245,Table2[[#Totals],[Successful Campaigns]])</f>
        <v>0.99999999999038092</v>
      </c>
    </row>
    <row r="246" spans="1:8" x14ac:dyDescent="0.35">
      <c r="A246" s="5" t="s">
        <v>8218</v>
      </c>
      <c r="B246" s="5">
        <v>113</v>
      </c>
      <c r="C246" s="17">
        <f t="shared" si="6"/>
        <v>-9.6441143528202364E-2</v>
      </c>
      <c r="D246" s="17">
        <f>_xlfn.NORM.S.DIST(C246,Table2[[#Totals],[Summary by Mean]])</f>
        <v>0.46158510829183119</v>
      </c>
      <c r="E246" s="5" t="s">
        <v>8220</v>
      </c>
      <c r="F246" s="5">
        <v>29</v>
      </c>
      <c r="G246" s="17">
        <f t="shared" si="7"/>
        <v>28.71169140285566</v>
      </c>
      <c r="H246" s="17">
        <f>_xlfn.NORM.S.DIST(G246,Table2[[#Totals],[Successful Campaigns]])</f>
        <v>1</v>
      </c>
    </row>
    <row r="247" spans="1:8" x14ac:dyDescent="0.35">
      <c r="A247" s="5" t="s">
        <v>8218</v>
      </c>
      <c r="B247" s="5">
        <v>65</v>
      </c>
      <c r="C247" s="17">
        <f t="shared" si="6"/>
        <v>-0.15329303339205719</v>
      </c>
      <c r="D247" s="17">
        <f>_xlfn.NORM.S.DIST(C247,Table2[[#Totals],[Summary by Mean]])</f>
        <v>0.43908359714678957</v>
      </c>
      <c r="E247" s="5" t="s">
        <v>8220</v>
      </c>
      <c r="F247" s="5">
        <v>12</v>
      </c>
      <c r="G247" s="17">
        <f t="shared" si="7"/>
        <v>11.711691402855658</v>
      </c>
      <c r="H247" s="17">
        <f>_xlfn.NORM.S.DIST(G247,Table2[[#Totals],[Successful Campaigns]])</f>
        <v>1</v>
      </c>
    </row>
    <row r="248" spans="1:8" x14ac:dyDescent="0.35">
      <c r="A248" s="5" t="s">
        <v>8218</v>
      </c>
      <c r="B248" s="5">
        <v>134</v>
      </c>
      <c r="C248" s="17">
        <f t="shared" si="6"/>
        <v>-7.1568441712765885E-2</v>
      </c>
      <c r="D248" s="17">
        <f>_xlfn.NORM.S.DIST(C248,Table2[[#Totals],[Summary by Mean]])</f>
        <v>0.47147267775755886</v>
      </c>
      <c r="E248" s="5" t="s">
        <v>8220</v>
      </c>
      <c r="F248" s="5">
        <v>4</v>
      </c>
      <c r="G248" s="17">
        <f t="shared" si="7"/>
        <v>3.7116914028556591</v>
      </c>
      <c r="H248" s="17">
        <f>_xlfn.NORM.S.DIST(G248,Table2[[#Totals],[Successful Campaigns]])</f>
        <v>0.99989706055044614</v>
      </c>
    </row>
    <row r="249" spans="1:8" x14ac:dyDescent="0.35">
      <c r="A249" s="5" t="s">
        <v>8218</v>
      </c>
      <c r="B249" s="5">
        <v>119</v>
      </c>
      <c r="C249" s="17">
        <f t="shared" si="6"/>
        <v>-8.9334657295220513E-2</v>
      </c>
      <c r="D249" s="17">
        <f>_xlfn.NORM.S.DIST(C249,Table2[[#Totals],[Summary by Mean]])</f>
        <v>0.46440797581537757</v>
      </c>
      <c r="E249" s="5" t="s">
        <v>8220</v>
      </c>
      <c r="F249" s="5">
        <v>28</v>
      </c>
      <c r="G249" s="17">
        <f t="shared" si="7"/>
        <v>27.71169140285566</v>
      </c>
      <c r="H249" s="17">
        <f>_xlfn.NORM.S.DIST(G249,Table2[[#Totals],[Successful Campaigns]])</f>
        <v>1</v>
      </c>
    </row>
    <row r="250" spans="1:8" x14ac:dyDescent="0.35">
      <c r="A250" s="5" t="s">
        <v>8218</v>
      </c>
      <c r="B250" s="5">
        <v>159</v>
      </c>
      <c r="C250" s="17">
        <f t="shared" si="6"/>
        <v>-4.1958082408674838E-2</v>
      </c>
      <c r="D250" s="17">
        <f>_xlfn.NORM.S.DIST(C250,Table2[[#Totals],[Summary by Mean]])</f>
        <v>0.48326605703049191</v>
      </c>
      <c r="E250" s="5" t="s">
        <v>8220</v>
      </c>
      <c r="F250" s="5">
        <v>25</v>
      </c>
      <c r="G250" s="17">
        <f t="shared" si="7"/>
        <v>24.71169140285566</v>
      </c>
      <c r="H250" s="17">
        <f>_xlfn.NORM.S.DIST(G250,Table2[[#Totals],[Successful Campaigns]])</f>
        <v>1</v>
      </c>
    </row>
    <row r="251" spans="1:8" x14ac:dyDescent="0.35">
      <c r="A251" s="5" t="s">
        <v>8218</v>
      </c>
      <c r="B251" s="5">
        <v>167</v>
      </c>
      <c r="C251" s="17">
        <f t="shared" si="6"/>
        <v>-3.2482767431365703E-2</v>
      </c>
      <c r="D251" s="17">
        <f>_xlfn.NORM.S.DIST(C251,Table2[[#Totals],[Summary by Mean]])</f>
        <v>0.48704352918780175</v>
      </c>
      <c r="E251" s="5" t="s">
        <v>8220</v>
      </c>
      <c r="F251" s="5">
        <v>28</v>
      </c>
      <c r="G251" s="17">
        <f t="shared" si="7"/>
        <v>27.71169140285566</v>
      </c>
      <c r="H251" s="17">
        <f>_xlfn.NORM.S.DIST(G251,Table2[[#Totals],[Successful Campaigns]])</f>
        <v>1</v>
      </c>
    </row>
    <row r="252" spans="1:8" x14ac:dyDescent="0.35">
      <c r="A252" s="5" t="s">
        <v>8218</v>
      </c>
      <c r="B252" s="5">
        <v>43</v>
      </c>
      <c r="C252" s="17">
        <f t="shared" si="6"/>
        <v>-0.17935014957965731</v>
      </c>
      <c r="D252" s="17">
        <f>_xlfn.NORM.S.DIST(C252,Table2[[#Totals],[Summary by Mean]])</f>
        <v>0.42883138575016971</v>
      </c>
      <c r="E252" s="5" t="s">
        <v>8220</v>
      </c>
      <c r="F252" s="5">
        <v>310</v>
      </c>
      <c r="G252" s="17">
        <f t="shared" si="7"/>
        <v>309.71169140285565</v>
      </c>
      <c r="H252" s="17">
        <f>_xlfn.NORM.S.DIST(G252,Table2[[#Totals],[Successful Campaigns]])</f>
        <v>1</v>
      </c>
    </row>
    <row r="253" spans="1:8" x14ac:dyDescent="0.35">
      <c r="A253" s="5" t="s">
        <v>8218</v>
      </c>
      <c r="B253" s="5">
        <v>1062</v>
      </c>
      <c r="C253" s="17">
        <f t="shared" si="6"/>
        <v>1.0275680956550939</v>
      </c>
      <c r="D253" s="17">
        <f>_xlfn.NORM.S.DIST(C253,Table2[[#Totals],[Summary by Mean]])</f>
        <v>0.84792348086659874</v>
      </c>
      <c r="E253" s="5" t="s">
        <v>8220</v>
      </c>
      <c r="F253" s="5">
        <v>15</v>
      </c>
      <c r="G253" s="17">
        <f t="shared" si="7"/>
        <v>14.711691402855658</v>
      </c>
      <c r="H253" s="17">
        <f>_xlfn.NORM.S.DIST(G253,Table2[[#Totals],[Successful Campaigns]])</f>
        <v>1</v>
      </c>
    </row>
    <row r="254" spans="1:8" x14ac:dyDescent="0.35">
      <c r="A254" s="5" t="s">
        <v>8218</v>
      </c>
      <c r="B254" s="5">
        <v>9</v>
      </c>
      <c r="C254" s="17">
        <f t="shared" si="6"/>
        <v>-0.21962023823322113</v>
      </c>
      <c r="D254" s="17">
        <f>_xlfn.NORM.S.DIST(C254,Table2[[#Totals],[Summary by Mean]])</f>
        <v>0.413083464185384</v>
      </c>
      <c r="E254" s="5" t="s">
        <v>8220</v>
      </c>
      <c r="F254" s="5">
        <v>215</v>
      </c>
      <c r="G254" s="17">
        <f t="shared" si="7"/>
        <v>214.71169140285565</v>
      </c>
      <c r="H254" s="17">
        <f>_xlfn.NORM.S.DIST(G254,Table2[[#Totals],[Successful Campaigns]])</f>
        <v>1</v>
      </c>
    </row>
    <row r="255" spans="1:8" x14ac:dyDescent="0.35">
      <c r="A255" s="5" t="s">
        <v>8218</v>
      </c>
      <c r="B255" s="5">
        <v>89</v>
      </c>
      <c r="C255" s="17">
        <f t="shared" si="6"/>
        <v>-0.12486708846012977</v>
      </c>
      <c r="D255" s="17">
        <f>_xlfn.NORM.S.DIST(C255,Table2[[#Totals],[Summary by Mean]])</f>
        <v>0.45031438700328646</v>
      </c>
      <c r="E255" s="5" t="s">
        <v>8220</v>
      </c>
      <c r="F255" s="5">
        <v>3</v>
      </c>
      <c r="G255" s="17">
        <f t="shared" si="7"/>
        <v>2.7116914028556591</v>
      </c>
      <c r="H255" s="17">
        <f>_xlfn.NORM.S.DIST(G255,Table2[[#Totals],[Successful Campaigns]])</f>
        <v>0.99665295593346726</v>
      </c>
    </row>
    <row r="256" spans="1:8" x14ac:dyDescent="0.35">
      <c r="A256" s="5" t="s">
        <v>8218</v>
      </c>
      <c r="B256" s="5">
        <v>174</v>
      </c>
      <c r="C256" s="17">
        <f t="shared" si="6"/>
        <v>-2.4191866826220213E-2</v>
      </c>
      <c r="D256" s="17">
        <f>_xlfn.NORM.S.DIST(C256,Table2[[#Totals],[Summary by Mean]])</f>
        <v>0.49034978278287394</v>
      </c>
      <c r="E256" s="5" t="s">
        <v>8220</v>
      </c>
      <c r="F256" s="5">
        <v>2</v>
      </c>
      <c r="G256" s="17">
        <f t="shared" si="7"/>
        <v>1.7116914028556589</v>
      </c>
      <c r="H256" s="17">
        <f>_xlfn.NORM.S.DIST(G256,Table2[[#Totals],[Successful Campaigns]])</f>
        <v>0.95652322310469373</v>
      </c>
    </row>
    <row r="257" spans="1:8" x14ac:dyDescent="0.35">
      <c r="A257" s="5" t="s">
        <v>8218</v>
      </c>
      <c r="B257" s="5">
        <v>14</v>
      </c>
      <c r="C257" s="17">
        <f t="shared" si="6"/>
        <v>-0.21369816637240291</v>
      </c>
      <c r="D257" s="17">
        <f>_xlfn.NORM.S.DIST(C257,Table2[[#Totals],[Summary by Mean]])</f>
        <v>0.41539122066878692</v>
      </c>
      <c r="E257" s="5" t="s">
        <v>8220</v>
      </c>
      <c r="F257" s="5">
        <v>26</v>
      </c>
      <c r="G257" s="17">
        <f t="shared" si="7"/>
        <v>25.71169140285566</v>
      </c>
      <c r="H257" s="17">
        <f>_xlfn.NORM.S.DIST(G257,Table2[[#Totals],[Successful Campaigns]])</f>
        <v>1</v>
      </c>
    </row>
    <row r="258" spans="1:8" x14ac:dyDescent="0.35">
      <c r="A258" s="5" t="s">
        <v>8218</v>
      </c>
      <c r="B258" s="5">
        <v>48</v>
      </c>
      <c r="C258" s="17">
        <f t="shared" ref="C258:C321" si="8">(B258-$J$5)/$J$10</f>
        <v>-0.17342807771883909</v>
      </c>
      <c r="D258" s="17">
        <f>_xlfn.NORM.S.DIST(C258,Table2[[#Totals],[Summary by Mean]])</f>
        <v>0.43115747832989859</v>
      </c>
      <c r="E258" s="5" t="s">
        <v>8220</v>
      </c>
      <c r="F258" s="5">
        <v>24</v>
      </c>
      <c r="G258" s="17">
        <f t="shared" ref="G258:G321" si="9">F258-$K$5/$K$10</f>
        <v>23.71169140285566</v>
      </c>
      <c r="H258" s="17">
        <f>_xlfn.NORM.S.DIST(G258,Table2[[#Totals],[Successful Campaigns]])</f>
        <v>1</v>
      </c>
    </row>
    <row r="259" spans="1:8" x14ac:dyDescent="0.35">
      <c r="A259" s="5" t="s">
        <v>8218</v>
      </c>
      <c r="B259" s="5">
        <v>133</v>
      </c>
      <c r="C259" s="17">
        <f t="shared" si="8"/>
        <v>-7.2752856084929526E-2</v>
      </c>
      <c r="D259" s="17">
        <f>_xlfn.NORM.S.DIST(C259,Table2[[#Totals],[Summary by Mean]])</f>
        <v>0.47100139343942854</v>
      </c>
      <c r="E259" s="5" t="s">
        <v>8220</v>
      </c>
      <c r="F259" s="5">
        <v>96</v>
      </c>
      <c r="G259" s="17">
        <f t="shared" si="9"/>
        <v>95.711691402855664</v>
      </c>
      <c r="H259" s="17">
        <f>_xlfn.NORM.S.DIST(G259,Table2[[#Totals],[Successful Campaigns]])</f>
        <v>1</v>
      </c>
    </row>
    <row r="260" spans="1:8" x14ac:dyDescent="0.35">
      <c r="A260" s="5" t="s">
        <v>8218</v>
      </c>
      <c r="B260" s="5">
        <v>83</v>
      </c>
      <c r="C260" s="17">
        <f t="shared" si="8"/>
        <v>-0.13197357469311163</v>
      </c>
      <c r="D260" s="17">
        <f>_xlfn.NORM.S.DIST(C260,Table2[[#Totals],[Summary by Mean]])</f>
        <v>0.4475025966203261</v>
      </c>
      <c r="E260" s="5" t="s">
        <v>8220</v>
      </c>
      <c r="F260" s="5">
        <v>17</v>
      </c>
      <c r="G260" s="17">
        <f t="shared" si="9"/>
        <v>16.71169140285566</v>
      </c>
      <c r="H260" s="17">
        <f>_xlfn.NORM.S.DIST(G260,Table2[[#Totals],[Successful Campaigns]])</f>
        <v>1</v>
      </c>
    </row>
    <row r="261" spans="1:8" x14ac:dyDescent="0.35">
      <c r="A261" s="5" t="s">
        <v>8218</v>
      </c>
      <c r="B261" s="5">
        <v>149</v>
      </c>
      <c r="C261" s="17">
        <f t="shared" si="8"/>
        <v>-5.3802226130311263E-2</v>
      </c>
      <c r="D261" s="17">
        <f>_xlfn.NORM.S.DIST(C261,Table2[[#Totals],[Summary by Mean]])</f>
        <v>0.47854636794747951</v>
      </c>
      <c r="E261" s="5" t="s">
        <v>8220</v>
      </c>
      <c r="F261" s="5">
        <v>94</v>
      </c>
      <c r="G261" s="17">
        <f t="shared" si="9"/>
        <v>93.711691402855664</v>
      </c>
      <c r="H261" s="17">
        <f>_xlfn.NORM.S.DIST(G261,Table2[[#Totals],[Successful Campaigns]])</f>
        <v>1</v>
      </c>
    </row>
    <row r="262" spans="1:8" x14ac:dyDescent="0.35">
      <c r="A262" s="5" t="s">
        <v>8218</v>
      </c>
      <c r="B262" s="5">
        <v>49</v>
      </c>
      <c r="C262" s="17">
        <f t="shared" si="8"/>
        <v>-0.17224366334667546</v>
      </c>
      <c r="D262" s="17">
        <f>_xlfn.NORM.S.DIST(C262,Table2[[#Totals],[Summary by Mean]])</f>
        <v>0.43162298620855616</v>
      </c>
      <c r="E262" s="5" t="s">
        <v>8220</v>
      </c>
      <c r="F262" s="5">
        <v>129</v>
      </c>
      <c r="G262" s="17">
        <f t="shared" si="9"/>
        <v>128.71169140285565</v>
      </c>
      <c r="H262" s="17">
        <f>_xlfn.NORM.S.DIST(G262,Table2[[#Totals],[Successful Campaigns]])</f>
        <v>1</v>
      </c>
    </row>
    <row r="263" spans="1:8" x14ac:dyDescent="0.35">
      <c r="A263" s="5" t="s">
        <v>8218</v>
      </c>
      <c r="B263" s="5">
        <v>251</v>
      </c>
      <c r="C263" s="17">
        <f t="shared" si="8"/>
        <v>6.7008039830380214E-2</v>
      </c>
      <c r="D263" s="17">
        <f>_xlfn.NORM.S.DIST(C263,Table2[[#Totals],[Summary by Mean]])</f>
        <v>0.526712348635477</v>
      </c>
      <c r="E263" s="5" t="s">
        <v>8220</v>
      </c>
      <c r="F263" s="5">
        <v>1</v>
      </c>
      <c r="G263" s="17">
        <f t="shared" si="9"/>
        <v>0.71169140285565891</v>
      </c>
      <c r="H263" s="17">
        <f>_xlfn.NORM.S.DIST(G263,Table2[[#Totals],[Successful Campaigns]])</f>
        <v>0.76167205374032632</v>
      </c>
    </row>
    <row r="264" spans="1:8" x14ac:dyDescent="0.35">
      <c r="A264" s="5" t="s">
        <v>8218</v>
      </c>
      <c r="B264" s="5">
        <v>22</v>
      </c>
      <c r="C264" s="17">
        <f t="shared" si="8"/>
        <v>-0.20422285139509377</v>
      </c>
      <c r="D264" s="17">
        <f>_xlfn.NORM.S.DIST(C264,Table2[[#Totals],[Summary by Mean]])</f>
        <v>0.41908967740941128</v>
      </c>
      <c r="E264" s="5" t="s">
        <v>8220</v>
      </c>
      <c r="F264" s="5">
        <v>4</v>
      </c>
      <c r="G264" s="17">
        <f t="shared" si="9"/>
        <v>3.7116914028556591</v>
      </c>
      <c r="H264" s="17">
        <f>_xlfn.NORM.S.DIST(G264,Table2[[#Totals],[Successful Campaigns]])</f>
        <v>0.99989706055044614</v>
      </c>
    </row>
    <row r="265" spans="1:8" x14ac:dyDescent="0.35">
      <c r="A265" s="5" t="s">
        <v>8218</v>
      </c>
      <c r="B265" s="5">
        <v>48</v>
      </c>
      <c r="C265" s="17">
        <f t="shared" si="8"/>
        <v>-0.17342807771883909</v>
      </c>
      <c r="D265" s="17">
        <f>_xlfn.NORM.S.DIST(C265,Table2[[#Totals],[Summary by Mean]])</f>
        <v>0.43115747832989859</v>
      </c>
      <c r="E265" s="5" t="s">
        <v>8220</v>
      </c>
      <c r="F265" s="5">
        <v>3</v>
      </c>
      <c r="G265" s="17">
        <f t="shared" si="9"/>
        <v>2.7116914028556591</v>
      </c>
      <c r="H265" s="17">
        <f>_xlfn.NORM.S.DIST(G265,Table2[[#Totals],[Successful Campaigns]])</f>
        <v>0.99665295593346726</v>
      </c>
    </row>
    <row r="266" spans="1:8" x14ac:dyDescent="0.35">
      <c r="A266" s="5" t="s">
        <v>8218</v>
      </c>
      <c r="B266" s="5">
        <v>383</v>
      </c>
      <c r="C266" s="17">
        <f t="shared" si="8"/>
        <v>0.22335073695598096</v>
      </c>
      <c r="D266" s="17">
        <f>_xlfn.NORM.S.DIST(C266,Table2[[#Totals],[Summary by Mean]])</f>
        <v>0.58836872897093895</v>
      </c>
      <c r="E266" s="5" t="s">
        <v>8220</v>
      </c>
      <c r="F266" s="5">
        <v>135</v>
      </c>
      <c r="G266" s="17">
        <f t="shared" si="9"/>
        <v>134.71169140285565</v>
      </c>
      <c r="H266" s="17">
        <f>_xlfn.NORM.S.DIST(G266,Table2[[#Totals],[Successful Campaigns]])</f>
        <v>1</v>
      </c>
    </row>
    <row r="267" spans="1:8" x14ac:dyDescent="0.35">
      <c r="A267" s="5" t="s">
        <v>8218</v>
      </c>
      <c r="B267" s="5">
        <v>237</v>
      </c>
      <c r="C267" s="17">
        <f t="shared" si="8"/>
        <v>5.0426238620089228E-2</v>
      </c>
      <c r="D267" s="17">
        <f>_xlfn.NORM.S.DIST(C267,Table2[[#Totals],[Summary by Mean]])</f>
        <v>0.52010863620764369</v>
      </c>
      <c r="E267" s="5" t="s">
        <v>8220</v>
      </c>
      <c r="F267" s="5">
        <v>10</v>
      </c>
      <c r="G267" s="17">
        <f t="shared" si="9"/>
        <v>9.7116914028556582</v>
      </c>
      <c r="H267" s="17">
        <f>_xlfn.NORM.S.DIST(G267,Table2[[#Totals],[Successful Campaigns]])</f>
        <v>1</v>
      </c>
    </row>
    <row r="268" spans="1:8" x14ac:dyDescent="0.35">
      <c r="A268" s="5" t="s">
        <v>8218</v>
      </c>
      <c r="B268" s="5">
        <v>13</v>
      </c>
      <c r="C268" s="17">
        <f t="shared" si="8"/>
        <v>-0.21488258074456656</v>
      </c>
      <c r="D268" s="17">
        <f>_xlfn.NORM.S.DIST(C268,Table2[[#Totals],[Summary by Mean]])</f>
        <v>0.41492943310825825</v>
      </c>
      <c r="E268" s="5" t="s">
        <v>8220</v>
      </c>
      <c r="F268" s="5">
        <v>0</v>
      </c>
      <c r="G268" s="17">
        <f t="shared" si="9"/>
        <v>-0.28830859714434109</v>
      </c>
      <c r="H268" s="17">
        <f>_xlfn.NORM.S.DIST(G268,Table2[[#Totals],[Successful Campaigns]])</f>
        <v>0.38655526343120244</v>
      </c>
    </row>
    <row r="269" spans="1:8" x14ac:dyDescent="0.35">
      <c r="A269" s="5" t="s">
        <v>8218</v>
      </c>
      <c r="B269" s="5">
        <v>562</v>
      </c>
      <c r="C269" s="17">
        <f t="shared" si="8"/>
        <v>0.43536090957327289</v>
      </c>
      <c r="D269" s="17">
        <f>_xlfn.NORM.S.DIST(C269,Table2[[#Totals],[Summary by Mean]])</f>
        <v>0.66834976015727188</v>
      </c>
      <c r="E269" s="5" t="s">
        <v>8220</v>
      </c>
      <c r="F269" s="5">
        <v>6</v>
      </c>
      <c r="G269" s="17">
        <f t="shared" si="9"/>
        <v>5.7116914028556591</v>
      </c>
      <c r="H269" s="17">
        <f>_xlfn.NORM.S.DIST(G269,Table2[[#Totals],[Successful Campaigns]])</f>
        <v>0.99999999440706033</v>
      </c>
    </row>
    <row r="270" spans="1:8" x14ac:dyDescent="0.35">
      <c r="A270" s="5" t="s">
        <v>8218</v>
      </c>
      <c r="B270" s="5">
        <v>71</v>
      </c>
      <c r="C270" s="17">
        <f t="shared" si="8"/>
        <v>-0.14618654715907534</v>
      </c>
      <c r="D270" s="17">
        <f>_xlfn.NORM.S.DIST(C270,Table2[[#Totals],[Summary by Mean]])</f>
        <v>0.44188706264067451</v>
      </c>
      <c r="E270" s="5" t="s">
        <v>8220</v>
      </c>
      <c r="F270" s="5">
        <v>36</v>
      </c>
      <c r="G270" s="17">
        <f t="shared" si="9"/>
        <v>35.711691402855656</v>
      </c>
      <c r="H270" s="17">
        <f>_xlfn.NORM.S.DIST(G270,Table2[[#Totals],[Successful Campaigns]])</f>
        <v>1</v>
      </c>
    </row>
    <row r="271" spans="1:8" x14ac:dyDescent="0.35">
      <c r="A271" s="5" t="s">
        <v>8218</v>
      </c>
      <c r="B271" s="5">
        <v>1510</v>
      </c>
      <c r="C271" s="17">
        <f t="shared" si="8"/>
        <v>1.5581857343844052</v>
      </c>
      <c r="D271" s="17">
        <f>_xlfn.NORM.S.DIST(C271,Table2[[#Totals],[Summary by Mean]])</f>
        <v>0.94040538716000388</v>
      </c>
      <c r="E271" s="5" t="s">
        <v>8220</v>
      </c>
      <c r="F271" s="5">
        <v>336</v>
      </c>
      <c r="G271" s="17">
        <f t="shared" si="9"/>
        <v>335.71169140285565</v>
      </c>
      <c r="H271" s="17">
        <f>_xlfn.NORM.S.DIST(G271,Table2[[#Totals],[Successful Campaigns]])</f>
        <v>1</v>
      </c>
    </row>
    <row r="272" spans="1:8" x14ac:dyDescent="0.35">
      <c r="A272" s="5" t="s">
        <v>8218</v>
      </c>
      <c r="B272" s="5">
        <v>14</v>
      </c>
      <c r="C272" s="17">
        <f t="shared" si="8"/>
        <v>-0.21369816637240291</v>
      </c>
      <c r="D272" s="17">
        <f>_xlfn.NORM.S.DIST(C272,Table2[[#Totals],[Summary by Mean]])</f>
        <v>0.41539122066878692</v>
      </c>
      <c r="E272" s="5" t="s">
        <v>8220</v>
      </c>
      <c r="F272" s="5">
        <v>34</v>
      </c>
      <c r="G272" s="17">
        <f t="shared" si="9"/>
        <v>33.711691402855656</v>
      </c>
      <c r="H272" s="17">
        <f>_xlfn.NORM.S.DIST(G272,Table2[[#Totals],[Successful Campaigns]])</f>
        <v>1</v>
      </c>
    </row>
    <row r="273" spans="1:8" x14ac:dyDescent="0.35">
      <c r="A273" s="5" t="s">
        <v>8218</v>
      </c>
      <c r="B273" s="5">
        <v>193</v>
      </c>
      <c r="C273" s="17">
        <f t="shared" si="8"/>
        <v>-1.6879937551110154E-3</v>
      </c>
      <c r="D273" s="17">
        <f>_xlfn.NORM.S.DIST(C273,Table2[[#Totals],[Summary by Mean]])</f>
        <v>0.49932658824182724</v>
      </c>
      <c r="E273" s="5" t="s">
        <v>8220</v>
      </c>
      <c r="F273" s="5">
        <v>10</v>
      </c>
      <c r="G273" s="17">
        <f t="shared" si="9"/>
        <v>9.7116914028556582</v>
      </c>
      <c r="H273" s="17">
        <f>_xlfn.NORM.S.DIST(G273,Table2[[#Totals],[Successful Campaigns]])</f>
        <v>1</v>
      </c>
    </row>
    <row r="274" spans="1:8" x14ac:dyDescent="0.35">
      <c r="A274" s="5" t="s">
        <v>8218</v>
      </c>
      <c r="B274" s="5">
        <v>206</v>
      </c>
      <c r="C274" s="17">
        <f t="shared" si="8"/>
        <v>1.370939308301633E-2</v>
      </c>
      <c r="D274" s="17">
        <f>_xlfn.NORM.S.DIST(C274,Table2[[#Totals],[Summary by Mean]])</f>
        <v>0.5054690852221434</v>
      </c>
      <c r="E274" s="5" t="s">
        <v>8220</v>
      </c>
      <c r="F274" s="5">
        <v>201</v>
      </c>
      <c r="G274" s="17">
        <f t="shared" si="9"/>
        <v>200.71169140285565</v>
      </c>
      <c r="H274" s="17">
        <f>_xlfn.NORM.S.DIST(G274,Table2[[#Totals],[Successful Campaigns]])</f>
        <v>1</v>
      </c>
    </row>
    <row r="275" spans="1:8" x14ac:dyDescent="0.35">
      <c r="A275" s="5" t="s">
        <v>8218</v>
      </c>
      <c r="B275" s="5">
        <v>351</v>
      </c>
      <c r="C275" s="17">
        <f t="shared" si="8"/>
        <v>0.18544947704674442</v>
      </c>
      <c r="D275" s="17">
        <f>_xlfn.NORM.S.DIST(C275,Table2[[#Totals],[Summary by Mean]])</f>
        <v>0.5735617478481001</v>
      </c>
      <c r="E275" s="5" t="s">
        <v>8220</v>
      </c>
      <c r="F275" s="5">
        <v>296</v>
      </c>
      <c r="G275" s="17">
        <f t="shared" si="9"/>
        <v>295.71169140285565</v>
      </c>
      <c r="H275" s="17">
        <f>_xlfn.NORM.S.DIST(G275,Table2[[#Totals],[Successful Campaigns]])</f>
        <v>1</v>
      </c>
    </row>
    <row r="276" spans="1:8" x14ac:dyDescent="0.35">
      <c r="A276" s="5" t="s">
        <v>8218</v>
      </c>
      <c r="B276" s="5">
        <v>50</v>
      </c>
      <c r="C276" s="17">
        <f t="shared" si="8"/>
        <v>-0.1710592489745118</v>
      </c>
      <c r="D276" s="17">
        <f>_xlfn.NORM.S.DIST(C276,Table2[[#Totals],[Summary by Mean]])</f>
        <v>0.43208858906416131</v>
      </c>
      <c r="E276" s="5" t="s">
        <v>8220</v>
      </c>
      <c r="F276" s="5">
        <v>7</v>
      </c>
      <c r="G276" s="17">
        <f t="shared" si="9"/>
        <v>6.7116914028556591</v>
      </c>
      <c r="H276" s="17">
        <f>_xlfn.NORM.S.DIST(G276,Table2[[#Totals],[Successful Campaigns]])</f>
        <v>0.99999999999038092</v>
      </c>
    </row>
    <row r="277" spans="1:8" x14ac:dyDescent="0.35">
      <c r="A277" s="5" t="s">
        <v>8218</v>
      </c>
      <c r="B277" s="5">
        <v>184</v>
      </c>
      <c r="C277" s="17">
        <f t="shared" si="8"/>
        <v>-1.2347723104583793E-2</v>
      </c>
      <c r="D277" s="17">
        <f>_xlfn.NORM.S.DIST(C277,Table2[[#Totals],[Summary by Mean]])</f>
        <v>0.49507409635956562</v>
      </c>
      <c r="E277" s="5" t="s">
        <v>8220</v>
      </c>
      <c r="F277" s="5">
        <v>7</v>
      </c>
      <c r="G277" s="17">
        <f t="shared" si="9"/>
        <v>6.7116914028556591</v>
      </c>
      <c r="H277" s="17">
        <f>_xlfn.NORM.S.DIST(G277,Table2[[#Totals],[Successful Campaigns]])</f>
        <v>0.99999999999038092</v>
      </c>
    </row>
    <row r="278" spans="1:8" x14ac:dyDescent="0.35">
      <c r="A278" s="5" t="s">
        <v>8218</v>
      </c>
      <c r="B278" s="5">
        <v>196</v>
      </c>
      <c r="C278" s="17">
        <f t="shared" si="8"/>
        <v>1.8652493613799104E-3</v>
      </c>
      <c r="D278" s="17">
        <f>_xlfn.NORM.S.DIST(C278,Table2[[#Totals],[Summary by Mean]])</f>
        <v>0.50074412640225763</v>
      </c>
      <c r="E278" s="5" t="s">
        <v>8220</v>
      </c>
      <c r="F278" s="5">
        <v>1</v>
      </c>
      <c r="G278" s="17">
        <f t="shared" si="9"/>
        <v>0.71169140285565891</v>
      </c>
      <c r="H278" s="17">
        <f>_xlfn.NORM.S.DIST(G278,Table2[[#Totals],[Successful Campaigns]])</f>
        <v>0.76167205374032632</v>
      </c>
    </row>
    <row r="279" spans="1:8" x14ac:dyDescent="0.35">
      <c r="A279" s="5" t="s">
        <v>8218</v>
      </c>
      <c r="B279" s="5">
        <v>229</v>
      </c>
      <c r="C279" s="17">
        <f t="shared" si="8"/>
        <v>4.0950923642780093E-2</v>
      </c>
      <c r="D279" s="17">
        <f>_xlfn.NORM.S.DIST(C279,Table2[[#Totals],[Summary by Mean]])</f>
        <v>0.51633248986363345</v>
      </c>
      <c r="E279" s="5" t="s">
        <v>8220</v>
      </c>
      <c r="F279" s="5">
        <v>114</v>
      </c>
      <c r="G279" s="17">
        <f t="shared" si="9"/>
        <v>113.71169140285566</v>
      </c>
      <c r="H279" s="17">
        <f>_xlfn.NORM.S.DIST(G279,Table2[[#Totals],[Successful Campaigns]])</f>
        <v>1</v>
      </c>
    </row>
    <row r="280" spans="1:8" x14ac:dyDescent="0.35">
      <c r="A280" s="5" t="s">
        <v>8218</v>
      </c>
      <c r="B280" s="5">
        <v>67</v>
      </c>
      <c r="C280" s="17">
        <f t="shared" si="8"/>
        <v>-0.1509242046477299</v>
      </c>
      <c r="D280" s="17">
        <f>_xlfn.NORM.S.DIST(C280,Table2[[#Totals],[Summary by Mean]])</f>
        <v>0.44001775332039128</v>
      </c>
      <c r="E280" s="5" t="s">
        <v>8220</v>
      </c>
      <c r="F280" s="5">
        <v>29</v>
      </c>
      <c r="G280" s="17">
        <f t="shared" si="9"/>
        <v>28.71169140285566</v>
      </c>
      <c r="H280" s="17">
        <f>_xlfn.NORM.S.DIST(G280,Table2[[#Totals],[Successful Campaigns]])</f>
        <v>1</v>
      </c>
    </row>
    <row r="281" spans="1:8" x14ac:dyDescent="0.35">
      <c r="A281" s="5" t="s">
        <v>8218</v>
      </c>
      <c r="B281" s="5">
        <v>95</v>
      </c>
      <c r="C281" s="17">
        <f t="shared" si="8"/>
        <v>-0.11776060222714792</v>
      </c>
      <c r="D281" s="17">
        <f>_xlfn.NORM.S.DIST(C281,Table2[[#Totals],[Summary by Mean]])</f>
        <v>0.45312867357096692</v>
      </c>
      <c r="E281" s="5" t="s">
        <v>8220</v>
      </c>
      <c r="F281" s="5">
        <v>890</v>
      </c>
      <c r="G281" s="17">
        <f t="shared" si="9"/>
        <v>889.71169140285565</v>
      </c>
      <c r="H281" s="17">
        <f>_xlfn.NORM.S.DIST(G281,Table2[[#Totals],[Successful Campaigns]])</f>
        <v>1</v>
      </c>
    </row>
    <row r="282" spans="1:8" x14ac:dyDescent="0.35">
      <c r="A282" s="5" t="s">
        <v>8218</v>
      </c>
      <c r="B282" s="5">
        <v>62</v>
      </c>
      <c r="C282" s="17">
        <f t="shared" si="8"/>
        <v>-0.1568462765085481</v>
      </c>
      <c r="D282" s="17">
        <f>_xlfn.NORM.S.DIST(C282,Table2[[#Totals],[Summary by Mean]])</f>
        <v>0.43768300039815128</v>
      </c>
      <c r="E282" s="5" t="s">
        <v>8220</v>
      </c>
      <c r="F282" s="5">
        <v>31</v>
      </c>
      <c r="G282" s="17">
        <f t="shared" si="9"/>
        <v>30.71169140285566</v>
      </c>
      <c r="H282" s="17">
        <f>_xlfn.NORM.S.DIST(G282,Table2[[#Totals],[Successful Campaigns]])</f>
        <v>1</v>
      </c>
    </row>
    <row r="283" spans="1:8" x14ac:dyDescent="0.35">
      <c r="A283" s="5" t="s">
        <v>8218</v>
      </c>
      <c r="B283" s="5">
        <v>73</v>
      </c>
      <c r="C283" s="17">
        <f t="shared" si="8"/>
        <v>-0.14381771841474805</v>
      </c>
      <c r="D283" s="17">
        <f>_xlfn.NORM.S.DIST(C283,Table2[[#Totals],[Summary by Mean]])</f>
        <v>0.44282220552952695</v>
      </c>
      <c r="E283" s="5" t="s">
        <v>8220</v>
      </c>
      <c r="F283" s="5">
        <v>21</v>
      </c>
      <c r="G283" s="17">
        <f t="shared" si="9"/>
        <v>20.71169140285566</v>
      </c>
      <c r="H283" s="17">
        <f>_xlfn.NORM.S.DIST(G283,Table2[[#Totals],[Successful Campaigns]])</f>
        <v>1</v>
      </c>
    </row>
    <row r="284" spans="1:8" x14ac:dyDescent="0.35">
      <c r="A284" s="5" t="s">
        <v>8218</v>
      </c>
      <c r="B284" s="5">
        <v>43</v>
      </c>
      <c r="C284" s="17">
        <f t="shared" si="8"/>
        <v>-0.17935014957965731</v>
      </c>
      <c r="D284" s="17">
        <f>_xlfn.NORM.S.DIST(C284,Table2[[#Totals],[Summary by Mean]])</f>
        <v>0.42883138575016971</v>
      </c>
      <c r="E284" s="5" t="s">
        <v>8220</v>
      </c>
      <c r="F284" s="5">
        <v>37</v>
      </c>
      <c r="G284" s="17">
        <f t="shared" si="9"/>
        <v>36.711691402855656</v>
      </c>
      <c r="H284" s="17">
        <f>_xlfn.NORM.S.DIST(G284,Table2[[#Totals],[Successful Campaigns]])</f>
        <v>1</v>
      </c>
    </row>
    <row r="285" spans="1:8" x14ac:dyDescent="0.35">
      <c r="A285" s="5" t="s">
        <v>8218</v>
      </c>
      <c r="B285" s="5">
        <v>70</v>
      </c>
      <c r="C285" s="17">
        <f t="shared" si="8"/>
        <v>-0.14737096153123896</v>
      </c>
      <c r="D285" s="17">
        <f>_xlfn.NORM.S.DIST(C285,Table2[[#Totals],[Summary by Mean]])</f>
        <v>0.44141961229111149</v>
      </c>
      <c r="E285" s="5" t="s">
        <v>8220</v>
      </c>
      <c r="F285" s="5">
        <v>7</v>
      </c>
      <c r="G285" s="17">
        <f t="shared" si="9"/>
        <v>6.7116914028556591</v>
      </c>
      <c r="H285" s="17">
        <f>_xlfn.NORM.S.DIST(G285,Table2[[#Totals],[Successful Campaigns]])</f>
        <v>0.99999999999038092</v>
      </c>
    </row>
    <row r="286" spans="1:8" x14ac:dyDescent="0.35">
      <c r="A286" s="5" t="s">
        <v>8218</v>
      </c>
      <c r="B286" s="5">
        <v>271</v>
      </c>
      <c r="C286" s="17">
        <f t="shared" si="8"/>
        <v>9.0696327273653052E-2</v>
      </c>
      <c r="D286" s="17">
        <f>_xlfn.NORM.S.DIST(C286,Table2[[#Totals],[Summary by Mean]])</f>
        <v>0.53613305549193102</v>
      </c>
      <c r="E286" s="5" t="s">
        <v>8220</v>
      </c>
      <c r="F286" s="5">
        <v>4</v>
      </c>
      <c r="G286" s="17">
        <f t="shared" si="9"/>
        <v>3.7116914028556591</v>
      </c>
      <c r="H286" s="17">
        <f>_xlfn.NORM.S.DIST(G286,Table2[[#Totals],[Successful Campaigns]])</f>
        <v>0.99989706055044614</v>
      </c>
    </row>
    <row r="287" spans="1:8" x14ac:dyDescent="0.35">
      <c r="A287" s="5" t="s">
        <v>8218</v>
      </c>
      <c r="B287" s="5">
        <v>55</v>
      </c>
      <c r="C287" s="17">
        <f t="shared" si="8"/>
        <v>-0.16513717711369361</v>
      </c>
      <c r="D287" s="17">
        <f>_xlfn.NORM.S.DIST(C287,Table2[[#Totals],[Summary by Mean]])</f>
        <v>0.43441800579550049</v>
      </c>
      <c r="E287" s="5" t="s">
        <v>8220</v>
      </c>
      <c r="F287" s="5">
        <v>5</v>
      </c>
      <c r="G287" s="17">
        <f t="shared" si="9"/>
        <v>4.7116914028556591</v>
      </c>
      <c r="H287" s="17">
        <f>_xlfn.NORM.S.DIST(G287,Table2[[#Totals],[Successful Campaigns]])</f>
        <v>0.99999877165397022</v>
      </c>
    </row>
    <row r="288" spans="1:8" x14ac:dyDescent="0.35">
      <c r="A288" s="5" t="s">
        <v>8218</v>
      </c>
      <c r="B288" s="5">
        <v>35</v>
      </c>
      <c r="C288" s="17">
        <f t="shared" si="8"/>
        <v>-0.18882546455696644</v>
      </c>
      <c r="D288" s="17">
        <f>_xlfn.NORM.S.DIST(C288,Table2[[#Totals],[Summary by Mean]])</f>
        <v>0.4251148065115436</v>
      </c>
      <c r="E288" s="5" t="s">
        <v>8220</v>
      </c>
      <c r="F288" s="5">
        <v>0</v>
      </c>
      <c r="G288" s="17">
        <f t="shared" si="9"/>
        <v>-0.28830859714434109</v>
      </c>
      <c r="H288" s="17">
        <f>_xlfn.NORM.S.DIST(G288,Table2[[#Totals],[Successful Campaigns]])</f>
        <v>0.38655526343120244</v>
      </c>
    </row>
    <row r="289" spans="1:8" x14ac:dyDescent="0.35">
      <c r="A289" s="5" t="s">
        <v>8218</v>
      </c>
      <c r="B289" s="5">
        <v>22</v>
      </c>
      <c r="C289" s="17">
        <f t="shared" si="8"/>
        <v>-0.20422285139509377</v>
      </c>
      <c r="D289" s="17">
        <f>_xlfn.NORM.S.DIST(C289,Table2[[#Totals],[Summary by Mean]])</f>
        <v>0.41908967740941128</v>
      </c>
      <c r="E289" s="5" t="s">
        <v>8220</v>
      </c>
      <c r="F289" s="5">
        <v>456</v>
      </c>
      <c r="G289" s="17">
        <f t="shared" si="9"/>
        <v>455.71169140285565</v>
      </c>
      <c r="H289" s="17">
        <f>_xlfn.NORM.S.DIST(G289,Table2[[#Totals],[Successful Campaigns]])</f>
        <v>1</v>
      </c>
    </row>
    <row r="290" spans="1:8" x14ac:dyDescent="0.35">
      <c r="A290" s="5" t="s">
        <v>8218</v>
      </c>
      <c r="B290" s="5">
        <v>38</v>
      </c>
      <c r="C290" s="17">
        <f t="shared" si="8"/>
        <v>-0.1852722214404755</v>
      </c>
      <c r="D290" s="17">
        <f>_xlfn.NORM.S.DIST(C290,Table2[[#Totals],[Summary by Mean]])</f>
        <v>0.4265077624515079</v>
      </c>
      <c r="E290" s="5" t="s">
        <v>8220</v>
      </c>
      <c r="F290" s="5">
        <v>369</v>
      </c>
      <c r="G290" s="17">
        <f t="shared" si="9"/>
        <v>368.71169140285565</v>
      </c>
      <c r="H290" s="17">
        <f>_xlfn.NORM.S.DIST(G290,Table2[[#Totals],[Successful Campaigns]])</f>
        <v>1</v>
      </c>
    </row>
    <row r="291" spans="1:8" x14ac:dyDescent="0.35">
      <c r="A291" s="5" t="s">
        <v>8218</v>
      </c>
      <c r="B291" s="5">
        <v>15</v>
      </c>
      <c r="C291" s="17">
        <f t="shared" si="8"/>
        <v>-0.21251375200023928</v>
      </c>
      <c r="D291" s="17">
        <f>_xlfn.NORM.S.DIST(C291,Table2[[#Totals],[Summary by Mean]])</f>
        <v>0.41585312512584199</v>
      </c>
      <c r="E291" s="5" t="s">
        <v>8220</v>
      </c>
      <c r="F291" s="5">
        <v>2</v>
      </c>
      <c r="G291" s="17">
        <f t="shared" si="9"/>
        <v>1.7116914028556589</v>
      </c>
      <c r="H291" s="17">
        <f>_xlfn.NORM.S.DIST(G291,Table2[[#Totals],[Successful Campaigns]])</f>
        <v>0.95652322310469373</v>
      </c>
    </row>
    <row r="292" spans="1:8" x14ac:dyDescent="0.35">
      <c r="A292" s="5" t="s">
        <v>8218</v>
      </c>
      <c r="B292" s="5">
        <v>7</v>
      </c>
      <c r="C292" s="17">
        <f t="shared" si="8"/>
        <v>-0.22198906697754842</v>
      </c>
      <c r="D292" s="17">
        <f>_xlfn.NORM.S.DIST(C292,Table2[[#Totals],[Summary by Mean]])</f>
        <v>0.41216119714954325</v>
      </c>
      <c r="E292" s="5" t="s">
        <v>8220</v>
      </c>
      <c r="F292" s="5">
        <v>0</v>
      </c>
      <c r="G292" s="17">
        <f t="shared" si="9"/>
        <v>-0.28830859714434109</v>
      </c>
      <c r="H292" s="17">
        <f>_xlfn.NORM.S.DIST(G292,Table2[[#Totals],[Successful Campaigns]])</f>
        <v>0.38655526343120244</v>
      </c>
    </row>
    <row r="293" spans="1:8" x14ac:dyDescent="0.35">
      <c r="A293" s="5" t="s">
        <v>8218</v>
      </c>
      <c r="B293" s="5">
        <v>241</v>
      </c>
      <c r="C293" s="17">
        <f t="shared" si="8"/>
        <v>5.5163896108743796E-2</v>
      </c>
      <c r="D293" s="17">
        <f>_xlfn.NORM.S.DIST(C293,Table2[[#Totals],[Summary by Mean]])</f>
        <v>0.52199605407545568</v>
      </c>
      <c r="E293" s="5" t="s">
        <v>8220</v>
      </c>
      <c r="F293" s="5">
        <v>338</v>
      </c>
      <c r="G293" s="17">
        <f t="shared" si="9"/>
        <v>337.71169140285565</v>
      </c>
      <c r="H293" s="17">
        <f>_xlfn.NORM.S.DIST(G293,Table2[[#Totals],[Successful Campaigns]])</f>
        <v>1</v>
      </c>
    </row>
    <row r="294" spans="1:8" x14ac:dyDescent="0.35">
      <c r="A294" s="5" t="s">
        <v>8218</v>
      </c>
      <c r="B294" s="5">
        <v>55</v>
      </c>
      <c r="C294" s="17">
        <f t="shared" si="8"/>
        <v>-0.16513717711369361</v>
      </c>
      <c r="D294" s="17">
        <f>_xlfn.NORM.S.DIST(C294,Table2[[#Totals],[Summary by Mean]])</f>
        <v>0.43441800579550049</v>
      </c>
      <c r="E294" s="5" t="s">
        <v>8220</v>
      </c>
      <c r="F294" s="5">
        <v>4</v>
      </c>
      <c r="G294" s="17">
        <f t="shared" si="9"/>
        <v>3.7116914028556591</v>
      </c>
      <c r="H294" s="17">
        <f>_xlfn.NORM.S.DIST(G294,Table2[[#Totals],[Successful Campaigns]])</f>
        <v>0.99989706055044614</v>
      </c>
    </row>
    <row r="295" spans="1:8" x14ac:dyDescent="0.35">
      <c r="A295" s="5" t="s">
        <v>8218</v>
      </c>
      <c r="B295" s="5">
        <v>171</v>
      </c>
      <c r="C295" s="17">
        <f t="shared" si="8"/>
        <v>-2.7745109942711139E-2</v>
      </c>
      <c r="D295" s="17">
        <f>_xlfn.NORM.S.DIST(C295,Table2[[#Totals],[Summary by Mean]])</f>
        <v>0.48893272250301384</v>
      </c>
      <c r="E295" s="5" t="s">
        <v>8220</v>
      </c>
      <c r="F295" s="5">
        <v>1</v>
      </c>
      <c r="G295" s="17">
        <f t="shared" si="9"/>
        <v>0.71169140285565891</v>
      </c>
      <c r="H295" s="17">
        <f>_xlfn.NORM.S.DIST(G295,Table2[[#Totals],[Successful Campaigns]])</f>
        <v>0.76167205374032632</v>
      </c>
    </row>
    <row r="296" spans="1:8" x14ac:dyDescent="0.35">
      <c r="A296" s="5" t="s">
        <v>8218</v>
      </c>
      <c r="B296" s="5">
        <v>208</v>
      </c>
      <c r="C296" s="17">
        <f t="shared" si="8"/>
        <v>1.6078221827343614E-2</v>
      </c>
      <c r="D296" s="17">
        <f>_xlfn.NORM.S.DIST(C296,Table2[[#Totals],[Summary by Mean]])</f>
        <v>0.50641400613279264</v>
      </c>
      <c r="E296" s="5" t="s">
        <v>8220</v>
      </c>
      <c r="F296" s="5">
        <v>28</v>
      </c>
      <c r="G296" s="17">
        <f t="shared" si="9"/>
        <v>27.71169140285566</v>
      </c>
      <c r="H296" s="17">
        <f>_xlfn.NORM.S.DIST(G296,Table2[[#Totals],[Successful Campaigns]])</f>
        <v>1</v>
      </c>
    </row>
    <row r="297" spans="1:8" x14ac:dyDescent="0.35">
      <c r="A297" s="5" t="s">
        <v>8218</v>
      </c>
      <c r="B297" s="5">
        <v>21</v>
      </c>
      <c r="C297" s="17">
        <f t="shared" si="8"/>
        <v>-0.20540726576725743</v>
      </c>
      <c r="D297" s="17">
        <f>_xlfn.NORM.S.DIST(C297,Table2[[#Totals],[Summary by Mean]])</f>
        <v>0.41862697202286803</v>
      </c>
      <c r="E297" s="5" t="s">
        <v>8220</v>
      </c>
      <c r="F297" s="5">
        <v>12</v>
      </c>
      <c r="G297" s="17">
        <f t="shared" si="9"/>
        <v>11.711691402855658</v>
      </c>
      <c r="H297" s="17">
        <f>_xlfn.NORM.S.DIST(G297,Table2[[#Totals],[Successful Campaigns]])</f>
        <v>1</v>
      </c>
    </row>
    <row r="298" spans="1:8" x14ac:dyDescent="0.35">
      <c r="A298" s="5" t="s">
        <v>8218</v>
      </c>
      <c r="B298" s="5">
        <v>25</v>
      </c>
      <c r="C298" s="17">
        <f t="shared" si="8"/>
        <v>-0.20066960827860286</v>
      </c>
      <c r="D298" s="17">
        <f>_xlfn.NORM.S.DIST(C298,Table2[[#Totals],[Summary by Mean]])</f>
        <v>0.42047846268789313</v>
      </c>
      <c r="E298" s="5" t="s">
        <v>8220</v>
      </c>
      <c r="F298" s="5">
        <v>16</v>
      </c>
      <c r="G298" s="17">
        <f t="shared" si="9"/>
        <v>15.711691402855658</v>
      </c>
      <c r="H298" s="17">
        <f>_xlfn.NORM.S.DIST(G298,Table2[[#Totals],[Successful Campaigns]])</f>
        <v>1</v>
      </c>
    </row>
    <row r="299" spans="1:8" x14ac:dyDescent="0.35">
      <c r="A299" s="5" t="s">
        <v>8218</v>
      </c>
      <c r="B299" s="5">
        <v>52</v>
      </c>
      <c r="C299" s="17">
        <f t="shared" si="8"/>
        <v>-0.16869042023018452</v>
      </c>
      <c r="D299" s="17">
        <f>_xlfn.NORM.S.DIST(C299,Table2[[#Totals],[Summary by Mean]])</f>
        <v>0.4330200771701419</v>
      </c>
      <c r="E299" s="5" t="s">
        <v>8220</v>
      </c>
      <c r="F299" s="5">
        <v>4</v>
      </c>
      <c r="G299" s="17">
        <f t="shared" si="9"/>
        <v>3.7116914028556591</v>
      </c>
      <c r="H299" s="17">
        <f>_xlfn.NORM.S.DIST(G299,Table2[[#Totals],[Successful Campaigns]])</f>
        <v>0.99989706055044614</v>
      </c>
    </row>
    <row r="300" spans="1:8" x14ac:dyDescent="0.35">
      <c r="A300" s="5" t="s">
        <v>8218</v>
      </c>
      <c r="B300" s="5">
        <v>104</v>
      </c>
      <c r="C300" s="17">
        <f t="shared" si="8"/>
        <v>-0.10710087287767514</v>
      </c>
      <c r="D300" s="17">
        <f>_xlfn.NORM.S.DIST(C300,Table2[[#Totals],[Summary by Mean]])</f>
        <v>0.45735447734784318</v>
      </c>
      <c r="E300" s="5" t="s">
        <v>8220</v>
      </c>
      <c r="F300" s="5">
        <v>4</v>
      </c>
      <c r="G300" s="17">
        <f t="shared" si="9"/>
        <v>3.7116914028556591</v>
      </c>
      <c r="H300" s="17">
        <f>_xlfn.NORM.S.DIST(G300,Table2[[#Totals],[Successful Campaigns]])</f>
        <v>0.99989706055044614</v>
      </c>
    </row>
    <row r="301" spans="1:8" x14ac:dyDescent="0.35">
      <c r="A301" s="5" t="s">
        <v>8218</v>
      </c>
      <c r="B301" s="5">
        <v>73</v>
      </c>
      <c r="C301" s="17">
        <f t="shared" si="8"/>
        <v>-0.14381771841474805</v>
      </c>
      <c r="D301" s="17">
        <f>_xlfn.NORM.S.DIST(C301,Table2[[#Totals],[Summary by Mean]])</f>
        <v>0.44282220552952695</v>
      </c>
      <c r="E301" s="5" t="s">
        <v>8220</v>
      </c>
      <c r="F301" s="5">
        <v>10</v>
      </c>
      <c r="G301" s="17">
        <f t="shared" si="9"/>
        <v>9.7116914028556582</v>
      </c>
      <c r="H301" s="17">
        <f>_xlfn.NORM.S.DIST(G301,Table2[[#Totals],[Successful Campaigns]])</f>
        <v>1</v>
      </c>
    </row>
    <row r="302" spans="1:8" x14ac:dyDescent="0.35">
      <c r="A302" s="5" t="s">
        <v>8218</v>
      </c>
      <c r="B302" s="5">
        <v>34</v>
      </c>
      <c r="C302" s="17">
        <f t="shared" si="8"/>
        <v>-0.19000987892913007</v>
      </c>
      <c r="D302" s="17">
        <f>_xlfn.NORM.S.DIST(C302,Table2[[#Totals],[Summary by Mean]])</f>
        <v>0.42465069464541511</v>
      </c>
      <c r="E302" s="5" t="s">
        <v>8220</v>
      </c>
      <c r="F302" s="5">
        <v>0</v>
      </c>
      <c r="G302" s="17">
        <f t="shared" si="9"/>
        <v>-0.28830859714434109</v>
      </c>
      <c r="H302" s="17">
        <f>_xlfn.NORM.S.DIST(G302,Table2[[#Totals],[Successful Campaigns]])</f>
        <v>0.38655526343120244</v>
      </c>
    </row>
    <row r="303" spans="1:8" x14ac:dyDescent="0.35">
      <c r="A303" s="5" t="s">
        <v>8218</v>
      </c>
      <c r="B303" s="5">
        <v>56</v>
      </c>
      <c r="C303" s="17">
        <f t="shared" si="8"/>
        <v>-0.16395276274152995</v>
      </c>
      <c r="D303" s="17">
        <f>_xlfn.NORM.S.DIST(C303,Table2[[#Totals],[Summary by Mean]])</f>
        <v>0.43488416518680473</v>
      </c>
      <c r="E303" s="5" t="s">
        <v>8220</v>
      </c>
      <c r="F303" s="5">
        <v>6</v>
      </c>
      <c r="G303" s="17">
        <f t="shared" si="9"/>
        <v>5.7116914028556591</v>
      </c>
      <c r="H303" s="17">
        <f>_xlfn.NORM.S.DIST(G303,Table2[[#Totals],[Successful Campaigns]])</f>
        <v>0.99999999440706033</v>
      </c>
    </row>
    <row r="304" spans="1:8" x14ac:dyDescent="0.35">
      <c r="A304" s="5" t="s">
        <v>8218</v>
      </c>
      <c r="B304" s="5">
        <v>31</v>
      </c>
      <c r="C304" s="17">
        <f t="shared" si="8"/>
        <v>-0.19356312204562101</v>
      </c>
      <c r="D304" s="17">
        <f>_xlfn.NORM.S.DIST(C304,Table2[[#Totals],[Summary by Mean]])</f>
        <v>0.42325898817657692</v>
      </c>
      <c r="E304" s="5" t="s">
        <v>8220</v>
      </c>
      <c r="F304" s="5">
        <v>0</v>
      </c>
      <c r="G304" s="17">
        <f t="shared" si="9"/>
        <v>-0.28830859714434109</v>
      </c>
      <c r="H304" s="17">
        <f>_xlfn.NORM.S.DIST(G304,Table2[[#Totals],[Successful Campaigns]])</f>
        <v>0.38655526343120244</v>
      </c>
    </row>
    <row r="305" spans="1:8" x14ac:dyDescent="0.35">
      <c r="A305" s="5" t="s">
        <v>8218</v>
      </c>
      <c r="B305" s="5">
        <v>84</v>
      </c>
      <c r="C305" s="17">
        <f t="shared" si="8"/>
        <v>-0.13078916032094798</v>
      </c>
      <c r="D305" s="17">
        <f>_xlfn.NORM.S.DIST(C305,Table2[[#Totals],[Summary by Mean]])</f>
        <v>0.44797104907304192</v>
      </c>
      <c r="E305" s="5" t="s">
        <v>8220</v>
      </c>
      <c r="F305" s="5">
        <v>1</v>
      </c>
      <c r="G305" s="17">
        <f t="shared" si="9"/>
        <v>0.71169140285565891</v>
      </c>
      <c r="H305" s="17">
        <f>_xlfn.NORM.S.DIST(G305,Table2[[#Totals],[Successful Campaigns]])</f>
        <v>0.76167205374032632</v>
      </c>
    </row>
    <row r="306" spans="1:8" x14ac:dyDescent="0.35">
      <c r="A306" s="5" t="s">
        <v>8218</v>
      </c>
      <c r="B306" s="5">
        <v>130</v>
      </c>
      <c r="C306" s="17">
        <f t="shared" si="8"/>
        <v>-7.6306099201420452E-2</v>
      </c>
      <c r="D306" s="17">
        <f>_xlfn.NORM.S.DIST(C306,Table2[[#Totals],[Summary by Mean]])</f>
        <v>0.46958778676650936</v>
      </c>
      <c r="E306" s="5" t="s">
        <v>8220</v>
      </c>
      <c r="F306" s="5">
        <v>0</v>
      </c>
      <c r="G306" s="17">
        <f t="shared" si="9"/>
        <v>-0.28830859714434109</v>
      </c>
      <c r="H306" s="17">
        <f>_xlfn.NORM.S.DIST(G306,Table2[[#Totals],[Successful Campaigns]])</f>
        <v>0.38655526343120244</v>
      </c>
    </row>
    <row r="307" spans="1:8" x14ac:dyDescent="0.35">
      <c r="A307" s="5" t="s">
        <v>8218</v>
      </c>
      <c r="B307" s="5">
        <v>12</v>
      </c>
      <c r="C307" s="17">
        <f t="shared" si="8"/>
        <v>-0.21606699511673019</v>
      </c>
      <c r="D307" s="17">
        <f>_xlfn.NORM.S.DIST(C307,Table2[[#Totals],[Summary by Mean]])</f>
        <v>0.41446776306232075</v>
      </c>
      <c r="E307" s="5" t="s">
        <v>8220</v>
      </c>
      <c r="F307" s="5">
        <v>44</v>
      </c>
      <c r="G307" s="17">
        <f t="shared" si="9"/>
        <v>43.711691402855656</v>
      </c>
      <c r="H307" s="17">
        <f>_xlfn.NORM.S.DIST(G307,Table2[[#Totals],[Successful Campaigns]])</f>
        <v>1</v>
      </c>
    </row>
    <row r="308" spans="1:8" x14ac:dyDescent="0.35">
      <c r="A308" s="5" t="s">
        <v>8218</v>
      </c>
      <c r="B308" s="5">
        <v>23</v>
      </c>
      <c r="C308" s="17">
        <f t="shared" si="8"/>
        <v>-0.20303843702293015</v>
      </c>
      <c r="D308" s="17">
        <f>_xlfn.NORM.S.DIST(C308,Table2[[#Totals],[Summary by Mean]])</f>
        <v>0.41955249473073053</v>
      </c>
      <c r="E308" s="5" t="s">
        <v>8220</v>
      </c>
      <c r="F308" s="5">
        <v>0</v>
      </c>
      <c r="G308" s="17">
        <f t="shared" si="9"/>
        <v>-0.28830859714434109</v>
      </c>
      <c r="H308" s="17">
        <f>_xlfn.NORM.S.DIST(G308,Table2[[#Totals],[Successful Campaigns]])</f>
        <v>0.38655526343120244</v>
      </c>
    </row>
    <row r="309" spans="1:8" x14ac:dyDescent="0.35">
      <c r="A309" s="5" t="s">
        <v>8218</v>
      </c>
      <c r="B309" s="5">
        <v>158</v>
      </c>
      <c r="C309" s="17">
        <f t="shared" si="8"/>
        <v>-4.314249678083848E-2</v>
      </c>
      <c r="D309" s="17">
        <f>_xlfn.NORM.S.DIST(C309,Table2[[#Totals],[Summary by Mean]])</f>
        <v>0.48279397164269028</v>
      </c>
      <c r="E309" s="5" t="s">
        <v>8220</v>
      </c>
      <c r="F309" s="5">
        <v>3</v>
      </c>
      <c r="G309" s="17">
        <f t="shared" si="9"/>
        <v>2.7116914028556591</v>
      </c>
      <c r="H309" s="17">
        <f>_xlfn.NORM.S.DIST(G309,Table2[[#Totals],[Successful Campaigns]])</f>
        <v>0.99665295593346726</v>
      </c>
    </row>
    <row r="310" spans="1:8" x14ac:dyDescent="0.35">
      <c r="A310" s="5" t="s">
        <v>8218</v>
      </c>
      <c r="B310" s="5">
        <v>30</v>
      </c>
      <c r="C310" s="17">
        <f t="shared" si="8"/>
        <v>-0.19474753641778464</v>
      </c>
      <c r="D310" s="17">
        <f>_xlfn.NORM.S.DIST(C310,Table2[[#Totals],[Summary by Mean]])</f>
        <v>0.42279529781961833</v>
      </c>
      <c r="E310" s="5" t="s">
        <v>8220</v>
      </c>
      <c r="F310" s="5">
        <v>0</v>
      </c>
      <c r="G310" s="17">
        <f t="shared" si="9"/>
        <v>-0.28830859714434109</v>
      </c>
      <c r="H310" s="17">
        <f>_xlfn.NORM.S.DIST(G310,Table2[[#Totals],[Successful Campaigns]])</f>
        <v>0.38655526343120244</v>
      </c>
    </row>
    <row r="311" spans="1:8" x14ac:dyDescent="0.35">
      <c r="A311" s="5" t="s">
        <v>8218</v>
      </c>
      <c r="B311" s="5">
        <v>18</v>
      </c>
      <c r="C311" s="17">
        <f t="shared" si="8"/>
        <v>-0.20896050888374834</v>
      </c>
      <c r="D311" s="17">
        <f>_xlfn.NORM.S.DIST(C311,Table2[[#Totals],[Summary by Mean]])</f>
        <v>0.4172395336882655</v>
      </c>
      <c r="E311" s="5" t="s">
        <v>8220</v>
      </c>
      <c r="F311" s="5">
        <v>52</v>
      </c>
      <c r="G311" s="17">
        <f t="shared" si="9"/>
        <v>51.711691402855656</v>
      </c>
      <c r="H311" s="17">
        <f>_xlfn.NORM.S.DIST(G311,Table2[[#Totals],[Successful Campaigns]])</f>
        <v>1</v>
      </c>
    </row>
    <row r="312" spans="1:8" x14ac:dyDescent="0.35">
      <c r="A312" s="5" t="s">
        <v>8218</v>
      </c>
      <c r="B312" s="5">
        <v>29</v>
      </c>
      <c r="C312" s="17">
        <f t="shared" si="8"/>
        <v>-0.19593195078994829</v>
      </c>
      <c r="D312" s="17">
        <f>_xlfn.NORM.S.DIST(C312,Table2[[#Totals],[Summary by Mean]])</f>
        <v>0.42233171440595652</v>
      </c>
      <c r="E312" s="5" t="s">
        <v>8220</v>
      </c>
      <c r="F312" s="5">
        <v>0</v>
      </c>
      <c r="G312" s="17">
        <f t="shared" si="9"/>
        <v>-0.28830859714434109</v>
      </c>
      <c r="H312" s="17">
        <f>_xlfn.NORM.S.DIST(G312,Table2[[#Totals],[Successful Campaigns]])</f>
        <v>0.38655526343120244</v>
      </c>
    </row>
    <row r="313" spans="1:8" x14ac:dyDescent="0.35">
      <c r="A313" s="5" t="s">
        <v>8218</v>
      </c>
      <c r="B313" s="5">
        <v>31</v>
      </c>
      <c r="C313" s="17">
        <f t="shared" si="8"/>
        <v>-0.19356312204562101</v>
      </c>
      <c r="D313" s="17">
        <f>_xlfn.NORM.S.DIST(C313,Table2[[#Totals],[Summary by Mean]])</f>
        <v>0.42325898817657692</v>
      </c>
      <c r="E313" s="5" t="s">
        <v>8220</v>
      </c>
      <c r="F313" s="5">
        <v>1</v>
      </c>
      <c r="G313" s="17">
        <f t="shared" si="9"/>
        <v>0.71169140285565891</v>
      </c>
      <c r="H313" s="17">
        <f>_xlfn.NORM.S.DIST(G313,Table2[[#Totals],[Successful Campaigns]])</f>
        <v>0.76167205374032632</v>
      </c>
    </row>
    <row r="314" spans="1:8" x14ac:dyDescent="0.35">
      <c r="A314" s="5" t="s">
        <v>8218</v>
      </c>
      <c r="B314" s="5">
        <v>173</v>
      </c>
      <c r="C314" s="17">
        <f t="shared" si="8"/>
        <v>-2.5376281198383855E-2</v>
      </c>
      <c r="D314" s="17">
        <f>_xlfn.NORM.S.DIST(C314,Table2[[#Totals],[Summary by Mean]])</f>
        <v>0.48987741493823639</v>
      </c>
      <c r="E314" s="5" t="s">
        <v>8220</v>
      </c>
      <c r="F314" s="5">
        <v>1</v>
      </c>
      <c r="G314" s="17">
        <f t="shared" si="9"/>
        <v>0.71169140285565891</v>
      </c>
      <c r="H314" s="17">
        <f>_xlfn.NORM.S.DIST(G314,Table2[[#Totals],[Successful Campaigns]])</f>
        <v>0.76167205374032632</v>
      </c>
    </row>
    <row r="315" spans="1:8" x14ac:dyDescent="0.35">
      <c r="A315" s="5" t="s">
        <v>8218</v>
      </c>
      <c r="B315" s="5">
        <v>17</v>
      </c>
      <c r="C315" s="17">
        <f t="shared" si="8"/>
        <v>-0.210144923255912</v>
      </c>
      <c r="D315" s="17">
        <f>_xlfn.NORM.S.DIST(C315,Table2[[#Totals],[Summary by Mean]])</f>
        <v>0.41677728225485228</v>
      </c>
      <c r="E315" s="5" t="s">
        <v>8220</v>
      </c>
      <c r="F315" s="5">
        <v>2</v>
      </c>
      <c r="G315" s="17">
        <f t="shared" si="9"/>
        <v>1.7116914028556589</v>
      </c>
      <c r="H315" s="17">
        <f>_xlfn.NORM.S.DIST(G315,Table2[[#Totals],[Successful Campaigns]])</f>
        <v>0.95652322310469373</v>
      </c>
    </row>
    <row r="316" spans="1:8" x14ac:dyDescent="0.35">
      <c r="A316" s="5" t="s">
        <v>8218</v>
      </c>
      <c r="B316" s="5">
        <v>48</v>
      </c>
      <c r="C316" s="17">
        <f t="shared" si="8"/>
        <v>-0.17342807771883909</v>
      </c>
      <c r="D316" s="17">
        <f>_xlfn.NORM.S.DIST(C316,Table2[[#Totals],[Summary by Mean]])</f>
        <v>0.43115747832989859</v>
      </c>
      <c r="E316" s="5" t="s">
        <v>8220</v>
      </c>
      <c r="F316" s="5">
        <v>9</v>
      </c>
      <c r="G316" s="17">
        <f t="shared" si="9"/>
        <v>8.7116914028556582</v>
      </c>
      <c r="H316" s="17">
        <f>_xlfn.NORM.S.DIST(G316,Table2[[#Totals],[Successful Campaigns]])</f>
        <v>1</v>
      </c>
    </row>
    <row r="317" spans="1:8" x14ac:dyDescent="0.35">
      <c r="A317" s="5" t="s">
        <v>8218</v>
      </c>
      <c r="B317" s="5">
        <v>59</v>
      </c>
      <c r="C317" s="17">
        <f t="shared" si="8"/>
        <v>-0.16039951962503904</v>
      </c>
      <c r="D317" s="17">
        <f>_xlfn.NORM.S.DIST(C317,Table2[[#Totals],[Summary by Mean]])</f>
        <v>0.43628318400193056</v>
      </c>
      <c r="E317" s="5" t="s">
        <v>8220</v>
      </c>
      <c r="F317" s="5">
        <v>5</v>
      </c>
      <c r="G317" s="17">
        <f t="shared" si="9"/>
        <v>4.7116914028556591</v>
      </c>
      <c r="H317" s="17">
        <f>_xlfn.NORM.S.DIST(G317,Table2[[#Totals],[Successful Campaigns]])</f>
        <v>0.99999877165397022</v>
      </c>
    </row>
    <row r="318" spans="1:8" x14ac:dyDescent="0.35">
      <c r="A318" s="5" t="s">
        <v>8218</v>
      </c>
      <c r="B318" s="5">
        <v>39</v>
      </c>
      <c r="C318" s="17">
        <f t="shared" si="8"/>
        <v>-0.18408780706831188</v>
      </c>
      <c r="D318" s="17">
        <f>_xlfn.NORM.S.DIST(C318,Table2[[#Totals],[Summary by Mean]])</f>
        <v>0.42697228578344443</v>
      </c>
      <c r="E318" s="5" t="s">
        <v>8220</v>
      </c>
      <c r="F318" s="5">
        <v>57</v>
      </c>
      <c r="G318" s="17">
        <f t="shared" si="9"/>
        <v>56.711691402855656</v>
      </c>
      <c r="H318" s="17">
        <f>_xlfn.NORM.S.DIST(G318,Table2[[#Totals],[Successful Campaigns]])</f>
        <v>1</v>
      </c>
    </row>
    <row r="319" spans="1:8" x14ac:dyDescent="0.35">
      <c r="A319" s="5" t="s">
        <v>8218</v>
      </c>
      <c r="B319" s="5">
        <v>59</v>
      </c>
      <c r="C319" s="17">
        <f t="shared" si="8"/>
        <v>-0.16039951962503904</v>
      </c>
      <c r="D319" s="17">
        <f>_xlfn.NORM.S.DIST(C319,Table2[[#Totals],[Summary by Mean]])</f>
        <v>0.43628318400193056</v>
      </c>
      <c r="E319" s="5" t="s">
        <v>8220</v>
      </c>
      <c r="F319" s="5">
        <v>3</v>
      </c>
      <c r="G319" s="17">
        <f t="shared" si="9"/>
        <v>2.7116914028556591</v>
      </c>
      <c r="H319" s="17">
        <f>_xlfn.NORM.S.DIST(G319,Table2[[#Totals],[Successful Campaigns]])</f>
        <v>0.99665295593346726</v>
      </c>
    </row>
    <row r="320" spans="1:8" x14ac:dyDescent="0.35">
      <c r="A320" s="5" t="s">
        <v>8218</v>
      </c>
      <c r="B320" s="5">
        <v>60</v>
      </c>
      <c r="C320" s="17">
        <f t="shared" si="8"/>
        <v>-0.15921510525287538</v>
      </c>
      <c r="D320" s="17">
        <f>_xlfn.NORM.S.DIST(C320,Table2[[#Totals],[Summary by Mean]])</f>
        <v>0.43674970169740451</v>
      </c>
      <c r="E320" s="5" t="s">
        <v>8220</v>
      </c>
      <c r="F320" s="5">
        <v>1</v>
      </c>
      <c r="G320" s="17">
        <f t="shared" si="9"/>
        <v>0.71169140285565891</v>
      </c>
      <c r="H320" s="17">
        <f>_xlfn.NORM.S.DIST(G320,Table2[[#Totals],[Successful Campaigns]])</f>
        <v>0.76167205374032632</v>
      </c>
    </row>
    <row r="321" spans="1:8" x14ac:dyDescent="0.35">
      <c r="A321" s="5" t="s">
        <v>8218</v>
      </c>
      <c r="B321" s="5">
        <v>20</v>
      </c>
      <c r="C321" s="17">
        <f t="shared" si="8"/>
        <v>-0.20659168013942106</v>
      </c>
      <c r="D321" s="17">
        <f>_xlfn.NORM.S.DIST(C321,Table2[[#Totals],[Summary by Mean]])</f>
        <v>0.41816437919297167</v>
      </c>
      <c r="E321" s="5" t="s">
        <v>8220</v>
      </c>
      <c r="F321" s="5">
        <v>6</v>
      </c>
      <c r="G321" s="17">
        <f t="shared" si="9"/>
        <v>5.7116914028556591</v>
      </c>
      <c r="H321" s="17">
        <f>_xlfn.NORM.S.DIST(G321,Table2[[#Totals],[Successful Campaigns]])</f>
        <v>0.99999999440706033</v>
      </c>
    </row>
    <row r="322" spans="1:8" x14ac:dyDescent="0.35">
      <c r="A322" s="5" t="s">
        <v>8218</v>
      </c>
      <c r="B322" s="5">
        <v>2</v>
      </c>
      <c r="C322" s="17">
        <f t="shared" ref="C322:C385" si="10">(B322-$J$5)/$J$10</f>
        <v>-0.22791113883836661</v>
      </c>
      <c r="D322" s="17">
        <f>_xlfn.NORM.S.DIST(C322,Table2[[#Totals],[Summary by Mean]])</f>
        <v>0.40985766152836522</v>
      </c>
      <c r="E322" s="5" t="s">
        <v>8220</v>
      </c>
      <c r="F322" s="5">
        <v>48</v>
      </c>
      <c r="G322" s="17">
        <f t="shared" ref="G322:G385" si="11">F322-$K$5/$K$10</f>
        <v>47.711691402855656</v>
      </c>
      <c r="H322" s="17">
        <f>_xlfn.NORM.S.DIST(G322,Table2[[#Totals],[Successful Campaigns]])</f>
        <v>1</v>
      </c>
    </row>
    <row r="323" spans="1:8" x14ac:dyDescent="0.35">
      <c r="A323" s="5" t="s">
        <v>8218</v>
      </c>
      <c r="B323" s="5">
        <v>315</v>
      </c>
      <c r="C323" s="17">
        <f t="shared" si="10"/>
        <v>0.14281055964885331</v>
      </c>
      <c r="D323" s="17">
        <f>_xlfn.NORM.S.DIST(C323,Table2[[#Totals],[Summary by Mean]])</f>
        <v>0.55678010141246026</v>
      </c>
      <c r="E323" s="5" t="s">
        <v>8220</v>
      </c>
      <c r="F323" s="5">
        <v>2</v>
      </c>
      <c r="G323" s="17">
        <f t="shared" si="11"/>
        <v>1.7116914028556589</v>
      </c>
      <c r="H323" s="17">
        <f>_xlfn.NORM.S.DIST(G323,Table2[[#Totals],[Successful Campaigns]])</f>
        <v>0.95652322310469373</v>
      </c>
    </row>
    <row r="324" spans="1:8" x14ac:dyDescent="0.35">
      <c r="A324" s="5" t="s">
        <v>8218</v>
      </c>
      <c r="B324" s="5">
        <v>2174</v>
      </c>
      <c r="C324" s="17">
        <f t="shared" si="10"/>
        <v>2.3446368775010633</v>
      </c>
      <c r="D324" s="17">
        <f>_xlfn.NORM.S.DIST(C324,Table2[[#Totals],[Summary by Mean]])</f>
        <v>0.99047719083453134</v>
      </c>
      <c r="E324" s="5" t="s">
        <v>8220</v>
      </c>
      <c r="F324" s="5">
        <v>4</v>
      </c>
      <c r="G324" s="17">
        <f t="shared" si="11"/>
        <v>3.7116914028556591</v>
      </c>
      <c r="H324" s="17">
        <f>_xlfn.NORM.S.DIST(G324,Table2[[#Totals],[Successful Campaigns]])</f>
        <v>0.99989706055044614</v>
      </c>
    </row>
    <row r="325" spans="1:8" x14ac:dyDescent="0.35">
      <c r="A325" s="5" t="s">
        <v>8218</v>
      </c>
      <c r="B325" s="5">
        <v>152</v>
      </c>
      <c r="C325" s="17">
        <f t="shared" si="10"/>
        <v>-5.0248983013820331E-2</v>
      </c>
      <c r="D325" s="17">
        <f>_xlfn.NORM.S.DIST(C325,Table2[[#Totals],[Summary by Mean]])</f>
        <v>0.47996198901359405</v>
      </c>
      <c r="E325" s="5" t="s">
        <v>8220</v>
      </c>
      <c r="F325" s="5">
        <v>5</v>
      </c>
      <c r="G325" s="17">
        <f t="shared" si="11"/>
        <v>4.7116914028556591</v>
      </c>
      <c r="H325" s="17">
        <f>_xlfn.NORM.S.DIST(G325,Table2[[#Totals],[Successful Campaigns]])</f>
        <v>0.99999877165397022</v>
      </c>
    </row>
    <row r="326" spans="1:8" x14ac:dyDescent="0.35">
      <c r="A326" s="5" t="s">
        <v>8218</v>
      </c>
      <c r="B326" s="5">
        <v>1021</v>
      </c>
      <c r="C326" s="17">
        <f t="shared" si="10"/>
        <v>0.97900710639638455</v>
      </c>
      <c r="D326" s="17">
        <f>_xlfn.NORM.S.DIST(C326,Table2[[#Totals],[Summary by Mean]])</f>
        <v>0.83621176588551627</v>
      </c>
      <c r="E326" s="5" t="s">
        <v>8220</v>
      </c>
      <c r="F326" s="5">
        <v>79</v>
      </c>
      <c r="G326" s="17">
        <f t="shared" si="11"/>
        <v>78.711691402855664</v>
      </c>
      <c r="H326" s="17">
        <f>_xlfn.NORM.S.DIST(G326,Table2[[#Totals],[Successful Campaigns]])</f>
        <v>1</v>
      </c>
    </row>
    <row r="327" spans="1:8" x14ac:dyDescent="0.35">
      <c r="A327" s="5" t="s">
        <v>8218</v>
      </c>
      <c r="B327" s="5">
        <v>237</v>
      </c>
      <c r="C327" s="17">
        <f t="shared" si="10"/>
        <v>5.0426238620089228E-2</v>
      </c>
      <c r="D327" s="17">
        <f>_xlfn.NORM.S.DIST(C327,Table2[[#Totals],[Summary by Mean]])</f>
        <v>0.52010863620764369</v>
      </c>
      <c r="E327" s="5" t="s">
        <v>8220</v>
      </c>
      <c r="F327" s="5">
        <v>2</v>
      </c>
      <c r="G327" s="17">
        <f t="shared" si="11"/>
        <v>1.7116914028556589</v>
      </c>
      <c r="H327" s="17">
        <f>_xlfn.NORM.S.DIST(G327,Table2[[#Totals],[Successful Campaigns]])</f>
        <v>0.95652322310469373</v>
      </c>
    </row>
    <row r="328" spans="1:8" x14ac:dyDescent="0.35">
      <c r="A328" s="5" t="s">
        <v>8218</v>
      </c>
      <c r="B328" s="5">
        <v>27</v>
      </c>
      <c r="C328" s="17">
        <f t="shared" si="10"/>
        <v>-0.19830077953427558</v>
      </c>
      <c r="D328" s="17">
        <f>_xlfn.NORM.S.DIST(C328,Table2[[#Totals],[Summary by Mean]])</f>
        <v>0.42140487091014334</v>
      </c>
      <c r="E328" s="5" t="s">
        <v>8220</v>
      </c>
      <c r="F328" s="5">
        <v>11</v>
      </c>
      <c r="G328" s="17">
        <f t="shared" si="11"/>
        <v>10.711691402855658</v>
      </c>
      <c r="H328" s="17">
        <f>_xlfn.NORM.S.DIST(G328,Table2[[#Totals],[Successful Campaigns]])</f>
        <v>1</v>
      </c>
    </row>
    <row r="329" spans="1:8" x14ac:dyDescent="0.35">
      <c r="A329" s="5" t="s">
        <v>8218</v>
      </c>
      <c r="B329" s="5">
        <v>17</v>
      </c>
      <c r="C329" s="17">
        <f t="shared" si="10"/>
        <v>-0.210144923255912</v>
      </c>
      <c r="D329" s="17">
        <f>_xlfn.NORM.S.DIST(C329,Table2[[#Totals],[Summary by Mean]])</f>
        <v>0.41677728225485228</v>
      </c>
      <c r="E329" s="5" t="s">
        <v>8220</v>
      </c>
      <c r="F329" s="5">
        <v>11</v>
      </c>
      <c r="G329" s="17">
        <f t="shared" si="11"/>
        <v>10.711691402855658</v>
      </c>
      <c r="H329" s="17">
        <f>_xlfn.NORM.S.DIST(G329,Table2[[#Totals],[Successful Campaigns]])</f>
        <v>1</v>
      </c>
    </row>
    <row r="330" spans="1:8" x14ac:dyDescent="0.35">
      <c r="A330" s="5" t="s">
        <v>8218</v>
      </c>
      <c r="B330" s="5">
        <v>27</v>
      </c>
      <c r="C330" s="17">
        <f t="shared" si="10"/>
        <v>-0.19830077953427558</v>
      </c>
      <c r="D330" s="17">
        <f>_xlfn.NORM.S.DIST(C330,Table2[[#Totals],[Summary by Mean]])</f>
        <v>0.42140487091014334</v>
      </c>
      <c r="E330" s="5" t="s">
        <v>8220</v>
      </c>
      <c r="F330" s="5">
        <v>1</v>
      </c>
      <c r="G330" s="17">
        <f t="shared" si="11"/>
        <v>0.71169140285565891</v>
      </c>
      <c r="H330" s="17">
        <f>_xlfn.NORM.S.DIST(G330,Table2[[#Totals],[Successful Campaigns]])</f>
        <v>0.76167205374032632</v>
      </c>
    </row>
    <row r="331" spans="1:8" x14ac:dyDescent="0.35">
      <c r="A331" s="5" t="s">
        <v>8218</v>
      </c>
      <c r="B331" s="5">
        <v>82</v>
      </c>
      <c r="C331" s="17">
        <f t="shared" si="10"/>
        <v>-0.13315798906527526</v>
      </c>
      <c r="D331" s="17">
        <f>_xlfn.NORM.S.DIST(C331,Table2[[#Totals],[Summary by Mean]])</f>
        <v>0.44703421738633725</v>
      </c>
      <c r="E331" s="5" t="s">
        <v>8220</v>
      </c>
      <c r="F331" s="5">
        <v>3</v>
      </c>
      <c r="G331" s="17">
        <f t="shared" si="11"/>
        <v>2.7116914028556591</v>
      </c>
      <c r="H331" s="17">
        <f>_xlfn.NORM.S.DIST(G331,Table2[[#Totals],[Successful Campaigns]])</f>
        <v>0.99665295593346726</v>
      </c>
    </row>
    <row r="332" spans="1:8" x14ac:dyDescent="0.35">
      <c r="A332" s="5" t="s">
        <v>8218</v>
      </c>
      <c r="B332" s="5">
        <v>48</v>
      </c>
      <c r="C332" s="17">
        <f t="shared" si="10"/>
        <v>-0.17342807771883909</v>
      </c>
      <c r="D332" s="17">
        <f>_xlfn.NORM.S.DIST(C332,Table2[[#Totals],[Summary by Mean]])</f>
        <v>0.43115747832989859</v>
      </c>
      <c r="E332" s="5" t="s">
        <v>8220</v>
      </c>
      <c r="F332" s="5">
        <v>5</v>
      </c>
      <c r="G332" s="17">
        <f t="shared" si="11"/>
        <v>4.7116914028556591</v>
      </c>
      <c r="H332" s="17">
        <f>_xlfn.NORM.S.DIST(G332,Table2[[#Totals],[Successful Campaigns]])</f>
        <v>0.99999877165397022</v>
      </c>
    </row>
    <row r="333" spans="1:8" x14ac:dyDescent="0.35">
      <c r="A333" s="5" t="s">
        <v>8218</v>
      </c>
      <c r="B333" s="5">
        <v>105</v>
      </c>
      <c r="C333" s="17">
        <f t="shared" si="10"/>
        <v>-0.1059164585055115</v>
      </c>
      <c r="D333" s="17">
        <f>_xlfn.NORM.S.DIST(C333,Table2[[#Totals],[Summary by Mean]])</f>
        <v>0.45782431776156801</v>
      </c>
      <c r="E333" s="5" t="s">
        <v>8220</v>
      </c>
      <c r="F333" s="5">
        <v>12</v>
      </c>
      <c r="G333" s="17">
        <f t="shared" si="11"/>
        <v>11.711691402855658</v>
      </c>
      <c r="H333" s="17">
        <f>_xlfn.NORM.S.DIST(G333,Table2[[#Totals],[Successful Campaigns]])</f>
        <v>1</v>
      </c>
    </row>
    <row r="334" spans="1:8" x14ac:dyDescent="0.35">
      <c r="A334" s="5" t="s">
        <v>8218</v>
      </c>
      <c r="B334" s="5">
        <v>28</v>
      </c>
      <c r="C334" s="17">
        <f t="shared" si="10"/>
        <v>-0.19711636516211192</v>
      </c>
      <c r="D334" s="17">
        <f>_xlfn.NORM.S.DIST(C334,Table2[[#Totals],[Summary by Mean]])</f>
        <v>0.42186823856110828</v>
      </c>
      <c r="E334" s="5" t="s">
        <v>8220</v>
      </c>
      <c r="F334" s="5">
        <v>2</v>
      </c>
      <c r="G334" s="17">
        <f t="shared" si="11"/>
        <v>1.7116914028556589</v>
      </c>
      <c r="H334" s="17">
        <f>_xlfn.NORM.S.DIST(G334,Table2[[#Totals],[Successful Campaigns]])</f>
        <v>0.95652322310469373</v>
      </c>
    </row>
    <row r="335" spans="1:8" x14ac:dyDescent="0.35">
      <c r="A335" s="5" t="s">
        <v>8218</v>
      </c>
      <c r="B335" s="5">
        <v>1107</v>
      </c>
      <c r="C335" s="17">
        <f t="shared" si="10"/>
        <v>1.0808667424024578</v>
      </c>
      <c r="D335" s="17">
        <f>_xlfn.NORM.S.DIST(C335,Table2[[#Totals],[Summary by Mean]])</f>
        <v>0.86012180281964234</v>
      </c>
      <c r="E335" s="5" t="s">
        <v>8220</v>
      </c>
      <c r="F335" s="5">
        <v>5</v>
      </c>
      <c r="G335" s="17">
        <f t="shared" si="11"/>
        <v>4.7116914028556591</v>
      </c>
      <c r="H335" s="17">
        <f>_xlfn.NORM.S.DIST(G335,Table2[[#Totals],[Successful Campaigns]])</f>
        <v>0.99999877165397022</v>
      </c>
    </row>
    <row r="336" spans="1:8" x14ac:dyDescent="0.35">
      <c r="A336" s="5" t="s">
        <v>8218</v>
      </c>
      <c r="B336" s="5">
        <v>1013</v>
      </c>
      <c r="C336" s="17">
        <f t="shared" si="10"/>
        <v>0.96953179141907542</v>
      </c>
      <c r="D336" s="17">
        <f>_xlfn.NORM.S.DIST(C336,Table2[[#Totals],[Summary by Mean]])</f>
        <v>0.83386003691300703</v>
      </c>
      <c r="E336" s="5" t="s">
        <v>8220</v>
      </c>
      <c r="F336" s="5">
        <v>21</v>
      </c>
      <c r="G336" s="17">
        <f t="shared" si="11"/>
        <v>20.71169140285566</v>
      </c>
      <c r="H336" s="17">
        <f>_xlfn.NORM.S.DIST(G336,Table2[[#Totals],[Successful Campaigns]])</f>
        <v>1</v>
      </c>
    </row>
    <row r="337" spans="1:8" x14ac:dyDescent="0.35">
      <c r="A337" s="5" t="s">
        <v>8218</v>
      </c>
      <c r="B337" s="5">
        <v>274</v>
      </c>
      <c r="C337" s="17">
        <f t="shared" si="10"/>
        <v>9.4249570390143977E-2</v>
      </c>
      <c r="D337" s="17">
        <f>_xlfn.NORM.S.DIST(C337,Table2[[#Totals],[Summary by Mean]])</f>
        <v>0.53754454574383193</v>
      </c>
      <c r="E337" s="5" t="s">
        <v>8220</v>
      </c>
      <c r="F337" s="5">
        <v>0</v>
      </c>
      <c r="G337" s="17">
        <f t="shared" si="11"/>
        <v>-0.28830859714434109</v>
      </c>
      <c r="H337" s="17">
        <f>_xlfn.NORM.S.DIST(G337,Table2[[#Totals],[Successful Campaigns]])</f>
        <v>0.38655526343120244</v>
      </c>
    </row>
    <row r="338" spans="1:8" x14ac:dyDescent="0.35">
      <c r="A338" s="5" t="s">
        <v>8218</v>
      </c>
      <c r="B338" s="5">
        <v>87</v>
      </c>
      <c r="C338" s="17">
        <f t="shared" si="10"/>
        <v>-0.12723591720445707</v>
      </c>
      <c r="D338" s="17">
        <f>_xlfn.NORM.S.DIST(C338,Table2[[#Totals],[Summary by Mean]])</f>
        <v>0.44937683928384486</v>
      </c>
      <c r="E338" s="5" t="s">
        <v>8220</v>
      </c>
      <c r="F338" s="5">
        <v>45</v>
      </c>
      <c r="G338" s="17">
        <f t="shared" si="11"/>
        <v>44.711691402855656</v>
      </c>
      <c r="H338" s="17">
        <f>_xlfn.NORM.S.DIST(G338,Table2[[#Totals],[Successful Campaigns]])</f>
        <v>1</v>
      </c>
    </row>
    <row r="339" spans="1:8" x14ac:dyDescent="0.35">
      <c r="A339" s="5" t="s">
        <v>8218</v>
      </c>
      <c r="B339" s="5">
        <v>99</v>
      </c>
      <c r="C339" s="17">
        <f t="shared" si="10"/>
        <v>-0.11302294473849335</v>
      </c>
      <c r="D339" s="17">
        <f>_xlfn.NORM.S.DIST(C339,Table2[[#Totals],[Summary by Mean]])</f>
        <v>0.4550061822478858</v>
      </c>
      <c r="E339" s="5" t="s">
        <v>8220</v>
      </c>
      <c r="F339" s="5">
        <v>29</v>
      </c>
      <c r="G339" s="17">
        <f t="shared" si="11"/>
        <v>28.71169140285566</v>
      </c>
      <c r="H339" s="17">
        <f>_xlfn.NORM.S.DIST(G339,Table2[[#Totals],[Successful Campaigns]])</f>
        <v>1</v>
      </c>
    </row>
    <row r="340" spans="1:8" x14ac:dyDescent="0.35">
      <c r="A340" s="5" t="s">
        <v>8218</v>
      </c>
      <c r="B340" s="5">
        <v>276</v>
      </c>
      <c r="C340" s="17">
        <f t="shared" si="10"/>
        <v>9.6618399134471261E-2</v>
      </c>
      <c r="D340" s="17">
        <f>_xlfn.NORM.S.DIST(C340,Table2[[#Totals],[Summary by Mean]])</f>
        <v>0.53848527777021016</v>
      </c>
      <c r="E340" s="5" t="s">
        <v>8220</v>
      </c>
      <c r="F340" s="5">
        <v>2</v>
      </c>
      <c r="G340" s="17">
        <f t="shared" si="11"/>
        <v>1.7116914028556589</v>
      </c>
      <c r="H340" s="17">
        <f>_xlfn.NORM.S.DIST(G340,Table2[[#Totals],[Successful Campaigns]])</f>
        <v>0.95652322310469373</v>
      </c>
    </row>
    <row r="341" spans="1:8" x14ac:dyDescent="0.35">
      <c r="A341" s="5" t="s">
        <v>8218</v>
      </c>
      <c r="B341" s="5">
        <v>21</v>
      </c>
      <c r="C341" s="17">
        <f t="shared" si="10"/>
        <v>-0.20540726576725743</v>
      </c>
      <c r="D341" s="17">
        <f>_xlfn.NORM.S.DIST(C341,Table2[[#Totals],[Summary by Mean]])</f>
        <v>0.41862697202286803</v>
      </c>
      <c r="E341" s="5" t="s">
        <v>8220</v>
      </c>
      <c r="F341" s="5">
        <v>30</v>
      </c>
      <c r="G341" s="17">
        <f t="shared" si="11"/>
        <v>29.71169140285566</v>
      </c>
      <c r="H341" s="17">
        <f>_xlfn.NORM.S.DIST(G341,Table2[[#Totals],[Successful Campaigns]])</f>
        <v>1</v>
      </c>
    </row>
    <row r="342" spans="1:8" x14ac:dyDescent="0.35">
      <c r="A342" s="5" t="s">
        <v>8218</v>
      </c>
      <c r="B342" s="5">
        <v>41</v>
      </c>
      <c r="C342" s="17">
        <f t="shared" si="10"/>
        <v>-0.18171897832398459</v>
      </c>
      <c r="D342" s="17">
        <f>_xlfn.NORM.S.DIST(C342,Table2[[#Totals],[Summary by Mean]])</f>
        <v>0.42790163569933126</v>
      </c>
      <c r="E342" s="5" t="s">
        <v>8220</v>
      </c>
      <c r="F342" s="5">
        <v>8</v>
      </c>
      <c r="G342" s="17">
        <f t="shared" si="11"/>
        <v>7.7116914028556591</v>
      </c>
      <c r="H342" s="17">
        <f>_xlfn.NORM.S.DIST(G342,Table2[[#Totals],[Successful Campaigns]])</f>
        <v>0.99999999999999378</v>
      </c>
    </row>
    <row r="343" spans="1:8" x14ac:dyDescent="0.35">
      <c r="A343" s="5" t="s">
        <v>8218</v>
      </c>
      <c r="B343" s="5">
        <v>119</v>
      </c>
      <c r="C343" s="17">
        <f t="shared" si="10"/>
        <v>-8.9334657295220513E-2</v>
      </c>
      <c r="D343" s="17">
        <f>_xlfn.NORM.S.DIST(C343,Table2[[#Totals],[Summary by Mean]])</f>
        <v>0.46440797581537757</v>
      </c>
      <c r="E343" s="5" t="s">
        <v>8220</v>
      </c>
      <c r="F343" s="5">
        <v>1</v>
      </c>
      <c r="G343" s="17">
        <f t="shared" si="11"/>
        <v>0.71169140285565891</v>
      </c>
      <c r="H343" s="17">
        <f>_xlfn.NORM.S.DIST(G343,Table2[[#Totals],[Successful Campaigns]])</f>
        <v>0.76167205374032632</v>
      </c>
    </row>
    <row r="344" spans="1:8" x14ac:dyDescent="0.35">
      <c r="A344" s="5" t="s">
        <v>8218</v>
      </c>
      <c r="B344" s="5">
        <v>153</v>
      </c>
      <c r="C344" s="17">
        <f t="shared" si="10"/>
        <v>-4.9064568641656689E-2</v>
      </c>
      <c r="D344" s="17">
        <f>_xlfn.NORM.S.DIST(C344,Table2[[#Totals],[Summary by Mean]])</f>
        <v>0.48043391975546795</v>
      </c>
      <c r="E344" s="5" t="s">
        <v>8220</v>
      </c>
      <c r="F344" s="5">
        <v>14</v>
      </c>
      <c r="G344" s="17">
        <f t="shared" si="11"/>
        <v>13.711691402855658</v>
      </c>
      <c r="H344" s="17">
        <f>_xlfn.NORM.S.DIST(G344,Table2[[#Totals],[Successful Campaigns]])</f>
        <v>1</v>
      </c>
    </row>
    <row r="345" spans="1:8" x14ac:dyDescent="0.35">
      <c r="A345" s="5" t="s">
        <v>8218</v>
      </c>
      <c r="B345" s="5">
        <v>100</v>
      </c>
      <c r="C345" s="17">
        <f t="shared" si="10"/>
        <v>-0.11183853036632971</v>
      </c>
      <c r="D345" s="17">
        <f>_xlfn.NORM.S.DIST(C345,Table2[[#Totals],[Summary by Mean]])</f>
        <v>0.45547571816871751</v>
      </c>
      <c r="E345" s="5" t="s">
        <v>8220</v>
      </c>
      <c r="F345" s="5">
        <v>24</v>
      </c>
      <c r="G345" s="17">
        <f t="shared" si="11"/>
        <v>23.71169140285566</v>
      </c>
      <c r="H345" s="17">
        <f>_xlfn.NORM.S.DIST(G345,Table2[[#Totals],[Successful Campaigns]])</f>
        <v>1</v>
      </c>
    </row>
    <row r="346" spans="1:8" x14ac:dyDescent="0.35">
      <c r="A346" s="5" t="s">
        <v>8218</v>
      </c>
      <c r="B346" s="5">
        <v>143</v>
      </c>
      <c r="C346" s="17">
        <f t="shared" si="10"/>
        <v>-6.0908712363293115E-2</v>
      </c>
      <c r="D346" s="17">
        <f>_xlfn.NORM.S.DIST(C346,Table2[[#Totals],[Summary by Mean]])</f>
        <v>0.47571595543406797</v>
      </c>
      <c r="E346" s="5" t="s">
        <v>8220</v>
      </c>
      <c r="F346" s="5">
        <v>2</v>
      </c>
      <c r="G346" s="17">
        <f t="shared" si="11"/>
        <v>1.7116914028556589</v>
      </c>
      <c r="H346" s="17">
        <f>_xlfn.NORM.S.DIST(G346,Table2[[#Totals],[Successful Campaigns]])</f>
        <v>0.95652322310469373</v>
      </c>
    </row>
    <row r="347" spans="1:8" x14ac:dyDescent="0.35">
      <c r="A347" s="5" t="s">
        <v>8218</v>
      </c>
      <c r="B347" s="5">
        <v>140</v>
      </c>
      <c r="C347" s="17">
        <f t="shared" si="10"/>
        <v>-6.4461955479784033E-2</v>
      </c>
      <c r="D347" s="17">
        <f>_xlfn.NORM.S.DIST(C347,Table2[[#Totals],[Summary by Mean]])</f>
        <v>0.47430119960442912</v>
      </c>
      <c r="E347" s="5" t="s">
        <v>8220</v>
      </c>
      <c r="F347" s="5">
        <v>21</v>
      </c>
      <c r="G347" s="17">
        <f t="shared" si="11"/>
        <v>20.71169140285566</v>
      </c>
      <c r="H347" s="17">
        <f>_xlfn.NORM.S.DIST(G347,Table2[[#Totals],[Successful Campaigns]])</f>
        <v>1</v>
      </c>
    </row>
    <row r="348" spans="1:8" x14ac:dyDescent="0.35">
      <c r="A348" s="5" t="s">
        <v>8218</v>
      </c>
      <c r="B348" s="5">
        <v>35</v>
      </c>
      <c r="C348" s="17">
        <f t="shared" si="10"/>
        <v>-0.18882546455696644</v>
      </c>
      <c r="D348" s="17">
        <f>_xlfn.NORM.S.DIST(C348,Table2[[#Totals],[Summary by Mean]])</f>
        <v>0.4251148065115436</v>
      </c>
      <c r="E348" s="5" t="s">
        <v>8220</v>
      </c>
      <c r="F348" s="5">
        <v>7</v>
      </c>
      <c r="G348" s="17">
        <f t="shared" si="11"/>
        <v>6.7116914028556591</v>
      </c>
      <c r="H348" s="17">
        <f>_xlfn.NORM.S.DIST(G348,Table2[[#Totals],[Successful Campaigns]])</f>
        <v>0.99999999999038092</v>
      </c>
    </row>
    <row r="349" spans="1:8" x14ac:dyDescent="0.35">
      <c r="A349" s="5" t="s">
        <v>8218</v>
      </c>
      <c r="B349" s="5">
        <v>149</v>
      </c>
      <c r="C349" s="17">
        <f t="shared" si="10"/>
        <v>-5.3802226130311263E-2</v>
      </c>
      <c r="D349" s="17">
        <f>_xlfn.NORM.S.DIST(C349,Table2[[#Totals],[Summary by Mean]])</f>
        <v>0.47854636794747951</v>
      </c>
      <c r="E349" s="5" t="s">
        <v>8220</v>
      </c>
      <c r="F349" s="5">
        <v>0</v>
      </c>
      <c r="G349" s="17">
        <f t="shared" si="11"/>
        <v>-0.28830859714434109</v>
      </c>
      <c r="H349" s="17">
        <f>_xlfn.NORM.S.DIST(G349,Table2[[#Totals],[Successful Campaigns]])</f>
        <v>0.38655526343120244</v>
      </c>
    </row>
    <row r="350" spans="1:8" x14ac:dyDescent="0.35">
      <c r="A350" s="5" t="s">
        <v>8218</v>
      </c>
      <c r="B350" s="5">
        <v>130</v>
      </c>
      <c r="C350" s="17">
        <f t="shared" si="10"/>
        <v>-7.6306099201420452E-2</v>
      </c>
      <c r="D350" s="17">
        <f>_xlfn.NORM.S.DIST(C350,Table2[[#Totals],[Summary by Mean]])</f>
        <v>0.46958778676650936</v>
      </c>
      <c r="E350" s="5" t="s">
        <v>8220</v>
      </c>
      <c r="F350" s="5">
        <v>4</v>
      </c>
      <c r="G350" s="17">
        <f t="shared" si="11"/>
        <v>3.7116914028556591</v>
      </c>
      <c r="H350" s="17">
        <f>_xlfn.NORM.S.DIST(G350,Table2[[#Totals],[Successful Campaigns]])</f>
        <v>0.99989706055044614</v>
      </c>
    </row>
    <row r="351" spans="1:8" x14ac:dyDescent="0.35">
      <c r="A351" s="5" t="s">
        <v>8218</v>
      </c>
      <c r="B351" s="5">
        <v>120</v>
      </c>
      <c r="C351" s="17">
        <f t="shared" si="10"/>
        <v>-8.8150242923056871E-2</v>
      </c>
      <c r="D351" s="17">
        <f>_xlfn.NORM.S.DIST(C351,Table2[[#Totals],[Summary by Mean]])</f>
        <v>0.46487863184457978</v>
      </c>
      <c r="E351" s="5" t="s">
        <v>8220</v>
      </c>
      <c r="F351" s="5">
        <v>32</v>
      </c>
      <c r="G351" s="17">
        <f t="shared" si="11"/>
        <v>31.71169140285566</v>
      </c>
      <c r="H351" s="17">
        <f>_xlfn.NORM.S.DIST(G351,Table2[[#Totals],[Successful Campaigns]])</f>
        <v>1</v>
      </c>
    </row>
    <row r="352" spans="1:8" x14ac:dyDescent="0.35">
      <c r="A352" s="5" t="s">
        <v>8218</v>
      </c>
      <c r="B352" s="5">
        <v>265</v>
      </c>
      <c r="C352" s="17">
        <f t="shared" si="10"/>
        <v>8.3589841040671201E-2</v>
      </c>
      <c r="D352" s="17">
        <f>_xlfn.NORM.S.DIST(C352,Table2[[#Totals],[Summary by Mean]])</f>
        <v>0.53330872782881955</v>
      </c>
      <c r="E352" s="5" t="s">
        <v>8220</v>
      </c>
      <c r="F352" s="5">
        <v>4</v>
      </c>
      <c r="G352" s="17">
        <f t="shared" si="11"/>
        <v>3.7116914028556591</v>
      </c>
      <c r="H352" s="17">
        <f>_xlfn.NORM.S.DIST(G352,Table2[[#Totals],[Successful Campaigns]])</f>
        <v>0.99989706055044614</v>
      </c>
    </row>
    <row r="353" spans="1:8" x14ac:dyDescent="0.35">
      <c r="A353" s="5" t="s">
        <v>8218</v>
      </c>
      <c r="B353" s="5">
        <v>71</v>
      </c>
      <c r="C353" s="17">
        <f t="shared" si="10"/>
        <v>-0.14618654715907534</v>
      </c>
      <c r="D353" s="17">
        <f>_xlfn.NORM.S.DIST(C353,Table2[[#Totals],[Summary by Mean]])</f>
        <v>0.44188706264067451</v>
      </c>
      <c r="E353" s="5" t="s">
        <v>8220</v>
      </c>
      <c r="F353" s="5">
        <v>9</v>
      </c>
      <c r="G353" s="17">
        <f t="shared" si="11"/>
        <v>8.7116914028556582</v>
      </c>
      <c r="H353" s="17">
        <f>_xlfn.NORM.S.DIST(G353,Table2[[#Totals],[Successful Campaigns]])</f>
        <v>1</v>
      </c>
    </row>
    <row r="354" spans="1:8" x14ac:dyDescent="0.35">
      <c r="A354" s="5" t="s">
        <v>8218</v>
      </c>
      <c r="B354" s="5">
        <v>13</v>
      </c>
      <c r="C354" s="17">
        <f t="shared" si="10"/>
        <v>-0.21488258074456656</v>
      </c>
      <c r="D354" s="17">
        <f>_xlfn.NORM.S.DIST(C354,Table2[[#Totals],[Summary by Mean]])</f>
        <v>0.41492943310825825</v>
      </c>
      <c r="E354" s="5" t="s">
        <v>8220</v>
      </c>
      <c r="F354" s="5">
        <v>17</v>
      </c>
      <c r="G354" s="17">
        <f t="shared" si="11"/>
        <v>16.71169140285566</v>
      </c>
      <c r="H354" s="17">
        <f>_xlfn.NORM.S.DIST(G354,Table2[[#Totals],[Successful Campaigns]])</f>
        <v>1</v>
      </c>
    </row>
    <row r="355" spans="1:8" x14ac:dyDescent="0.35">
      <c r="A355" s="5" t="s">
        <v>8218</v>
      </c>
      <c r="B355" s="5">
        <v>169</v>
      </c>
      <c r="C355" s="17">
        <f t="shared" si="10"/>
        <v>-3.0113938687038422E-2</v>
      </c>
      <c r="D355" s="17">
        <f>_xlfn.NORM.S.DIST(C355,Table2[[#Totals],[Summary by Mean]])</f>
        <v>0.48798809215413397</v>
      </c>
      <c r="E355" s="5" t="s">
        <v>8220</v>
      </c>
      <c r="F355" s="5">
        <v>5</v>
      </c>
      <c r="G355" s="17">
        <f t="shared" si="11"/>
        <v>4.7116914028556591</v>
      </c>
      <c r="H355" s="17">
        <f>_xlfn.NORM.S.DIST(G355,Table2[[#Totals],[Successful Campaigns]])</f>
        <v>0.99999877165397022</v>
      </c>
    </row>
    <row r="356" spans="1:8" x14ac:dyDescent="0.35">
      <c r="A356" s="5" t="s">
        <v>8218</v>
      </c>
      <c r="B356" s="5">
        <v>57</v>
      </c>
      <c r="C356" s="17">
        <f t="shared" si="10"/>
        <v>-0.16276834836936632</v>
      </c>
      <c r="D356" s="17">
        <f>_xlfn.NORM.S.DIST(C356,Table2[[#Totals],[Summary by Mean]])</f>
        <v>0.43535041510945194</v>
      </c>
      <c r="E356" s="5" t="s">
        <v>8220</v>
      </c>
      <c r="F356" s="5">
        <v>53</v>
      </c>
      <c r="G356" s="17">
        <f t="shared" si="11"/>
        <v>52.711691402855656</v>
      </c>
      <c r="H356" s="17">
        <f>_xlfn.NORM.S.DIST(G356,Table2[[#Totals],[Successful Campaigns]])</f>
        <v>1</v>
      </c>
    </row>
    <row r="357" spans="1:8" x14ac:dyDescent="0.35">
      <c r="A357" s="5" t="s">
        <v>8218</v>
      </c>
      <c r="B357" s="5">
        <v>229</v>
      </c>
      <c r="C357" s="17">
        <f t="shared" si="10"/>
        <v>4.0950923642780093E-2</v>
      </c>
      <c r="D357" s="17">
        <f>_xlfn.NORM.S.DIST(C357,Table2[[#Totals],[Summary by Mean]])</f>
        <v>0.51633248986363345</v>
      </c>
      <c r="E357" s="5" t="s">
        <v>8220</v>
      </c>
      <c r="F357" s="5">
        <v>7</v>
      </c>
      <c r="G357" s="17">
        <f t="shared" si="11"/>
        <v>6.7116914028556591</v>
      </c>
      <c r="H357" s="17">
        <f>_xlfn.NORM.S.DIST(G357,Table2[[#Totals],[Successful Campaigns]])</f>
        <v>0.99999999999038092</v>
      </c>
    </row>
    <row r="358" spans="1:8" x14ac:dyDescent="0.35">
      <c r="A358" s="5" t="s">
        <v>8218</v>
      </c>
      <c r="B358" s="5">
        <v>108</v>
      </c>
      <c r="C358" s="17">
        <f t="shared" si="10"/>
        <v>-0.10236321538902057</v>
      </c>
      <c r="D358" s="17">
        <f>_xlfn.NORM.S.DIST(C358,Table2[[#Totals],[Summary by Mean]])</f>
        <v>0.4592341900631135</v>
      </c>
      <c r="E358" s="5" t="s">
        <v>8220</v>
      </c>
      <c r="F358" s="5">
        <v>72</v>
      </c>
      <c r="G358" s="17">
        <f t="shared" si="11"/>
        <v>71.711691402855664</v>
      </c>
      <c r="H358" s="17">
        <f>_xlfn.NORM.S.DIST(G358,Table2[[#Totals],[Successful Campaigns]])</f>
        <v>1</v>
      </c>
    </row>
    <row r="359" spans="1:8" x14ac:dyDescent="0.35">
      <c r="A359" s="5" t="s">
        <v>8218</v>
      </c>
      <c r="B359" s="5">
        <v>108</v>
      </c>
      <c r="C359" s="17">
        <f t="shared" si="10"/>
        <v>-0.10236321538902057</v>
      </c>
      <c r="D359" s="17">
        <f>_xlfn.NORM.S.DIST(C359,Table2[[#Totals],[Summary by Mean]])</f>
        <v>0.4592341900631135</v>
      </c>
      <c r="E359" s="5" t="s">
        <v>8220</v>
      </c>
      <c r="F359" s="5">
        <v>0</v>
      </c>
      <c r="G359" s="17">
        <f t="shared" si="11"/>
        <v>-0.28830859714434109</v>
      </c>
      <c r="H359" s="17">
        <f>_xlfn.NORM.S.DIST(G359,Table2[[#Totals],[Successful Campaigns]])</f>
        <v>0.38655526343120244</v>
      </c>
    </row>
    <row r="360" spans="1:8" x14ac:dyDescent="0.35">
      <c r="A360" s="5" t="s">
        <v>8218</v>
      </c>
      <c r="B360" s="5">
        <v>41</v>
      </c>
      <c r="C360" s="17">
        <f t="shared" si="10"/>
        <v>-0.18171897832398459</v>
      </c>
      <c r="D360" s="17">
        <f>_xlfn.NORM.S.DIST(C360,Table2[[#Totals],[Summary by Mean]])</f>
        <v>0.42790163569933126</v>
      </c>
      <c r="E360" s="5" t="s">
        <v>8220</v>
      </c>
      <c r="F360" s="5">
        <v>2</v>
      </c>
      <c r="G360" s="17">
        <f t="shared" si="11"/>
        <v>1.7116914028556589</v>
      </c>
      <c r="H360" s="17">
        <f>_xlfn.NORM.S.DIST(G360,Table2[[#Totals],[Successful Campaigns]])</f>
        <v>0.95652322310469373</v>
      </c>
    </row>
    <row r="361" spans="1:8" x14ac:dyDescent="0.35">
      <c r="A361" s="5" t="s">
        <v>8218</v>
      </c>
      <c r="B361" s="5">
        <v>139</v>
      </c>
      <c r="C361" s="17">
        <f t="shared" si="10"/>
        <v>-6.5646369851947675E-2</v>
      </c>
      <c r="D361" s="17">
        <f>_xlfn.NORM.S.DIST(C361,Table2[[#Totals],[Summary by Mean]])</f>
        <v>0.47382968545205767</v>
      </c>
      <c r="E361" s="5" t="s">
        <v>8220</v>
      </c>
      <c r="F361" s="5">
        <v>8</v>
      </c>
      <c r="G361" s="17">
        <f t="shared" si="11"/>
        <v>7.7116914028556591</v>
      </c>
      <c r="H361" s="17">
        <f>_xlfn.NORM.S.DIST(G361,Table2[[#Totals],[Successful Campaigns]])</f>
        <v>0.99999999999999378</v>
      </c>
    </row>
    <row r="362" spans="1:8" x14ac:dyDescent="0.35">
      <c r="A362" s="5" t="s">
        <v>8218</v>
      </c>
      <c r="B362" s="5">
        <v>19</v>
      </c>
      <c r="C362" s="17">
        <f t="shared" si="10"/>
        <v>-0.20777609451158471</v>
      </c>
      <c r="D362" s="17">
        <f>_xlfn.NORM.S.DIST(C362,Table2[[#Totals],[Summary by Mean]])</f>
        <v>0.41770189954112602</v>
      </c>
      <c r="E362" s="5" t="s">
        <v>8220</v>
      </c>
      <c r="F362" s="5">
        <v>2</v>
      </c>
      <c r="G362" s="17">
        <f t="shared" si="11"/>
        <v>1.7116914028556589</v>
      </c>
      <c r="H362" s="17">
        <f>_xlfn.NORM.S.DIST(G362,Table2[[#Totals],[Successful Campaigns]])</f>
        <v>0.95652322310469373</v>
      </c>
    </row>
    <row r="363" spans="1:8" x14ac:dyDescent="0.35">
      <c r="A363" s="5" t="s">
        <v>8218</v>
      </c>
      <c r="B363" s="5">
        <v>94</v>
      </c>
      <c r="C363" s="17">
        <f t="shared" si="10"/>
        <v>-0.11894501659931156</v>
      </c>
      <c r="D363" s="17">
        <f>_xlfn.NORM.S.DIST(C363,Table2[[#Totals],[Summary by Mean]])</f>
        <v>0.45265945840179483</v>
      </c>
      <c r="E363" s="5" t="s">
        <v>8220</v>
      </c>
      <c r="F363" s="5">
        <v>0</v>
      </c>
      <c r="G363" s="17">
        <f t="shared" si="11"/>
        <v>-0.28830859714434109</v>
      </c>
      <c r="H363" s="17">
        <f>_xlfn.NORM.S.DIST(G363,Table2[[#Totals],[Successful Campaigns]])</f>
        <v>0.38655526343120244</v>
      </c>
    </row>
    <row r="364" spans="1:8" x14ac:dyDescent="0.35">
      <c r="A364" s="5" t="s">
        <v>8218</v>
      </c>
      <c r="B364" s="5">
        <v>23</v>
      </c>
      <c r="C364" s="17">
        <f t="shared" si="10"/>
        <v>-0.20303843702293015</v>
      </c>
      <c r="D364" s="17">
        <f>_xlfn.NORM.S.DIST(C364,Table2[[#Totals],[Summary by Mean]])</f>
        <v>0.41955249473073053</v>
      </c>
      <c r="E364" s="5" t="s">
        <v>8220</v>
      </c>
      <c r="F364" s="5">
        <v>3</v>
      </c>
      <c r="G364" s="17">
        <f t="shared" si="11"/>
        <v>2.7116914028556591</v>
      </c>
      <c r="H364" s="17">
        <f>_xlfn.NORM.S.DIST(G364,Table2[[#Totals],[Successful Campaigns]])</f>
        <v>0.99665295593346726</v>
      </c>
    </row>
    <row r="365" spans="1:8" x14ac:dyDescent="0.35">
      <c r="A365" s="5" t="s">
        <v>8218</v>
      </c>
      <c r="B365" s="5">
        <v>15</v>
      </c>
      <c r="C365" s="17">
        <f t="shared" si="10"/>
        <v>-0.21251375200023928</v>
      </c>
      <c r="D365" s="17">
        <f>_xlfn.NORM.S.DIST(C365,Table2[[#Totals],[Summary by Mean]])</f>
        <v>0.41585312512584199</v>
      </c>
      <c r="E365" s="5" t="s">
        <v>8220</v>
      </c>
      <c r="F365" s="5">
        <v>4</v>
      </c>
      <c r="G365" s="17">
        <f t="shared" si="11"/>
        <v>3.7116914028556591</v>
      </c>
      <c r="H365" s="17">
        <f>_xlfn.NORM.S.DIST(G365,Table2[[#Totals],[Successful Campaigns]])</f>
        <v>0.99989706055044614</v>
      </c>
    </row>
    <row r="366" spans="1:8" x14ac:dyDescent="0.35">
      <c r="A366" s="5" t="s">
        <v>8218</v>
      </c>
      <c r="B366" s="5">
        <v>62</v>
      </c>
      <c r="C366" s="17">
        <f t="shared" si="10"/>
        <v>-0.1568462765085481</v>
      </c>
      <c r="D366" s="17">
        <f>_xlfn.NORM.S.DIST(C366,Table2[[#Totals],[Summary by Mean]])</f>
        <v>0.43768300039815128</v>
      </c>
      <c r="E366" s="5" t="s">
        <v>8220</v>
      </c>
      <c r="F366" s="5">
        <v>3</v>
      </c>
      <c r="G366" s="17">
        <f t="shared" si="11"/>
        <v>2.7116914028556591</v>
      </c>
      <c r="H366" s="17">
        <f>_xlfn.NORM.S.DIST(G366,Table2[[#Totals],[Successful Campaigns]])</f>
        <v>0.99665295593346726</v>
      </c>
    </row>
    <row r="367" spans="1:8" x14ac:dyDescent="0.35">
      <c r="A367" s="5" t="s">
        <v>8218</v>
      </c>
      <c r="B367" s="5">
        <v>74</v>
      </c>
      <c r="C367" s="17">
        <f t="shared" si="10"/>
        <v>-0.1426333040425844</v>
      </c>
      <c r="D367" s="17">
        <f>_xlfn.NORM.S.DIST(C367,Table2[[#Totals],[Summary by Mean]])</f>
        <v>0.4432898967845465</v>
      </c>
      <c r="E367" s="5" t="s">
        <v>8220</v>
      </c>
      <c r="F367" s="5">
        <v>6</v>
      </c>
      <c r="G367" s="17">
        <f t="shared" si="11"/>
        <v>5.7116914028556591</v>
      </c>
      <c r="H367" s="17">
        <f>_xlfn.NORM.S.DIST(G367,Table2[[#Totals],[Successful Campaigns]])</f>
        <v>0.99999999440706033</v>
      </c>
    </row>
    <row r="368" spans="1:8" x14ac:dyDescent="0.35">
      <c r="A368" s="5" t="s">
        <v>8218</v>
      </c>
      <c r="B368" s="5">
        <v>97</v>
      </c>
      <c r="C368" s="17">
        <f t="shared" si="10"/>
        <v>-0.11539177348282063</v>
      </c>
      <c r="D368" s="17">
        <f>_xlfn.NORM.S.DIST(C368,Table2[[#Totals],[Summary by Mean]])</f>
        <v>0.4540672996083594</v>
      </c>
      <c r="E368" s="5" t="s">
        <v>8220</v>
      </c>
      <c r="F368" s="5">
        <v>0</v>
      </c>
      <c r="G368" s="17">
        <f t="shared" si="11"/>
        <v>-0.28830859714434109</v>
      </c>
      <c r="H368" s="17">
        <f>_xlfn.NORM.S.DIST(G368,Table2[[#Totals],[Successful Campaigns]])</f>
        <v>0.38655526343120244</v>
      </c>
    </row>
    <row r="369" spans="1:8" x14ac:dyDescent="0.35">
      <c r="A369" s="5" t="s">
        <v>8218</v>
      </c>
      <c r="B369" s="5">
        <v>55</v>
      </c>
      <c r="C369" s="17">
        <f t="shared" si="10"/>
        <v>-0.16513717711369361</v>
      </c>
      <c r="D369" s="17">
        <f>_xlfn.NORM.S.DIST(C369,Table2[[#Totals],[Summary by Mean]])</f>
        <v>0.43441800579550049</v>
      </c>
      <c r="E369" s="5" t="s">
        <v>8220</v>
      </c>
      <c r="F369" s="5">
        <v>0</v>
      </c>
      <c r="G369" s="17">
        <f t="shared" si="11"/>
        <v>-0.28830859714434109</v>
      </c>
      <c r="H369" s="17">
        <f>_xlfn.NORM.S.DIST(G369,Table2[[#Totals],[Successful Campaigns]])</f>
        <v>0.38655526343120244</v>
      </c>
    </row>
    <row r="370" spans="1:8" x14ac:dyDescent="0.35">
      <c r="A370" s="5" t="s">
        <v>8218</v>
      </c>
      <c r="B370" s="5">
        <v>44</v>
      </c>
      <c r="C370" s="17">
        <f t="shared" si="10"/>
        <v>-0.17816573520749365</v>
      </c>
      <c r="D370" s="17">
        <f>_xlfn.NORM.S.DIST(C370,Table2[[#Totals],[Summary by Mean]])</f>
        <v>0.42929640924923429</v>
      </c>
      <c r="E370" s="5" t="s">
        <v>8220</v>
      </c>
      <c r="F370" s="5">
        <v>0</v>
      </c>
      <c r="G370" s="17">
        <f t="shared" si="11"/>
        <v>-0.28830859714434109</v>
      </c>
      <c r="H370" s="17">
        <f>_xlfn.NORM.S.DIST(G370,Table2[[#Totals],[Successful Campaigns]])</f>
        <v>0.38655526343120244</v>
      </c>
    </row>
    <row r="371" spans="1:8" x14ac:dyDescent="0.35">
      <c r="A371" s="5" t="s">
        <v>8218</v>
      </c>
      <c r="B371" s="5">
        <v>110</v>
      </c>
      <c r="C371" s="17">
        <f t="shared" si="10"/>
        <v>-9.9994386644693289E-2</v>
      </c>
      <c r="D371" s="17">
        <f>_xlfn.NORM.S.DIST(C371,Table2[[#Totals],[Summary by Mean]])</f>
        <v>0.46017439095928531</v>
      </c>
      <c r="E371" s="5" t="s">
        <v>8220</v>
      </c>
      <c r="F371" s="5">
        <v>8</v>
      </c>
      <c r="G371" s="17">
        <f t="shared" si="11"/>
        <v>7.7116914028556591</v>
      </c>
      <c r="H371" s="17">
        <f>_xlfn.NORM.S.DIST(G371,Table2[[#Totals],[Successful Campaigns]])</f>
        <v>0.99999999999999378</v>
      </c>
    </row>
    <row r="372" spans="1:8" x14ac:dyDescent="0.35">
      <c r="A372" s="5" t="s">
        <v>8218</v>
      </c>
      <c r="B372" s="5">
        <v>59</v>
      </c>
      <c r="C372" s="17">
        <f t="shared" si="10"/>
        <v>-0.16039951962503904</v>
      </c>
      <c r="D372" s="17">
        <f>_xlfn.NORM.S.DIST(C372,Table2[[#Totals],[Summary by Mean]])</f>
        <v>0.43628318400193056</v>
      </c>
      <c r="E372" s="5" t="s">
        <v>8220</v>
      </c>
      <c r="F372" s="5">
        <v>5</v>
      </c>
      <c r="G372" s="17">
        <f t="shared" si="11"/>
        <v>4.7116914028556591</v>
      </c>
      <c r="H372" s="17">
        <f>_xlfn.NORM.S.DIST(G372,Table2[[#Totals],[Successful Campaigns]])</f>
        <v>0.99999877165397022</v>
      </c>
    </row>
    <row r="373" spans="1:8" x14ac:dyDescent="0.35">
      <c r="A373" s="5" t="s">
        <v>8218</v>
      </c>
      <c r="B373" s="5">
        <v>62</v>
      </c>
      <c r="C373" s="17">
        <f t="shared" si="10"/>
        <v>-0.1568462765085481</v>
      </c>
      <c r="D373" s="17">
        <f>_xlfn.NORM.S.DIST(C373,Table2[[#Totals],[Summary by Mean]])</f>
        <v>0.43768300039815128</v>
      </c>
      <c r="E373" s="5" t="s">
        <v>8220</v>
      </c>
      <c r="F373" s="5">
        <v>0</v>
      </c>
      <c r="G373" s="17">
        <f t="shared" si="11"/>
        <v>-0.28830859714434109</v>
      </c>
      <c r="H373" s="17">
        <f>_xlfn.NORM.S.DIST(G373,Table2[[#Totals],[Successful Campaigns]])</f>
        <v>0.38655526343120244</v>
      </c>
    </row>
    <row r="374" spans="1:8" x14ac:dyDescent="0.35">
      <c r="A374" s="5" t="s">
        <v>8218</v>
      </c>
      <c r="B374" s="5">
        <v>105</v>
      </c>
      <c r="C374" s="17">
        <f t="shared" si="10"/>
        <v>-0.1059164585055115</v>
      </c>
      <c r="D374" s="17">
        <f>_xlfn.NORM.S.DIST(C374,Table2[[#Totals],[Summary by Mean]])</f>
        <v>0.45782431776156801</v>
      </c>
      <c r="E374" s="5" t="s">
        <v>8220</v>
      </c>
      <c r="F374" s="5">
        <v>2</v>
      </c>
      <c r="G374" s="17">
        <f t="shared" si="11"/>
        <v>1.7116914028556589</v>
      </c>
      <c r="H374" s="17">
        <f>_xlfn.NORM.S.DIST(G374,Table2[[#Totals],[Successful Campaigns]])</f>
        <v>0.95652322310469373</v>
      </c>
    </row>
    <row r="375" spans="1:8" x14ac:dyDescent="0.35">
      <c r="A375" s="5" t="s">
        <v>8218</v>
      </c>
      <c r="B375" s="5">
        <v>26</v>
      </c>
      <c r="C375" s="17">
        <f t="shared" si="10"/>
        <v>-0.19948519390643921</v>
      </c>
      <c r="D375" s="17">
        <f>_xlfn.NORM.S.DIST(C375,Table2[[#Totals],[Summary by Mean]])</f>
        <v>0.42094161207768216</v>
      </c>
      <c r="E375" s="5" t="s">
        <v>8220</v>
      </c>
      <c r="F375" s="5">
        <v>24</v>
      </c>
      <c r="G375" s="17">
        <f t="shared" si="11"/>
        <v>23.71169140285566</v>
      </c>
      <c r="H375" s="17">
        <f>_xlfn.NORM.S.DIST(G375,Table2[[#Totals],[Successful Campaigns]])</f>
        <v>1</v>
      </c>
    </row>
    <row r="376" spans="1:8" x14ac:dyDescent="0.35">
      <c r="A376" s="5" t="s">
        <v>8218</v>
      </c>
      <c r="B376" s="5">
        <v>49</v>
      </c>
      <c r="C376" s="17">
        <f t="shared" si="10"/>
        <v>-0.17224366334667546</v>
      </c>
      <c r="D376" s="17">
        <f>_xlfn.NORM.S.DIST(C376,Table2[[#Totals],[Summary by Mean]])</f>
        <v>0.43162298620855616</v>
      </c>
      <c r="E376" s="5" t="s">
        <v>8220</v>
      </c>
      <c r="F376" s="5">
        <v>0</v>
      </c>
      <c r="G376" s="17">
        <f t="shared" si="11"/>
        <v>-0.28830859714434109</v>
      </c>
      <c r="H376" s="17">
        <f>_xlfn.NORM.S.DIST(G376,Table2[[#Totals],[Successful Campaigns]])</f>
        <v>0.38655526343120244</v>
      </c>
    </row>
    <row r="377" spans="1:8" x14ac:dyDescent="0.35">
      <c r="A377" s="5" t="s">
        <v>8218</v>
      </c>
      <c r="B377" s="5">
        <v>68</v>
      </c>
      <c r="C377" s="17">
        <f t="shared" si="10"/>
        <v>-0.14973979027556625</v>
      </c>
      <c r="D377" s="17">
        <f>_xlfn.NORM.S.DIST(C377,Table2[[#Totals],[Summary by Mean]])</f>
        <v>0.44048495698985357</v>
      </c>
      <c r="E377" s="5" t="s">
        <v>8220</v>
      </c>
      <c r="F377" s="5">
        <v>9</v>
      </c>
      <c r="G377" s="17">
        <f t="shared" si="11"/>
        <v>8.7116914028556582</v>
      </c>
      <c r="H377" s="17">
        <f>_xlfn.NORM.S.DIST(G377,Table2[[#Totals],[Successful Campaigns]])</f>
        <v>1</v>
      </c>
    </row>
    <row r="378" spans="1:8" x14ac:dyDescent="0.35">
      <c r="A378" s="5" t="s">
        <v>8218</v>
      </c>
      <c r="B378" s="5">
        <v>22</v>
      </c>
      <c r="C378" s="17">
        <f t="shared" si="10"/>
        <v>-0.20422285139509377</v>
      </c>
      <c r="D378" s="17">
        <f>_xlfn.NORM.S.DIST(C378,Table2[[#Totals],[Summary by Mean]])</f>
        <v>0.41908967740941128</v>
      </c>
      <c r="E378" s="5" t="s">
        <v>8220</v>
      </c>
      <c r="F378" s="5">
        <v>0</v>
      </c>
      <c r="G378" s="17">
        <f t="shared" si="11"/>
        <v>-0.28830859714434109</v>
      </c>
      <c r="H378" s="17">
        <f>_xlfn.NORM.S.DIST(G378,Table2[[#Totals],[Successful Campaigns]])</f>
        <v>0.38655526343120244</v>
      </c>
    </row>
    <row r="379" spans="1:8" x14ac:dyDescent="0.35">
      <c r="A379" s="5" t="s">
        <v>8218</v>
      </c>
      <c r="B379" s="5">
        <v>18</v>
      </c>
      <c r="C379" s="17">
        <f t="shared" si="10"/>
        <v>-0.20896050888374834</v>
      </c>
      <c r="D379" s="17">
        <f>_xlfn.NORM.S.DIST(C379,Table2[[#Totals],[Summary by Mean]])</f>
        <v>0.4172395336882655</v>
      </c>
      <c r="E379" s="5" t="s">
        <v>8220</v>
      </c>
      <c r="F379" s="5">
        <v>1</v>
      </c>
      <c r="G379" s="17">
        <f t="shared" si="11"/>
        <v>0.71169140285565891</v>
      </c>
      <c r="H379" s="17">
        <f>_xlfn.NORM.S.DIST(G379,Table2[[#Totals],[Successful Campaigns]])</f>
        <v>0.76167205374032632</v>
      </c>
    </row>
    <row r="380" spans="1:8" x14ac:dyDescent="0.35">
      <c r="A380" s="5" t="s">
        <v>8218</v>
      </c>
      <c r="B380" s="5">
        <v>19</v>
      </c>
      <c r="C380" s="17">
        <f t="shared" si="10"/>
        <v>-0.20777609451158471</v>
      </c>
      <c r="D380" s="17">
        <f>_xlfn.NORM.S.DIST(C380,Table2[[#Totals],[Summary by Mean]])</f>
        <v>0.41770189954112602</v>
      </c>
      <c r="E380" s="5" t="s">
        <v>8220</v>
      </c>
      <c r="F380" s="5">
        <v>10</v>
      </c>
      <c r="G380" s="17">
        <f t="shared" si="11"/>
        <v>9.7116914028556582</v>
      </c>
      <c r="H380" s="17">
        <f>_xlfn.NORM.S.DIST(G380,Table2[[#Totals],[Successful Campaigns]])</f>
        <v>1</v>
      </c>
    </row>
    <row r="381" spans="1:8" x14ac:dyDescent="0.35">
      <c r="A381" s="5" t="s">
        <v>8218</v>
      </c>
      <c r="B381" s="5">
        <v>99</v>
      </c>
      <c r="C381" s="17">
        <f t="shared" si="10"/>
        <v>-0.11302294473849335</v>
      </c>
      <c r="D381" s="17">
        <f>_xlfn.NORM.S.DIST(C381,Table2[[#Totals],[Summary by Mean]])</f>
        <v>0.4550061822478858</v>
      </c>
      <c r="E381" s="5" t="s">
        <v>8220</v>
      </c>
      <c r="F381" s="5">
        <v>1</v>
      </c>
      <c r="G381" s="17">
        <f t="shared" si="11"/>
        <v>0.71169140285565891</v>
      </c>
      <c r="H381" s="17">
        <f>_xlfn.NORM.S.DIST(G381,Table2[[#Totals],[Successful Campaigns]])</f>
        <v>0.76167205374032632</v>
      </c>
    </row>
    <row r="382" spans="1:8" x14ac:dyDescent="0.35">
      <c r="A382" s="5" t="s">
        <v>8218</v>
      </c>
      <c r="B382" s="5">
        <v>27</v>
      </c>
      <c r="C382" s="17">
        <f t="shared" si="10"/>
        <v>-0.19830077953427558</v>
      </c>
      <c r="D382" s="17">
        <f>_xlfn.NORM.S.DIST(C382,Table2[[#Totals],[Summary by Mean]])</f>
        <v>0.42140487091014334</v>
      </c>
      <c r="E382" s="5" t="s">
        <v>8220</v>
      </c>
      <c r="F382" s="5">
        <v>0</v>
      </c>
      <c r="G382" s="17">
        <f t="shared" si="11"/>
        <v>-0.28830859714434109</v>
      </c>
      <c r="H382" s="17">
        <f>_xlfn.NORM.S.DIST(G382,Table2[[#Totals],[Successful Campaigns]])</f>
        <v>0.38655526343120244</v>
      </c>
    </row>
    <row r="383" spans="1:8" x14ac:dyDescent="0.35">
      <c r="A383" s="5" t="s">
        <v>8218</v>
      </c>
      <c r="B383" s="5">
        <v>25</v>
      </c>
      <c r="C383" s="17">
        <f t="shared" si="10"/>
        <v>-0.20066960827860286</v>
      </c>
      <c r="D383" s="17">
        <f>_xlfn.NORM.S.DIST(C383,Table2[[#Totals],[Summary by Mean]])</f>
        <v>0.42047846268789313</v>
      </c>
      <c r="E383" s="5" t="s">
        <v>8220</v>
      </c>
      <c r="F383" s="5">
        <v>20</v>
      </c>
      <c r="G383" s="17">
        <f t="shared" si="11"/>
        <v>19.71169140285566</v>
      </c>
      <c r="H383" s="17">
        <f>_xlfn.NORM.S.DIST(G383,Table2[[#Totals],[Successful Campaigns]])</f>
        <v>1</v>
      </c>
    </row>
    <row r="384" spans="1:8" x14ac:dyDescent="0.35">
      <c r="A384" s="5" t="s">
        <v>8218</v>
      </c>
      <c r="B384" s="5">
        <v>14</v>
      </c>
      <c r="C384" s="17">
        <f t="shared" si="10"/>
        <v>-0.21369816637240291</v>
      </c>
      <c r="D384" s="17">
        <f>_xlfn.NORM.S.DIST(C384,Table2[[#Totals],[Summary by Mean]])</f>
        <v>0.41539122066878692</v>
      </c>
      <c r="E384" s="5" t="s">
        <v>8220</v>
      </c>
      <c r="F384" s="5">
        <v>30</v>
      </c>
      <c r="G384" s="17">
        <f t="shared" si="11"/>
        <v>29.71169140285566</v>
      </c>
      <c r="H384" s="17">
        <f>_xlfn.NORM.S.DIST(G384,Table2[[#Totals],[Successful Campaigns]])</f>
        <v>1</v>
      </c>
    </row>
    <row r="385" spans="1:8" x14ac:dyDescent="0.35">
      <c r="A385" s="5" t="s">
        <v>8218</v>
      </c>
      <c r="B385" s="5">
        <v>35</v>
      </c>
      <c r="C385" s="17">
        <f t="shared" si="10"/>
        <v>-0.18882546455696644</v>
      </c>
      <c r="D385" s="17">
        <f>_xlfn.NORM.S.DIST(C385,Table2[[#Totals],[Summary by Mean]])</f>
        <v>0.4251148065115436</v>
      </c>
      <c r="E385" s="5" t="s">
        <v>8220</v>
      </c>
      <c r="F385" s="5">
        <v>6</v>
      </c>
      <c r="G385" s="17">
        <f t="shared" si="11"/>
        <v>5.7116914028556591</v>
      </c>
      <c r="H385" s="17">
        <f>_xlfn.NORM.S.DIST(G385,Table2[[#Totals],[Successful Campaigns]])</f>
        <v>0.99999999440706033</v>
      </c>
    </row>
    <row r="386" spans="1:8" x14ac:dyDescent="0.35">
      <c r="A386" s="5" t="s">
        <v>8218</v>
      </c>
      <c r="B386" s="5">
        <v>10</v>
      </c>
      <c r="C386" s="17">
        <f t="shared" ref="C386:C449" si="12">(B386-$J$5)/$J$10</f>
        <v>-0.21843582386105748</v>
      </c>
      <c r="D386" s="17">
        <f>_xlfn.NORM.S.DIST(C386,Table2[[#Totals],[Summary by Mean]])</f>
        <v>0.41354477798404116</v>
      </c>
      <c r="E386" s="5" t="s">
        <v>8220</v>
      </c>
      <c r="F386" s="5">
        <v>15</v>
      </c>
      <c r="G386" s="17">
        <f t="shared" ref="G386:G449" si="13">F386-$K$5/$K$10</f>
        <v>14.711691402855658</v>
      </c>
      <c r="H386" s="17">
        <f>_xlfn.NORM.S.DIST(G386,Table2[[#Totals],[Successful Campaigns]])</f>
        <v>1</v>
      </c>
    </row>
    <row r="387" spans="1:8" x14ac:dyDescent="0.35">
      <c r="A387" s="5" t="s">
        <v>8218</v>
      </c>
      <c r="B387" s="5">
        <v>29</v>
      </c>
      <c r="C387" s="17">
        <f t="shared" si="12"/>
        <v>-0.19593195078994829</v>
      </c>
      <c r="D387" s="17">
        <f>_xlfn.NORM.S.DIST(C387,Table2[[#Totals],[Summary by Mean]])</f>
        <v>0.42233171440595652</v>
      </c>
      <c r="E387" s="5" t="s">
        <v>8220</v>
      </c>
      <c r="F387" s="5">
        <v>5</v>
      </c>
      <c r="G387" s="17">
        <f t="shared" si="13"/>
        <v>4.7116914028556591</v>
      </c>
      <c r="H387" s="17">
        <f>_xlfn.NORM.S.DIST(G387,Table2[[#Totals],[Successful Campaigns]])</f>
        <v>0.99999877165397022</v>
      </c>
    </row>
    <row r="388" spans="1:8" x14ac:dyDescent="0.35">
      <c r="A388" s="5" t="s">
        <v>8218</v>
      </c>
      <c r="B388" s="5">
        <v>44</v>
      </c>
      <c r="C388" s="17">
        <f t="shared" si="12"/>
        <v>-0.17816573520749365</v>
      </c>
      <c r="D388" s="17">
        <f>_xlfn.NORM.S.DIST(C388,Table2[[#Totals],[Summary by Mean]])</f>
        <v>0.42929640924923429</v>
      </c>
      <c r="E388" s="5" t="s">
        <v>8220</v>
      </c>
      <c r="F388" s="5">
        <v>0</v>
      </c>
      <c r="G388" s="17">
        <f t="shared" si="13"/>
        <v>-0.28830859714434109</v>
      </c>
      <c r="H388" s="17">
        <f>_xlfn.NORM.S.DIST(G388,Table2[[#Totals],[Successful Campaigns]])</f>
        <v>0.38655526343120244</v>
      </c>
    </row>
    <row r="389" spans="1:8" x14ac:dyDescent="0.35">
      <c r="A389" s="5" t="s">
        <v>8218</v>
      </c>
      <c r="B389" s="5">
        <v>17</v>
      </c>
      <c r="C389" s="17">
        <f t="shared" si="12"/>
        <v>-0.210144923255912</v>
      </c>
      <c r="D389" s="17">
        <f>_xlfn.NORM.S.DIST(C389,Table2[[#Totals],[Summary by Mean]])</f>
        <v>0.41677728225485228</v>
      </c>
      <c r="E389" s="5" t="s">
        <v>8220</v>
      </c>
      <c r="F389" s="5">
        <v>0</v>
      </c>
      <c r="G389" s="17">
        <f t="shared" si="13"/>
        <v>-0.28830859714434109</v>
      </c>
      <c r="H389" s="17">
        <f>_xlfn.NORM.S.DIST(G389,Table2[[#Totals],[Successful Campaigns]])</f>
        <v>0.38655526343120244</v>
      </c>
    </row>
    <row r="390" spans="1:8" x14ac:dyDescent="0.35">
      <c r="A390" s="5" t="s">
        <v>8218</v>
      </c>
      <c r="B390" s="5">
        <v>34</v>
      </c>
      <c r="C390" s="17">
        <f t="shared" si="12"/>
        <v>-0.19000987892913007</v>
      </c>
      <c r="D390" s="17">
        <f>_xlfn.NORM.S.DIST(C390,Table2[[#Totals],[Summary by Mean]])</f>
        <v>0.42465069464541511</v>
      </c>
      <c r="E390" s="5" t="s">
        <v>8220</v>
      </c>
      <c r="F390" s="5">
        <v>28</v>
      </c>
      <c r="G390" s="17">
        <f t="shared" si="13"/>
        <v>27.71169140285566</v>
      </c>
      <c r="H390" s="17">
        <f>_xlfn.NORM.S.DIST(G390,Table2[[#Totals],[Successful Campaigns]])</f>
        <v>1</v>
      </c>
    </row>
    <row r="391" spans="1:8" x14ac:dyDescent="0.35">
      <c r="A391" s="5" t="s">
        <v>8218</v>
      </c>
      <c r="B391" s="5">
        <v>14</v>
      </c>
      <c r="C391" s="17">
        <f t="shared" si="12"/>
        <v>-0.21369816637240291</v>
      </c>
      <c r="D391" s="17">
        <f>_xlfn.NORM.S.DIST(C391,Table2[[#Totals],[Summary by Mean]])</f>
        <v>0.41539122066878692</v>
      </c>
      <c r="E391" s="5" t="s">
        <v>8220</v>
      </c>
      <c r="F391" s="5">
        <v>0</v>
      </c>
      <c r="G391" s="17">
        <f t="shared" si="13"/>
        <v>-0.28830859714434109</v>
      </c>
      <c r="H391" s="17">
        <f>_xlfn.NORM.S.DIST(G391,Table2[[#Totals],[Successful Campaigns]])</f>
        <v>0.38655526343120244</v>
      </c>
    </row>
    <row r="392" spans="1:8" x14ac:dyDescent="0.35">
      <c r="A392" s="5" t="s">
        <v>8218</v>
      </c>
      <c r="B392" s="5">
        <v>156</v>
      </c>
      <c r="C392" s="17">
        <f t="shared" si="12"/>
        <v>-4.5511325525165763E-2</v>
      </c>
      <c r="D392" s="17">
        <f>_xlfn.NORM.S.DIST(C392,Table2[[#Totals],[Summary by Mean]])</f>
        <v>0.48184987389488554</v>
      </c>
      <c r="E392" s="5" t="s">
        <v>8220</v>
      </c>
      <c r="F392" s="5">
        <v>5</v>
      </c>
      <c r="G392" s="17">
        <f t="shared" si="13"/>
        <v>4.7116914028556591</v>
      </c>
      <c r="H392" s="17">
        <f>_xlfn.NORM.S.DIST(G392,Table2[[#Totals],[Successful Campaigns]])</f>
        <v>0.99999877165397022</v>
      </c>
    </row>
    <row r="393" spans="1:8" x14ac:dyDescent="0.35">
      <c r="A393" s="5" t="s">
        <v>8218</v>
      </c>
      <c r="B393" s="5">
        <v>128</v>
      </c>
      <c r="C393" s="17">
        <f t="shared" si="12"/>
        <v>-7.8674927945747736E-2</v>
      </c>
      <c r="D393" s="17">
        <f>_xlfn.NORM.S.DIST(C393,Table2[[#Totals],[Summary by Mean]])</f>
        <v>0.46864559412549023</v>
      </c>
      <c r="E393" s="5" t="s">
        <v>8220</v>
      </c>
      <c r="F393" s="5">
        <v>7</v>
      </c>
      <c r="G393" s="17">
        <f t="shared" si="13"/>
        <v>6.7116914028556591</v>
      </c>
      <c r="H393" s="17">
        <f>_xlfn.NORM.S.DIST(G393,Table2[[#Totals],[Successful Campaigns]])</f>
        <v>0.99999999999038092</v>
      </c>
    </row>
    <row r="394" spans="1:8" x14ac:dyDescent="0.35">
      <c r="A394" s="5" t="s">
        <v>8218</v>
      </c>
      <c r="B394" s="5">
        <v>60</v>
      </c>
      <c r="C394" s="17">
        <f t="shared" si="12"/>
        <v>-0.15921510525287538</v>
      </c>
      <c r="D394" s="17">
        <f>_xlfn.NORM.S.DIST(C394,Table2[[#Totals],[Summary by Mean]])</f>
        <v>0.43674970169740451</v>
      </c>
      <c r="E394" s="5" t="s">
        <v>8220</v>
      </c>
      <c r="F394" s="5">
        <v>30</v>
      </c>
      <c r="G394" s="17">
        <f t="shared" si="13"/>
        <v>29.71169140285566</v>
      </c>
      <c r="H394" s="17">
        <f>_xlfn.NORM.S.DIST(G394,Table2[[#Totals],[Successful Campaigns]])</f>
        <v>1</v>
      </c>
    </row>
    <row r="395" spans="1:8" x14ac:dyDescent="0.35">
      <c r="A395" s="5" t="s">
        <v>8218</v>
      </c>
      <c r="B395" s="5">
        <v>32</v>
      </c>
      <c r="C395" s="17">
        <f t="shared" si="12"/>
        <v>-0.19237870767345736</v>
      </c>
      <c r="D395" s="17">
        <f>_xlfn.NORM.S.DIST(C395,Table2[[#Totals],[Summary by Mean]])</f>
        <v>0.42372278485087106</v>
      </c>
      <c r="E395" s="5" t="s">
        <v>8220</v>
      </c>
      <c r="F395" s="5">
        <v>2</v>
      </c>
      <c r="G395" s="17">
        <f t="shared" si="13"/>
        <v>1.7116914028556589</v>
      </c>
      <c r="H395" s="17">
        <f>_xlfn.NORM.S.DIST(G395,Table2[[#Totals],[Successful Campaigns]])</f>
        <v>0.95652322310469373</v>
      </c>
    </row>
    <row r="396" spans="1:8" x14ac:dyDescent="0.35">
      <c r="A396" s="5" t="s">
        <v>8218</v>
      </c>
      <c r="B396" s="5">
        <v>53</v>
      </c>
      <c r="C396" s="17">
        <f t="shared" si="12"/>
        <v>-0.16750600585802089</v>
      </c>
      <c r="D396" s="17">
        <f>_xlfn.NORM.S.DIST(C396,Table2[[#Totals],[Summary by Mean]])</f>
        <v>0.43348596115150073</v>
      </c>
      <c r="E396" s="5" t="s">
        <v>8220</v>
      </c>
      <c r="F396" s="5">
        <v>30</v>
      </c>
      <c r="G396" s="17">
        <f t="shared" si="13"/>
        <v>29.71169140285566</v>
      </c>
      <c r="H396" s="17">
        <f>_xlfn.NORM.S.DIST(G396,Table2[[#Totals],[Successful Campaigns]])</f>
        <v>1</v>
      </c>
    </row>
    <row r="397" spans="1:8" x14ac:dyDescent="0.35">
      <c r="A397" s="5" t="s">
        <v>8218</v>
      </c>
      <c r="B397" s="5">
        <v>184</v>
      </c>
      <c r="C397" s="17">
        <f t="shared" si="12"/>
        <v>-1.2347723104583793E-2</v>
      </c>
      <c r="D397" s="17">
        <f>_xlfn.NORM.S.DIST(C397,Table2[[#Totals],[Summary by Mean]])</f>
        <v>0.49507409635956562</v>
      </c>
      <c r="E397" s="5" t="s">
        <v>8220</v>
      </c>
      <c r="F397" s="5">
        <v>2</v>
      </c>
      <c r="G397" s="17">
        <f t="shared" si="13"/>
        <v>1.7116914028556589</v>
      </c>
      <c r="H397" s="17">
        <f>_xlfn.NORM.S.DIST(G397,Table2[[#Totals],[Successful Campaigns]])</f>
        <v>0.95652322310469373</v>
      </c>
    </row>
    <row r="398" spans="1:8" x14ac:dyDescent="0.35">
      <c r="A398" s="5" t="s">
        <v>8218</v>
      </c>
      <c r="B398" s="5">
        <v>90</v>
      </c>
      <c r="C398" s="17">
        <f t="shared" si="12"/>
        <v>-0.12368267408796613</v>
      </c>
      <c r="D398" s="17">
        <f>_xlfn.NORM.S.DIST(C398,Table2[[#Totals],[Summary by Mean]])</f>
        <v>0.45078326519562933</v>
      </c>
      <c r="E398" s="5" t="s">
        <v>8220</v>
      </c>
      <c r="F398" s="5">
        <v>0</v>
      </c>
      <c r="G398" s="17">
        <f t="shared" si="13"/>
        <v>-0.28830859714434109</v>
      </c>
      <c r="H398" s="17">
        <f>_xlfn.NORM.S.DIST(G398,Table2[[#Totals],[Successful Campaigns]])</f>
        <v>0.38655526343120244</v>
      </c>
    </row>
    <row r="399" spans="1:8" x14ac:dyDescent="0.35">
      <c r="A399" s="5" t="s">
        <v>8218</v>
      </c>
      <c r="B399" s="5">
        <v>71</v>
      </c>
      <c r="C399" s="17">
        <f t="shared" si="12"/>
        <v>-0.14618654715907534</v>
      </c>
      <c r="D399" s="17">
        <f>_xlfn.NORM.S.DIST(C399,Table2[[#Totals],[Summary by Mean]])</f>
        <v>0.44188706264067451</v>
      </c>
      <c r="E399" s="5" t="s">
        <v>8220</v>
      </c>
      <c r="F399" s="5">
        <v>2</v>
      </c>
      <c r="G399" s="17">
        <f t="shared" si="13"/>
        <v>1.7116914028556589</v>
      </c>
      <c r="H399" s="17">
        <f>_xlfn.NORM.S.DIST(G399,Table2[[#Totals],[Successful Campaigns]])</f>
        <v>0.95652322310469373</v>
      </c>
    </row>
    <row r="400" spans="1:8" x14ac:dyDescent="0.35">
      <c r="A400" s="5" t="s">
        <v>8218</v>
      </c>
      <c r="B400" s="5">
        <v>87</v>
      </c>
      <c r="C400" s="17">
        <f t="shared" si="12"/>
        <v>-0.12723591720445707</v>
      </c>
      <c r="D400" s="17">
        <f>_xlfn.NORM.S.DIST(C400,Table2[[#Totals],[Summary by Mean]])</f>
        <v>0.44937683928384486</v>
      </c>
      <c r="E400" s="5" t="s">
        <v>8220</v>
      </c>
      <c r="F400" s="5">
        <v>1</v>
      </c>
      <c r="G400" s="17">
        <f t="shared" si="13"/>
        <v>0.71169140285565891</v>
      </c>
      <c r="H400" s="17">
        <f>_xlfn.NORM.S.DIST(G400,Table2[[#Totals],[Successful Campaigns]])</f>
        <v>0.76167205374032632</v>
      </c>
    </row>
    <row r="401" spans="1:8" x14ac:dyDescent="0.35">
      <c r="A401" s="5" t="s">
        <v>8218</v>
      </c>
      <c r="B401" s="5">
        <v>28</v>
      </c>
      <c r="C401" s="17">
        <f t="shared" si="12"/>
        <v>-0.19711636516211192</v>
      </c>
      <c r="D401" s="17">
        <f>_xlfn.NORM.S.DIST(C401,Table2[[#Totals],[Summary by Mean]])</f>
        <v>0.42186823856110828</v>
      </c>
      <c r="E401" s="5" t="s">
        <v>8220</v>
      </c>
      <c r="F401" s="5">
        <v>2</v>
      </c>
      <c r="G401" s="17">
        <f t="shared" si="13"/>
        <v>1.7116914028556589</v>
      </c>
      <c r="H401" s="17">
        <f>_xlfn.NORM.S.DIST(G401,Table2[[#Totals],[Successful Campaigns]])</f>
        <v>0.95652322310469373</v>
      </c>
    </row>
    <row r="402" spans="1:8" x14ac:dyDescent="0.35">
      <c r="A402" s="5" t="s">
        <v>8218</v>
      </c>
      <c r="B402" s="5">
        <v>56</v>
      </c>
      <c r="C402" s="17">
        <f t="shared" si="12"/>
        <v>-0.16395276274152995</v>
      </c>
      <c r="D402" s="17">
        <f>_xlfn.NORM.S.DIST(C402,Table2[[#Totals],[Summary by Mean]])</f>
        <v>0.43488416518680473</v>
      </c>
      <c r="E402" s="5" t="s">
        <v>8220</v>
      </c>
      <c r="F402" s="5">
        <v>14</v>
      </c>
      <c r="G402" s="17">
        <f t="shared" si="13"/>
        <v>13.711691402855658</v>
      </c>
      <c r="H402" s="17">
        <f>_xlfn.NORM.S.DIST(G402,Table2[[#Totals],[Successful Campaigns]])</f>
        <v>1</v>
      </c>
    </row>
    <row r="403" spans="1:8" x14ac:dyDescent="0.35">
      <c r="A403" s="5" t="s">
        <v>8218</v>
      </c>
      <c r="B403" s="5">
        <v>51</v>
      </c>
      <c r="C403" s="17">
        <f t="shared" si="12"/>
        <v>-0.16987483460234817</v>
      </c>
      <c r="D403" s="17">
        <f>_xlfn.NORM.S.DIST(C403,Table2[[#Totals],[Summary by Mean]])</f>
        <v>0.43255428626279424</v>
      </c>
      <c r="E403" s="5" t="s">
        <v>8220</v>
      </c>
      <c r="F403" s="5">
        <v>31</v>
      </c>
      <c r="G403" s="17">
        <f t="shared" si="13"/>
        <v>30.71169140285566</v>
      </c>
      <c r="H403" s="17">
        <f>_xlfn.NORM.S.DIST(G403,Table2[[#Totals],[Successful Campaigns]])</f>
        <v>1</v>
      </c>
    </row>
    <row r="404" spans="1:8" x14ac:dyDescent="0.35">
      <c r="A404" s="5" t="s">
        <v>8218</v>
      </c>
      <c r="B404" s="5">
        <v>75</v>
      </c>
      <c r="C404" s="17">
        <f t="shared" si="12"/>
        <v>-0.14144888967042077</v>
      </c>
      <c r="D404" s="17">
        <f>_xlfn.NORM.S.DIST(C404,Table2[[#Totals],[Summary by Mean]])</f>
        <v>0.44375766705655828</v>
      </c>
      <c r="E404" s="5" t="s">
        <v>8220</v>
      </c>
      <c r="F404" s="5">
        <v>16</v>
      </c>
      <c r="G404" s="17">
        <f t="shared" si="13"/>
        <v>15.711691402855658</v>
      </c>
      <c r="H404" s="17">
        <f>_xlfn.NORM.S.DIST(G404,Table2[[#Totals],[Successful Campaigns]])</f>
        <v>1</v>
      </c>
    </row>
    <row r="405" spans="1:8" x14ac:dyDescent="0.35">
      <c r="A405" s="5" t="s">
        <v>8218</v>
      </c>
      <c r="B405" s="5">
        <v>38</v>
      </c>
      <c r="C405" s="17">
        <f t="shared" si="12"/>
        <v>-0.1852722214404755</v>
      </c>
      <c r="D405" s="17">
        <f>_xlfn.NORM.S.DIST(C405,Table2[[#Totals],[Summary by Mean]])</f>
        <v>0.4265077624515079</v>
      </c>
      <c r="E405" s="5" t="s">
        <v>8220</v>
      </c>
      <c r="F405" s="5">
        <v>12</v>
      </c>
      <c r="G405" s="17">
        <f t="shared" si="13"/>
        <v>11.711691402855658</v>
      </c>
      <c r="H405" s="17">
        <f>_xlfn.NORM.S.DIST(G405,Table2[[#Totals],[Successful Campaigns]])</f>
        <v>1</v>
      </c>
    </row>
    <row r="406" spans="1:8" x14ac:dyDescent="0.35">
      <c r="A406" s="5" t="s">
        <v>8218</v>
      </c>
      <c r="B406" s="5">
        <v>18</v>
      </c>
      <c r="C406" s="17">
        <f t="shared" si="12"/>
        <v>-0.20896050888374834</v>
      </c>
      <c r="D406" s="17">
        <f>_xlfn.NORM.S.DIST(C406,Table2[[#Totals],[Summary by Mean]])</f>
        <v>0.4172395336882655</v>
      </c>
      <c r="E406" s="5" t="s">
        <v>8220</v>
      </c>
      <c r="F406" s="5">
        <v>96</v>
      </c>
      <c r="G406" s="17">
        <f t="shared" si="13"/>
        <v>95.711691402855664</v>
      </c>
      <c r="H406" s="17">
        <f>_xlfn.NORM.S.DIST(G406,Table2[[#Totals],[Successful Campaigns]])</f>
        <v>1</v>
      </c>
    </row>
    <row r="407" spans="1:8" x14ac:dyDescent="0.35">
      <c r="A407" s="5" t="s">
        <v>8218</v>
      </c>
      <c r="B407" s="5">
        <v>54</v>
      </c>
      <c r="C407" s="17">
        <f t="shared" si="12"/>
        <v>-0.16632159148585723</v>
      </c>
      <c r="D407" s="17">
        <f>_xlfn.NORM.S.DIST(C407,Table2[[#Totals],[Summary by Mean]])</f>
        <v>0.4339519375717793</v>
      </c>
      <c r="E407" s="5" t="s">
        <v>8220</v>
      </c>
      <c r="F407" s="5">
        <v>16</v>
      </c>
      <c r="G407" s="17">
        <f t="shared" si="13"/>
        <v>15.711691402855658</v>
      </c>
      <c r="H407" s="17">
        <f>_xlfn.NORM.S.DIST(G407,Table2[[#Totals],[Successful Campaigns]])</f>
        <v>1</v>
      </c>
    </row>
    <row r="408" spans="1:8" x14ac:dyDescent="0.35">
      <c r="A408" s="5" t="s">
        <v>8218</v>
      </c>
      <c r="B408" s="5">
        <v>71</v>
      </c>
      <c r="C408" s="17">
        <f t="shared" si="12"/>
        <v>-0.14618654715907534</v>
      </c>
      <c r="D408" s="17">
        <f>_xlfn.NORM.S.DIST(C408,Table2[[#Totals],[Summary by Mean]])</f>
        <v>0.44188706264067451</v>
      </c>
      <c r="E408" s="5" t="s">
        <v>8220</v>
      </c>
      <c r="F408" s="5">
        <v>5</v>
      </c>
      <c r="G408" s="17">
        <f t="shared" si="13"/>
        <v>4.7116914028556591</v>
      </c>
      <c r="H408" s="17">
        <f>_xlfn.NORM.S.DIST(G408,Table2[[#Totals],[Successful Campaigns]])</f>
        <v>0.99999877165397022</v>
      </c>
    </row>
    <row r="409" spans="1:8" x14ac:dyDescent="0.35">
      <c r="A409" s="5" t="s">
        <v>8218</v>
      </c>
      <c r="B409" s="5">
        <v>57</v>
      </c>
      <c r="C409" s="17">
        <f t="shared" si="12"/>
        <v>-0.16276834836936632</v>
      </c>
      <c r="D409" s="17">
        <f>_xlfn.NORM.S.DIST(C409,Table2[[#Totals],[Summary by Mean]])</f>
        <v>0.43535041510945194</v>
      </c>
      <c r="E409" s="5" t="s">
        <v>8220</v>
      </c>
      <c r="F409" s="5">
        <v>0</v>
      </c>
      <c r="G409" s="17">
        <f t="shared" si="13"/>
        <v>-0.28830859714434109</v>
      </c>
      <c r="H409" s="17">
        <f>_xlfn.NORM.S.DIST(G409,Table2[[#Totals],[Successful Campaigns]])</f>
        <v>0.38655526343120244</v>
      </c>
    </row>
    <row r="410" spans="1:8" x14ac:dyDescent="0.35">
      <c r="A410" s="5" t="s">
        <v>8218</v>
      </c>
      <c r="B410" s="5">
        <v>43</v>
      </c>
      <c r="C410" s="17">
        <f t="shared" si="12"/>
        <v>-0.17935014957965731</v>
      </c>
      <c r="D410" s="17">
        <f>_xlfn.NORM.S.DIST(C410,Table2[[#Totals],[Summary by Mean]])</f>
        <v>0.42883138575016971</v>
      </c>
      <c r="E410" s="5" t="s">
        <v>8220</v>
      </c>
      <c r="F410" s="5">
        <v>8</v>
      </c>
      <c r="G410" s="17">
        <f t="shared" si="13"/>
        <v>7.7116914028556591</v>
      </c>
      <c r="H410" s="17">
        <f>_xlfn.NORM.S.DIST(G410,Table2[[#Totals],[Successful Campaigns]])</f>
        <v>0.99999999999999378</v>
      </c>
    </row>
    <row r="411" spans="1:8" x14ac:dyDescent="0.35">
      <c r="A411" s="5" t="s">
        <v>8218</v>
      </c>
      <c r="B411" s="5">
        <v>52</v>
      </c>
      <c r="C411" s="17">
        <f t="shared" si="12"/>
        <v>-0.16869042023018452</v>
      </c>
      <c r="D411" s="17">
        <f>_xlfn.NORM.S.DIST(C411,Table2[[#Totals],[Summary by Mean]])</f>
        <v>0.4330200771701419</v>
      </c>
      <c r="E411" s="5" t="s">
        <v>8220</v>
      </c>
      <c r="F411" s="5">
        <v>7</v>
      </c>
      <c r="G411" s="17">
        <f t="shared" si="13"/>
        <v>6.7116914028556591</v>
      </c>
      <c r="H411" s="17">
        <f>_xlfn.NORM.S.DIST(G411,Table2[[#Totals],[Successful Campaigns]])</f>
        <v>0.99999999999038092</v>
      </c>
    </row>
    <row r="412" spans="1:8" x14ac:dyDescent="0.35">
      <c r="A412" s="5" t="s">
        <v>8218</v>
      </c>
      <c r="B412" s="5">
        <v>27</v>
      </c>
      <c r="C412" s="17">
        <f t="shared" si="12"/>
        <v>-0.19830077953427558</v>
      </c>
      <c r="D412" s="17">
        <f>_xlfn.NORM.S.DIST(C412,Table2[[#Totals],[Summary by Mean]])</f>
        <v>0.42140487091014334</v>
      </c>
      <c r="E412" s="5" t="s">
        <v>8220</v>
      </c>
      <c r="F412" s="5">
        <v>24</v>
      </c>
      <c r="G412" s="17">
        <f t="shared" si="13"/>
        <v>23.71169140285566</v>
      </c>
      <c r="H412" s="17">
        <f>_xlfn.NORM.S.DIST(G412,Table2[[#Totals],[Successful Campaigns]])</f>
        <v>1</v>
      </c>
    </row>
    <row r="413" spans="1:8" x14ac:dyDescent="0.35">
      <c r="A413" s="5" t="s">
        <v>8218</v>
      </c>
      <c r="B413" s="5">
        <v>12</v>
      </c>
      <c r="C413" s="17">
        <f t="shared" si="12"/>
        <v>-0.21606699511673019</v>
      </c>
      <c r="D413" s="17">
        <f>_xlfn.NORM.S.DIST(C413,Table2[[#Totals],[Summary by Mean]])</f>
        <v>0.41446776306232075</v>
      </c>
      <c r="E413" s="5" t="s">
        <v>8220</v>
      </c>
      <c r="F413" s="5">
        <v>121</v>
      </c>
      <c r="G413" s="17">
        <f t="shared" si="13"/>
        <v>120.71169140285566</v>
      </c>
      <c r="H413" s="17">
        <f>_xlfn.NORM.S.DIST(G413,Table2[[#Totals],[Successful Campaigns]])</f>
        <v>1</v>
      </c>
    </row>
    <row r="414" spans="1:8" x14ac:dyDescent="0.35">
      <c r="A414" s="5" t="s">
        <v>8218</v>
      </c>
      <c r="B414" s="5">
        <v>33</v>
      </c>
      <c r="C414" s="17">
        <f t="shared" si="12"/>
        <v>-0.19119429330129373</v>
      </c>
      <c r="D414" s="17">
        <f>_xlfn.NORM.S.DIST(C414,Table2[[#Totals],[Summary by Mean]])</f>
        <v>0.42418668721609792</v>
      </c>
      <c r="E414" s="5" t="s">
        <v>8220</v>
      </c>
      <c r="F414" s="5">
        <v>196</v>
      </c>
      <c r="G414" s="17">
        <f t="shared" si="13"/>
        <v>195.71169140285565</v>
      </c>
      <c r="H414" s="17">
        <f>_xlfn.NORM.S.DIST(G414,Table2[[#Totals],[Successful Campaigns]])</f>
        <v>1</v>
      </c>
    </row>
    <row r="415" spans="1:8" x14ac:dyDescent="0.35">
      <c r="A415" s="5" t="s">
        <v>8218</v>
      </c>
      <c r="B415" s="5">
        <v>96</v>
      </c>
      <c r="C415" s="17">
        <f t="shared" si="12"/>
        <v>-0.11657618785498428</v>
      </c>
      <c r="D415" s="17">
        <f>_xlfn.NORM.S.DIST(C415,Table2[[#Totals],[Summary by Mean]])</f>
        <v>0.45359795418958387</v>
      </c>
      <c r="E415" s="5" t="s">
        <v>8220</v>
      </c>
      <c r="F415" s="5">
        <v>5</v>
      </c>
      <c r="G415" s="17">
        <f t="shared" si="13"/>
        <v>4.7116914028556591</v>
      </c>
      <c r="H415" s="17">
        <f>_xlfn.NORM.S.DIST(G415,Table2[[#Totals],[Successful Campaigns]])</f>
        <v>0.99999877165397022</v>
      </c>
    </row>
    <row r="416" spans="1:8" x14ac:dyDescent="0.35">
      <c r="A416" s="5" t="s">
        <v>8218</v>
      </c>
      <c r="B416" s="5">
        <v>28</v>
      </c>
      <c r="C416" s="17">
        <f t="shared" si="12"/>
        <v>-0.19711636516211192</v>
      </c>
      <c r="D416" s="17">
        <f>_xlfn.NORM.S.DIST(C416,Table2[[#Totals],[Summary by Mean]])</f>
        <v>0.42186823856110828</v>
      </c>
      <c r="E416" s="5" t="s">
        <v>8220</v>
      </c>
      <c r="F416" s="5">
        <v>73</v>
      </c>
      <c r="G416" s="17">
        <f t="shared" si="13"/>
        <v>72.711691402855664</v>
      </c>
      <c r="H416" s="17">
        <f>_xlfn.NORM.S.DIST(G416,Table2[[#Totals],[Successful Campaigns]])</f>
        <v>1</v>
      </c>
    </row>
    <row r="417" spans="1:8" x14ac:dyDescent="0.35">
      <c r="A417" s="5" t="s">
        <v>8218</v>
      </c>
      <c r="B417" s="5">
        <v>43</v>
      </c>
      <c r="C417" s="17">
        <f t="shared" si="12"/>
        <v>-0.17935014957965731</v>
      </c>
      <c r="D417" s="17">
        <f>_xlfn.NORM.S.DIST(C417,Table2[[#Totals],[Summary by Mean]])</f>
        <v>0.42883138575016971</v>
      </c>
      <c r="E417" s="5" t="s">
        <v>8220</v>
      </c>
      <c r="F417" s="5">
        <v>93</v>
      </c>
      <c r="G417" s="17">
        <f t="shared" si="13"/>
        <v>92.711691402855664</v>
      </c>
      <c r="H417" s="17">
        <f>_xlfn.NORM.S.DIST(G417,Table2[[#Totals],[Successful Campaigns]])</f>
        <v>1</v>
      </c>
    </row>
    <row r="418" spans="1:8" x14ac:dyDescent="0.35">
      <c r="A418" s="5" t="s">
        <v>8218</v>
      </c>
      <c r="B418" s="5">
        <v>205</v>
      </c>
      <c r="C418" s="17">
        <f t="shared" si="12"/>
        <v>1.2524978710852688E-2</v>
      </c>
      <c r="D418" s="17">
        <f>_xlfn.NORM.S.DIST(C418,Table2[[#Totals],[Summary by Mean]])</f>
        <v>0.50499661292786024</v>
      </c>
      <c r="E418" s="5" t="s">
        <v>8220</v>
      </c>
      <c r="F418" s="5">
        <v>17</v>
      </c>
      <c r="G418" s="17">
        <f t="shared" si="13"/>
        <v>16.71169140285566</v>
      </c>
      <c r="H418" s="17">
        <f>_xlfn.NORM.S.DIST(G418,Table2[[#Totals],[Successful Campaigns]])</f>
        <v>1</v>
      </c>
    </row>
    <row r="419" spans="1:8" x14ac:dyDescent="0.35">
      <c r="A419" s="5" t="s">
        <v>8218</v>
      </c>
      <c r="B419" s="5">
        <v>23</v>
      </c>
      <c r="C419" s="17">
        <f t="shared" si="12"/>
        <v>-0.20303843702293015</v>
      </c>
      <c r="D419" s="17">
        <f>_xlfn.NORM.S.DIST(C419,Table2[[#Totals],[Summary by Mean]])</f>
        <v>0.41955249473073053</v>
      </c>
      <c r="E419" s="5" t="s">
        <v>8220</v>
      </c>
      <c r="F419" s="5">
        <v>7</v>
      </c>
      <c r="G419" s="17">
        <f t="shared" si="13"/>
        <v>6.7116914028556591</v>
      </c>
      <c r="H419" s="17">
        <f>_xlfn.NORM.S.DIST(G419,Table2[[#Totals],[Successful Campaigns]])</f>
        <v>0.99999999999038092</v>
      </c>
    </row>
    <row r="420" spans="1:8" x14ac:dyDescent="0.35">
      <c r="A420" s="5" t="s">
        <v>8218</v>
      </c>
      <c r="B420" s="5">
        <v>19</v>
      </c>
      <c r="C420" s="17">
        <f t="shared" si="12"/>
        <v>-0.20777609451158471</v>
      </c>
      <c r="D420" s="17">
        <f>_xlfn.NORM.S.DIST(C420,Table2[[#Totals],[Summary by Mean]])</f>
        <v>0.41770189954112602</v>
      </c>
      <c r="E420" s="5" t="s">
        <v>8220</v>
      </c>
      <c r="F420" s="5">
        <v>17</v>
      </c>
      <c r="G420" s="17">
        <f t="shared" si="13"/>
        <v>16.71169140285566</v>
      </c>
      <c r="H420" s="17">
        <f>_xlfn.NORM.S.DIST(G420,Table2[[#Totals],[Successful Campaigns]])</f>
        <v>1</v>
      </c>
    </row>
    <row r="421" spans="1:8" x14ac:dyDescent="0.35">
      <c r="A421" s="5" t="s">
        <v>8218</v>
      </c>
      <c r="B421" s="5">
        <v>14</v>
      </c>
      <c r="C421" s="17">
        <f t="shared" si="12"/>
        <v>-0.21369816637240291</v>
      </c>
      <c r="D421" s="17">
        <f>_xlfn.NORM.S.DIST(C421,Table2[[#Totals],[Summary by Mean]])</f>
        <v>0.41539122066878692</v>
      </c>
      <c r="E421" s="5" t="s">
        <v>8220</v>
      </c>
      <c r="F421" s="5">
        <v>171</v>
      </c>
      <c r="G421" s="17">
        <f t="shared" si="13"/>
        <v>170.71169140285565</v>
      </c>
      <c r="H421" s="17">
        <f>_xlfn.NORM.S.DIST(G421,Table2[[#Totals],[Successful Campaigns]])</f>
        <v>1</v>
      </c>
    </row>
    <row r="422" spans="1:8" x14ac:dyDescent="0.35">
      <c r="A422" s="5" t="s">
        <v>8218</v>
      </c>
      <c r="B422" s="5">
        <v>38</v>
      </c>
      <c r="C422" s="17">
        <f t="shared" si="12"/>
        <v>-0.1852722214404755</v>
      </c>
      <c r="D422" s="17">
        <f>_xlfn.NORM.S.DIST(C422,Table2[[#Totals],[Summary by Mean]])</f>
        <v>0.4265077624515079</v>
      </c>
      <c r="E422" s="5" t="s">
        <v>8220</v>
      </c>
      <c r="F422" s="5">
        <v>188</v>
      </c>
      <c r="G422" s="17">
        <f t="shared" si="13"/>
        <v>187.71169140285565</v>
      </c>
      <c r="H422" s="17">
        <f>_xlfn.NORM.S.DIST(G422,Table2[[#Totals],[Successful Campaigns]])</f>
        <v>1</v>
      </c>
    </row>
    <row r="423" spans="1:8" x14ac:dyDescent="0.35">
      <c r="A423" s="5" t="s">
        <v>8218</v>
      </c>
      <c r="B423" s="5">
        <v>78</v>
      </c>
      <c r="C423" s="17">
        <f t="shared" si="12"/>
        <v>-0.13789564655392983</v>
      </c>
      <c r="D423" s="17">
        <f>_xlfn.NORM.S.DIST(C423,Table2[[#Totals],[Summary by Mean]])</f>
        <v>0.44516144554325238</v>
      </c>
      <c r="E423" s="5" t="s">
        <v>8220</v>
      </c>
      <c r="F423" s="5">
        <v>110</v>
      </c>
      <c r="G423" s="17">
        <f t="shared" si="13"/>
        <v>109.71169140285566</v>
      </c>
      <c r="H423" s="17">
        <f>_xlfn.NORM.S.DIST(G423,Table2[[#Totals],[Successful Campaigns]])</f>
        <v>1</v>
      </c>
    </row>
    <row r="424" spans="1:8" x14ac:dyDescent="0.35">
      <c r="A424" s="5" t="s">
        <v>8218</v>
      </c>
      <c r="B424" s="5">
        <v>69</v>
      </c>
      <c r="C424" s="17">
        <f t="shared" si="12"/>
        <v>-0.14855537590340262</v>
      </c>
      <c r="D424" s="17">
        <f>_xlfn.NORM.S.DIST(C424,Table2[[#Totals],[Summary by Mean]])</f>
        <v>0.44095224352707513</v>
      </c>
      <c r="E424" s="5" t="s">
        <v>8220</v>
      </c>
      <c r="F424" s="5">
        <v>37</v>
      </c>
      <c r="G424" s="17">
        <f t="shared" si="13"/>
        <v>36.711691402855656</v>
      </c>
      <c r="H424" s="17">
        <f>_xlfn.NORM.S.DIST(G424,Table2[[#Totals],[Successful Campaigns]])</f>
        <v>1</v>
      </c>
    </row>
    <row r="425" spans="1:8" x14ac:dyDescent="0.35">
      <c r="A425" s="5" t="s">
        <v>8218</v>
      </c>
      <c r="B425" s="5">
        <v>33</v>
      </c>
      <c r="C425" s="17">
        <f t="shared" si="12"/>
        <v>-0.19119429330129373</v>
      </c>
      <c r="D425" s="17">
        <f>_xlfn.NORM.S.DIST(C425,Table2[[#Totals],[Summary by Mean]])</f>
        <v>0.42418668721609792</v>
      </c>
      <c r="E425" s="5" t="s">
        <v>8220</v>
      </c>
      <c r="F425" s="5">
        <v>9</v>
      </c>
      <c r="G425" s="17">
        <f t="shared" si="13"/>
        <v>8.7116914028556582</v>
      </c>
      <c r="H425" s="17">
        <f>_xlfn.NORM.S.DIST(G425,Table2[[#Totals],[Successful Campaigns]])</f>
        <v>1</v>
      </c>
    </row>
    <row r="426" spans="1:8" x14ac:dyDescent="0.35">
      <c r="A426" s="5" t="s">
        <v>8218</v>
      </c>
      <c r="B426" s="5">
        <v>54</v>
      </c>
      <c r="C426" s="17">
        <f t="shared" si="12"/>
        <v>-0.16632159148585723</v>
      </c>
      <c r="D426" s="17">
        <f>_xlfn.NORM.S.DIST(C426,Table2[[#Totals],[Summary by Mean]])</f>
        <v>0.4339519375717793</v>
      </c>
      <c r="E426" s="5" t="s">
        <v>8220</v>
      </c>
      <c r="F426" s="5">
        <v>29</v>
      </c>
      <c r="G426" s="17">
        <f t="shared" si="13"/>
        <v>28.71169140285566</v>
      </c>
      <c r="H426" s="17">
        <f>_xlfn.NORM.S.DIST(G426,Table2[[#Totals],[Successful Campaigns]])</f>
        <v>1</v>
      </c>
    </row>
    <row r="427" spans="1:8" x14ac:dyDescent="0.35">
      <c r="A427" s="5" t="s">
        <v>8218</v>
      </c>
      <c r="B427" s="5">
        <v>99</v>
      </c>
      <c r="C427" s="17">
        <f t="shared" si="12"/>
        <v>-0.11302294473849335</v>
      </c>
      <c r="D427" s="17">
        <f>_xlfn.NORM.S.DIST(C427,Table2[[#Totals],[Summary by Mean]])</f>
        <v>0.4550061822478858</v>
      </c>
      <c r="E427" s="5" t="s">
        <v>8220</v>
      </c>
      <c r="F427" s="5">
        <v>6</v>
      </c>
      <c r="G427" s="17">
        <f t="shared" si="13"/>
        <v>5.7116914028556591</v>
      </c>
      <c r="H427" s="17">
        <f>_xlfn.NORM.S.DIST(G427,Table2[[#Totals],[Successful Campaigns]])</f>
        <v>0.99999999440706033</v>
      </c>
    </row>
    <row r="428" spans="1:8" x14ac:dyDescent="0.35">
      <c r="A428" s="5" t="s">
        <v>8218</v>
      </c>
      <c r="B428" s="5">
        <v>49</v>
      </c>
      <c r="C428" s="17">
        <f t="shared" si="12"/>
        <v>-0.17224366334667546</v>
      </c>
      <c r="D428" s="17">
        <f>_xlfn.NORM.S.DIST(C428,Table2[[#Totals],[Summary by Mean]])</f>
        <v>0.43162298620855616</v>
      </c>
      <c r="E428" s="5" t="s">
        <v>8220</v>
      </c>
      <c r="F428" s="5">
        <v>30</v>
      </c>
      <c r="G428" s="17">
        <f t="shared" si="13"/>
        <v>29.71169140285566</v>
      </c>
      <c r="H428" s="17">
        <f>_xlfn.NORM.S.DIST(G428,Table2[[#Totals],[Successful Campaigns]])</f>
        <v>1</v>
      </c>
    </row>
    <row r="429" spans="1:8" x14ac:dyDescent="0.35">
      <c r="A429" s="5" t="s">
        <v>8218</v>
      </c>
      <c r="B429" s="5">
        <v>11</v>
      </c>
      <c r="C429" s="17">
        <f t="shared" si="12"/>
        <v>-0.21725140948889385</v>
      </c>
      <c r="D429" s="17">
        <f>_xlfn.NORM.S.DIST(C429,Table2[[#Totals],[Summary by Mean]])</f>
        <v>0.41400621114855224</v>
      </c>
      <c r="E429" s="5" t="s">
        <v>8220</v>
      </c>
      <c r="F429" s="5">
        <v>81</v>
      </c>
      <c r="G429" s="17">
        <f t="shared" si="13"/>
        <v>80.711691402855664</v>
      </c>
      <c r="H429" s="17">
        <f>_xlfn.NORM.S.DIST(G429,Table2[[#Totals],[Successful Campaigns]])</f>
        <v>1</v>
      </c>
    </row>
    <row r="430" spans="1:8" x14ac:dyDescent="0.35">
      <c r="A430" s="5" t="s">
        <v>8218</v>
      </c>
      <c r="B430" s="5">
        <v>38</v>
      </c>
      <c r="C430" s="17">
        <f t="shared" si="12"/>
        <v>-0.1852722214404755</v>
      </c>
      <c r="D430" s="17">
        <f>_xlfn.NORM.S.DIST(C430,Table2[[#Totals],[Summary by Mean]])</f>
        <v>0.4265077624515079</v>
      </c>
      <c r="E430" s="5" t="s">
        <v>8220</v>
      </c>
      <c r="F430" s="5">
        <v>4</v>
      </c>
      <c r="G430" s="17">
        <f t="shared" si="13"/>
        <v>3.7116914028556591</v>
      </c>
      <c r="H430" s="17">
        <f>_xlfn.NORM.S.DIST(G430,Table2[[#Totals],[Successful Campaigns]])</f>
        <v>0.99989706055044614</v>
      </c>
    </row>
    <row r="431" spans="1:8" x14ac:dyDescent="0.35">
      <c r="A431" s="5" t="s">
        <v>8218</v>
      </c>
      <c r="B431" s="5">
        <v>16</v>
      </c>
      <c r="C431" s="17">
        <f t="shared" si="12"/>
        <v>-0.21132933762807563</v>
      </c>
      <c r="D431" s="17">
        <f>_xlfn.NORM.S.DIST(C431,Table2[[#Totals],[Summary by Mean]])</f>
        <v>0.4163151458608742</v>
      </c>
      <c r="E431" s="5" t="s">
        <v>8220</v>
      </c>
      <c r="F431" s="5">
        <v>11</v>
      </c>
      <c r="G431" s="17">
        <f t="shared" si="13"/>
        <v>10.711691402855658</v>
      </c>
      <c r="H431" s="17">
        <f>_xlfn.NORM.S.DIST(G431,Table2[[#Totals],[Successful Campaigns]])</f>
        <v>1</v>
      </c>
    </row>
    <row r="432" spans="1:8" x14ac:dyDescent="0.35">
      <c r="A432" s="5" t="s">
        <v>8218</v>
      </c>
      <c r="B432" s="5">
        <v>32</v>
      </c>
      <c r="C432" s="17">
        <f t="shared" si="12"/>
        <v>-0.19237870767345736</v>
      </c>
      <c r="D432" s="17">
        <f>_xlfn.NORM.S.DIST(C432,Table2[[#Totals],[Summary by Mean]])</f>
        <v>0.42372278485087106</v>
      </c>
      <c r="E432" s="5" t="s">
        <v>8220</v>
      </c>
      <c r="F432" s="5">
        <v>14</v>
      </c>
      <c r="G432" s="17">
        <f t="shared" si="13"/>
        <v>13.711691402855658</v>
      </c>
      <c r="H432" s="17">
        <f>_xlfn.NORM.S.DIST(G432,Table2[[#Totals],[Successful Campaigns]])</f>
        <v>1</v>
      </c>
    </row>
    <row r="433" spans="1:8" x14ac:dyDescent="0.35">
      <c r="A433" s="5" t="s">
        <v>8218</v>
      </c>
      <c r="B433" s="5">
        <v>20</v>
      </c>
      <c r="C433" s="17">
        <f t="shared" si="12"/>
        <v>-0.20659168013942106</v>
      </c>
      <c r="D433" s="17">
        <f>_xlfn.NORM.S.DIST(C433,Table2[[#Totals],[Summary by Mean]])</f>
        <v>0.41816437919297167</v>
      </c>
      <c r="E433" s="5" t="s">
        <v>8220</v>
      </c>
      <c r="F433" s="5">
        <v>5</v>
      </c>
      <c r="G433" s="17">
        <f t="shared" si="13"/>
        <v>4.7116914028556591</v>
      </c>
      <c r="H433" s="17">
        <f>_xlfn.NORM.S.DIST(G433,Table2[[#Totals],[Successful Campaigns]])</f>
        <v>0.99999877165397022</v>
      </c>
    </row>
    <row r="434" spans="1:8" x14ac:dyDescent="0.35">
      <c r="A434" s="5" t="s">
        <v>8218</v>
      </c>
      <c r="B434" s="5">
        <v>154</v>
      </c>
      <c r="C434" s="17">
        <f t="shared" si="12"/>
        <v>-4.7880154269493047E-2</v>
      </c>
      <c r="D434" s="17">
        <f>_xlfn.NORM.S.DIST(C434,Table2[[#Totals],[Summary by Mean]])</f>
        <v>0.48090587792334299</v>
      </c>
      <c r="E434" s="5" t="s">
        <v>8220</v>
      </c>
      <c r="F434" s="5">
        <v>45</v>
      </c>
      <c r="G434" s="17">
        <f t="shared" si="13"/>
        <v>44.711691402855656</v>
      </c>
      <c r="H434" s="17">
        <f>_xlfn.NORM.S.DIST(G434,Table2[[#Totals],[Successful Campaigns]])</f>
        <v>1</v>
      </c>
    </row>
    <row r="435" spans="1:8" x14ac:dyDescent="0.35">
      <c r="A435" s="5" t="s">
        <v>8218</v>
      </c>
      <c r="B435" s="5">
        <v>41</v>
      </c>
      <c r="C435" s="17">
        <f t="shared" si="12"/>
        <v>-0.18171897832398459</v>
      </c>
      <c r="D435" s="17">
        <f>_xlfn.NORM.S.DIST(C435,Table2[[#Totals],[Summary by Mean]])</f>
        <v>0.42790163569933126</v>
      </c>
      <c r="E435" s="5" t="s">
        <v>8220</v>
      </c>
      <c r="F435" s="5">
        <v>8</v>
      </c>
      <c r="G435" s="17">
        <f t="shared" si="13"/>
        <v>7.7116914028556591</v>
      </c>
      <c r="H435" s="17">
        <f>_xlfn.NORM.S.DIST(G435,Table2[[#Totals],[Successful Campaigns]])</f>
        <v>0.99999999999999378</v>
      </c>
    </row>
    <row r="436" spans="1:8" x14ac:dyDescent="0.35">
      <c r="A436" s="5" t="s">
        <v>8218</v>
      </c>
      <c r="B436" s="5">
        <v>75</v>
      </c>
      <c r="C436" s="17">
        <f t="shared" si="12"/>
        <v>-0.14144888967042077</v>
      </c>
      <c r="D436" s="17">
        <f>_xlfn.NORM.S.DIST(C436,Table2[[#Totals],[Summary by Mean]])</f>
        <v>0.44375766705655828</v>
      </c>
      <c r="E436" s="5" t="s">
        <v>8220</v>
      </c>
      <c r="F436" s="5">
        <v>3</v>
      </c>
      <c r="G436" s="17">
        <f t="shared" si="13"/>
        <v>2.7116914028556591</v>
      </c>
      <c r="H436" s="17">
        <f>_xlfn.NORM.S.DIST(G436,Table2[[#Totals],[Successful Campaigns]])</f>
        <v>0.99665295593346726</v>
      </c>
    </row>
    <row r="437" spans="1:8" x14ac:dyDescent="0.35">
      <c r="A437" s="5" t="s">
        <v>8218</v>
      </c>
      <c r="B437" s="5">
        <v>40</v>
      </c>
      <c r="C437" s="17">
        <f t="shared" si="12"/>
        <v>-0.18290339269614822</v>
      </c>
      <c r="D437" s="17">
        <f>_xlfn.NORM.S.DIST(C437,Table2[[#Totals],[Summary by Mean]])</f>
        <v>0.42743691040933429</v>
      </c>
      <c r="E437" s="5" t="s">
        <v>8220</v>
      </c>
      <c r="F437" s="5">
        <v>24</v>
      </c>
      <c r="G437" s="17">
        <f t="shared" si="13"/>
        <v>23.71169140285566</v>
      </c>
      <c r="H437" s="17">
        <f>_xlfn.NORM.S.DIST(G437,Table2[[#Totals],[Successful Campaigns]])</f>
        <v>1</v>
      </c>
    </row>
    <row r="438" spans="1:8" x14ac:dyDescent="0.35">
      <c r="A438" s="5" t="s">
        <v>8218</v>
      </c>
      <c r="B438" s="5">
        <v>46</v>
      </c>
      <c r="C438" s="17">
        <f t="shared" si="12"/>
        <v>-0.17579690646316637</v>
      </c>
      <c r="D438" s="17">
        <f>_xlfn.NORM.S.DIST(C438,Table2[[#Totals],[Summary by Mean]])</f>
        <v>0.43022675003712396</v>
      </c>
      <c r="E438" s="5" t="s">
        <v>8220</v>
      </c>
      <c r="F438" s="5">
        <v>18</v>
      </c>
      <c r="G438" s="17">
        <f t="shared" si="13"/>
        <v>17.71169140285566</v>
      </c>
      <c r="H438" s="17">
        <f>_xlfn.NORM.S.DIST(G438,Table2[[#Totals],[Successful Campaigns]])</f>
        <v>1</v>
      </c>
    </row>
    <row r="439" spans="1:8" x14ac:dyDescent="0.35">
      <c r="A439" s="5" t="s">
        <v>8218</v>
      </c>
      <c r="B439" s="5">
        <v>62</v>
      </c>
      <c r="C439" s="17">
        <f t="shared" si="12"/>
        <v>-0.1568462765085481</v>
      </c>
      <c r="D439" s="17">
        <f>_xlfn.NORM.S.DIST(C439,Table2[[#Totals],[Summary by Mean]])</f>
        <v>0.43768300039815128</v>
      </c>
      <c r="E439" s="5" t="s">
        <v>8220</v>
      </c>
      <c r="F439" s="5">
        <v>12</v>
      </c>
      <c r="G439" s="17">
        <f t="shared" si="13"/>
        <v>11.711691402855658</v>
      </c>
      <c r="H439" s="17">
        <f>_xlfn.NORM.S.DIST(G439,Table2[[#Totals],[Successful Campaigns]])</f>
        <v>1</v>
      </c>
    </row>
    <row r="440" spans="1:8" x14ac:dyDescent="0.35">
      <c r="A440" s="5" t="s">
        <v>8218</v>
      </c>
      <c r="B440" s="5">
        <v>61</v>
      </c>
      <c r="C440" s="17">
        <f t="shared" si="12"/>
        <v>-0.15803069088071175</v>
      </c>
      <c r="D440" s="17">
        <f>_xlfn.NORM.S.DIST(C440,Table2[[#Totals],[Summary by Mean]])</f>
        <v>0.43721630737551198</v>
      </c>
      <c r="E440" s="5" t="s">
        <v>8220</v>
      </c>
      <c r="F440" s="5">
        <v>123</v>
      </c>
      <c r="G440" s="17">
        <f t="shared" si="13"/>
        <v>122.71169140285566</v>
      </c>
      <c r="H440" s="17">
        <f>_xlfn.NORM.S.DIST(G440,Table2[[#Totals],[Successful Campaigns]])</f>
        <v>1</v>
      </c>
    </row>
    <row r="441" spans="1:8" x14ac:dyDescent="0.35">
      <c r="A441" s="5" t="s">
        <v>8218</v>
      </c>
      <c r="B441" s="5">
        <v>96</v>
      </c>
      <c r="C441" s="17">
        <f t="shared" si="12"/>
        <v>-0.11657618785498428</v>
      </c>
      <c r="D441" s="17">
        <f>_xlfn.NORM.S.DIST(C441,Table2[[#Totals],[Summary by Mean]])</f>
        <v>0.45359795418958387</v>
      </c>
      <c r="E441" s="5" t="s">
        <v>8220</v>
      </c>
      <c r="F441" s="5">
        <v>96</v>
      </c>
      <c r="G441" s="17">
        <f t="shared" si="13"/>
        <v>95.711691402855664</v>
      </c>
      <c r="H441" s="17">
        <f>_xlfn.NORM.S.DIST(G441,Table2[[#Totals],[Successful Campaigns]])</f>
        <v>1</v>
      </c>
    </row>
    <row r="442" spans="1:8" x14ac:dyDescent="0.35">
      <c r="A442" s="5" t="s">
        <v>8218</v>
      </c>
      <c r="B442" s="5">
        <v>190</v>
      </c>
      <c r="C442" s="17">
        <f t="shared" si="12"/>
        <v>-5.2412368716019415E-3</v>
      </c>
      <c r="D442" s="17">
        <f>_xlfn.NORM.S.DIST(C442,Table2[[#Totals],[Summary by Mean]])</f>
        <v>0.49790905858354673</v>
      </c>
      <c r="E442" s="5" t="s">
        <v>8220</v>
      </c>
      <c r="F442" s="5">
        <v>31</v>
      </c>
      <c r="G442" s="17">
        <f t="shared" si="13"/>
        <v>30.71169140285566</v>
      </c>
      <c r="H442" s="17">
        <f>_xlfn.NORM.S.DIST(G442,Table2[[#Totals],[Successful Campaigns]])</f>
        <v>1</v>
      </c>
    </row>
    <row r="443" spans="1:8" x14ac:dyDescent="0.35">
      <c r="A443" s="5" t="s">
        <v>8218</v>
      </c>
      <c r="B443" s="5">
        <v>94</v>
      </c>
      <c r="C443" s="17">
        <f t="shared" si="12"/>
        <v>-0.11894501659931156</v>
      </c>
      <c r="D443" s="17">
        <f>_xlfn.NORM.S.DIST(C443,Table2[[#Totals],[Summary by Mean]])</f>
        <v>0.45265945840179483</v>
      </c>
      <c r="E443" s="5" t="s">
        <v>8220</v>
      </c>
      <c r="F443" s="5">
        <v>4</v>
      </c>
      <c r="G443" s="17">
        <f t="shared" si="13"/>
        <v>3.7116914028556591</v>
      </c>
      <c r="H443" s="17">
        <f>_xlfn.NORM.S.DIST(G443,Table2[[#Totals],[Successful Campaigns]])</f>
        <v>0.99989706055044614</v>
      </c>
    </row>
    <row r="444" spans="1:8" x14ac:dyDescent="0.35">
      <c r="A444" s="5" t="s">
        <v>8218</v>
      </c>
      <c r="B444" s="5">
        <v>39</v>
      </c>
      <c r="C444" s="17">
        <f t="shared" si="12"/>
        <v>-0.18408780706831188</v>
      </c>
      <c r="D444" s="17">
        <f>_xlfn.NORM.S.DIST(C444,Table2[[#Totals],[Summary by Mean]])</f>
        <v>0.42697228578344443</v>
      </c>
      <c r="E444" s="5" t="s">
        <v>8220</v>
      </c>
      <c r="F444" s="5">
        <v>3</v>
      </c>
      <c r="G444" s="17">
        <f t="shared" si="13"/>
        <v>2.7116914028556591</v>
      </c>
      <c r="H444" s="17">
        <f>_xlfn.NORM.S.DIST(G444,Table2[[#Totals],[Successful Campaigns]])</f>
        <v>0.99665295593346726</v>
      </c>
    </row>
    <row r="445" spans="1:8" x14ac:dyDescent="0.35">
      <c r="A445" s="5" t="s">
        <v>8218</v>
      </c>
      <c r="B445" s="5">
        <v>127</v>
      </c>
      <c r="C445" s="17">
        <f t="shared" si="12"/>
        <v>-7.9859342317911378E-2</v>
      </c>
      <c r="D445" s="17">
        <f>_xlfn.NORM.S.DIST(C445,Table2[[#Totals],[Summary by Mean]])</f>
        <v>0.4681745633182357</v>
      </c>
      <c r="E445" s="5" t="s">
        <v>8220</v>
      </c>
      <c r="F445" s="5">
        <v>179</v>
      </c>
      <c r="G445" s="17">
        <f t="shared" si="13"/>
        <v>178.71169140285565</v>
      </c>
      <c r="H445" s="17">
        <f>_xlfn.NORM.S.DIST(G445,Table2[[#Totals],[Successful Campaigns]])</f>
        <v>1</v>
      </c>
    </row>
    <row r="446" spans="1:8" x14ac:dyDescent="0.35">
      <c r="A446" s="5" t="s">
        <v>8218</v>
      </c>
      <c r="B446" s="5">
        <v>159</v>
      </c>
      <c r="C446" s="17">
        <f t="shared" si="12"/>
        <v>-4.1958082408674838E-2</v>
      </c>
      <c r="D446" s="17">
        <f>_xlfn.NORM.S.DIST(C446,Table2[[#Totals],[Summary by Mean]])</f>
        <v>0.48326605703049191</v>
      </c>
      <c r="E446" s="5" t="s">
        <v>8220</v>
      </c>
      <c r="F446" s="5">
        <v>3</v>
      </c>
      <c r="G446" s="17">
        <f t="shared" si="13"/>
        <v>2.7116914028556591</v>
      </c>
      <c r="H446" s="17">
        <f>_xlfn.NORM.S.DIST(G446,Table2[[#Totals],[Successful Campaigns]])</f>
        <v>0.99665295593346726</v>
      </c>
    </row>
    <row r="447" spans="1:8" x14ac:dyDescent="0.35">
      <c r="A447" s="5" t="s">
        <v>8218</v>
      </c>
      <c r="B447" s="5">
        <v>177</v>
      </c>
      <c r="C447" s="17">
        <f t="shared" si="12"/>
        <v>-2.0638623709729288E-2</v>
      </c>
      <c r="D447" s="17">
        <f>_xlfn.NORM.S.DIST(C447,Table2[[#Totals],[Summary by Mean]])</f>
        <v>0.49176696487775395</v>
      </c>
      <c r="E447" s="5" t="s">
        <v>8220</v>
      </c>
      <c r="F447" s="5">
        <v>23</v>
      </c>
      <c r="G447" s="17">
        <f t="shared" si="13"/>
        <v>22.71169140285566</v>
      </c>
      <c r="H447" s="17">
        <f>_xlfn.NORM.S.DIST(G447,Table2[[#Totals],[Successful Campaigns]])</f>
        <v>1</v>
      </c>
    </row>
    <row r="448" spans="1:8" x14ac:dyDescent="0.35">
      <c r="A448" s="5" t="s">
        <v>8218</v>
      </c>
      <c r="B448" s="5">
        <v>47</v>
      </c>
      <c r="C448" s="17">
        <f t="shared" si="12"/>
        <v>-0.17461249209100274</v>
      </c>
      <c r="D448" s="17">
        <f>_xlfn.NORM.S.DIST(C448,Table2[[#Totals],[Summary by Mean]])</f>
        <v>0.43069206606171262</v>
      </c>
      <c r="E448" s="5" t="s">
        <v>8220</v>
      </c>
      <c r="F448" s="5">
        <v>23</v>
      </c>
      <c r="G448" s="17">
        <f t="shared" si="13"/>
        <v>22.71169140285566</v>
      </c>
      <c r="H448" s="17">
        <f>_xlfn.NORM.S.DIST(G448,Table2[[#Totals],[Successful Campaigns]])</f>
        <v>1</v>
      </c>
    </row>
    <row r="449" spans="1:8" x14ac:dyDescent="0.35">
      <c r="A449" s="5" t="s">
        <v>8218</v>
      </c>
      <c r="B449" s="5">
        <v>1</v>
      </c>
      <c r="C449" s="17">
        <f t="shared" si="12"/>
        <v>-0.22909555321053027</v>
      </c>
      <c r="D449" s="17">
        <f>_xlfn.NORM.S.DIST(C449,Table2[[#Totals],[Summary by Mean]])</f>
        <v>0.40939732479417407</v>
      </c>
      <c r="E449" s="5" t="s">
        <v>8220</v>
      </c>
      <c r="F449" s="5">
        <v>41</v>
      </c>
      <c r="G449" s="17">
        <f t="shared" si="13"/>
        <v>40.711691402855656</v>
      </c>
      <c r="H449" s="17">
        <f>_xlfn.NORM.S.DIST(G449,Table2[[#Totals],[Successful Campaigns]])</f>
        <v>1</v>
      </c>
    </row>
    <row r="450" spans="1:8" x14ac:dyDescent="0.35">
      <c r="A450" s="5" t="s">
        <v>8218</v>
      </c>
      <c r="B450" s="5">
        <v>16</v>
      </c>
      <c r="C450" s="17">
        <f t="shared" ref="C450:C513" si="14">(B450-$J$5)/$J$10</f>
        <v>-0.21132933762807563</v>
      </c>
      <c r="D450" s="17">
        <f>_xlfn.NORM.S.DIST(C450,Table2[[#Totals],[Summary by Mean]])</f>
        <v>0.4163151458608742</v>
      </c>
      <c r="E450" s="5" t="s">
        <v>8220</v>
      </c>
      <c r="F450" s="5">
        <v>0</v>
      </c>
      <c r="G450" s="17">
        <f t="shared" ref="G450:G513" si="15">F450-$K$5/$K$10</f>
        <v>-0.28830859714434109</v>
      </c>
      <c r="H450" s="17">
        <f>_xlfn.NORM.S.DIST(G450,Table2[[#Totals],[Successful Campaigns]])</f>
        <v>0.38655526343120244</v>
      </c>
    </row>
    <row r="451" spans="1:8" x14ac:dyDescent="0.35">
      <c r="A451" s="5" t="s">
        <v>8218</v>
      </c>
      <c r="B451" s="5">
        <v>115</v>
      </c>
      <c r="C451" s="17">
        <f t="shared" si="14"/>
        <v>-9.407231478387508E-2</v>
      </c>
      <c r="D451" s="17">
        <f>_xlfn.NORM.S.DIST(C451,Table2[[#Totals],[Summary by Mean]])</f>
        <v>0.46252585621717712</v>
      </c>
      <c r="E451" s="5" t="s">
        <v>8220</v>
      </c>
      <c r="F451" s="5">
        <v>32</v>
      </c>
      <c r="G451" s="17">
        <f t="shared" si="15"/>
        <v>31.71169140285566</v>
      </c>
      <c r="H451" s="17">
        <f>_xlfn.NORM.S.DIST(G451,Table2[[#Totals],[Successful Campaigns]])</f>
        <v>1</v>
      </c>
    </row>
    <row r="452" spans="1:8" x14ac:dyDescent="0.35">
      <c r="A452" s="5" t="s">
        <v>8218</v>
      </c>
      <c r="B452" s="5">
        <v>133</v>
      </c>
      <c r="C452" s="17">
        <f t="shared" si="14"/>
        <v>-7.2752856084929526E-2</v>
      </c>
      <c r="D452" s="17">
        <f>_xlfn.NORM.S.DIST(C452,Table2[[#Totals],[Summary by Mean]])</f>
        <v>0.47100139343942854</v>
      </c>
      <c r="E452" s="5" t="s">
        <v>8220</v>
      </c>
      <c r="F452" s="5">
        <v>2</v>
      </c>
      <c r="G452" s="17">
        <f t="shared" si="15"/>
        <v>1.7116914028556589</v>
      </c>
      <c r="H452" s="17">
        <f>_xlfn.NORM.S.DIST(G452,Table2[[#Totals],[Successful Campaigns]])</f>
        <v>0.95652322310469373</v>
      </c>
    </row>
    <row r="453" spans="1:8" x14ac:dyDescent="0.35">
      <c r="A453" s="5" t="s">
        <v>8218</v>
      </c>
      <c r="B453" s="5">
        <v>70</v>
      </c>
      <c r="C453" s="17">
        <f t="shared" si="14"/>
        <v>-0.14737096153123896</v>
      </c>
      <c r="D453" s="17">
        <f>_xlfn.NORM.S.DIST(C453,Table2[[#Totals],[Summary by Mean]])</f>
        <v>0.44141961229111149</v>
      </c>
      <c r="E453" s="5" t="s">
        <v>8220</v>
      </c>
      <c r="F453" s="5">
        <v>7</v>
      </c>
      <c r="G453" s="17">
        <f t="shared" si="15"/>
        <v>6.7116914028556591</v>
      </c>
      <c r="H453" s="17">
        <f>_xlfn.NORM.S.DIST(G453,Table2[[#Totals],[Successful Campaigns]])</f>
        <v>0.99999999999038092</v>
      </c>
    </row>
    <row r="454" spans="1:8" x14ac:dyDescent="0.35">
      <c r="A454" s="5" t="s">
        <v>8218</v>
      </c>
      <c r="B454" s="5">
        <v>62</v>
      </c>
      <c r="C454" s="17">
        <f t="shared" si="14"/>
        <v>-0.1568462765085481</v>
      </c>
      <c r="D454" s="17">
        <f>_xlfn.NORM.S.DIST(C454,Table2[[#Totals],[Summary by Mean]])</f>
        <v>0.43768300039815128</v>
      </c>
      <c r="E454" s="5" t="s">
        <v>8220</v>
      </c>
      <c r="F454" s="5">
        <v>4</v>
      </c>
      <c r="G454" s="17">
        <f t="shared" si="15"/>
        <v>3.7116914028556591</v>
      </c>
      <c r="H454" s="17">
        <f>_xlfn.NORM.S.DIST(G454,Table2[[#Totals],[Successful Campaigns]])</f>
        <v>0.99989706055044614</v>
      </c>
    </row>
    <row r="455" spans="1:8" x14ac:dyDescent="0.35">
      <c r="A455" s="5" t="s">
        <v>8218</v>
      </c>
      <c r="B455" s="5">
        <v>10</v>
      </c>
      <c r="C455" s="17">
        <f t="shared" si="14"/>
        <v>-0.21843582386105748</v>
      </c>
      <c r="D455" s="17">
        <f>_xlfn.NORM.S.DIST(C455,Table2[[#Totals],[Summary by Mean]])</f>
        <v>0.41354477798404116</v>
      </c>
      <c r="E455" s="5" t="s">
        <v>8220</v>
      </c>
      <c r="F455" s="5">
        <v>196</v>
      </c>
      <c r="G455" s="17">
        <f t="shared" si="15"/>
        <v>195.71169140285565</v>
      </c>
      <c r="H455" s="17">
        <f>_xlfn.NORM.S.DIST(G455,Table2[[#Totals],[Successful Campaigns]])</f>
        <v>1</v>
      </c>
    </row>
    <row r="456" spans="1:8" x14ac:dyDescent="0.35">
      <c r="A456" s="5" t="s">
        <v>8218</v>
      </c>
      <c r="B456" s="5">
        <v>499</v>
      </c>
      <c r="C456" s="17">
        <f t="shared" si="14"/>
        <v>0.36074280412696347</v>
      </c>
      <c r="D456" s="17">
        <f>_xlfn.NORM.S.DIST(C456,Table2[[#Totals],[Summary by Mean]])</f>
        <v>0.64085413840108352</v>
      </c>
      <c r="E456" s="5" t="s">
        <v>8220</v>
      </c>
      <c r="F456" s="5">
        <v>11</v>
      </c>
      <c r="G456" s="17">
        <f t="shared" si="15"/>
        <v>10.711691402855658</v>
      </c>
      <c r="H456" s="17">
        <f>_xlfn.NORM.S.DIST(G456,Table2[[#Totals],[Successful Campaigns]])</f>
        <v>1</v>
      </c>
    </row>
    <row r="457" spans="1:8" x14ac:dyDescent="0.35">
      <c r="A457" s="5" t="s">
        <v>8218</v>
      </c>
      <c r="B457" s="5">
        <v>47</v>
      </c>
      <c r="C457" s="17">
        <f t="shared" si="14"/>
        <v>-0.17461249209100274</v>
      </c>
      <c r="D457" s="17">
        <f>_xlfn.NORM.S.DIST(C457,Table2[[#Totals],[Summary by Mean]])</f>
        <v>0.43069206606171262</v>
      </c>
      <c r="E457" s="5" t="s">
        <v>8220</v>
      </c>
      <c r="F457" s="5">
        <v>9</v>
      </c>
      <c r="G457" s="17">
        <f t="shared" si="15"/>
        <v>8.7116914028556582</v>
      </c>
      <c r="H457" s="17">
        <f>_xlfn.NORM.S.DIST(G457,Table2[[#Totals],[Successful Campaigns]])</f>
        <v>1</v>
      </c>
    </row>
    <row r="458" spans="1:8" x14ac:dyDescent="0.35">
      <c r="A458" s="5" t="s">
        <v>8218</v>
      </c>
      <c r="B458" s="5">
        <v>28</v>
      </c>
      <c r="C458" s="17">
        <f t="shared" si="14"/>
        <v>-0.19711636516211192</v>
      </c>
      <c r="D458" s="17">
        <f>_xlfn.NORM.S.DIST(C458,Table2[[#Totals],[Summary by Mean]])</f>
        <v>0.42186823856110828</v>
      </c>
      <c r="E458" s="5" t="s">
        <v>8220</v>
      </c>
      <c r="F458" s="5">
        <v>5</v>
      </c>
      <c r="G458" s="17">
        <f t="shared" si="15"/>
        <v>4.7116914028556591</v>
      </c>
      <c r="H458" s="17">
        <f>_xlfn.NORM.S.DIST(G458,Table2[[#Totals],[Successful Campaigns]])</f>
        <v>0.99999877165397022</v>
      </c>
    </row>
    <row r="459" spans="1:8" x14ac:dyDescent="0.35">
      <c r="A459" s="5" t="s">
        <v>8218</v>
      </c>
      <c r="B459" s="5">
        <v>24</v>
      </c>
      <c r="C459" s="17">
        <f t="shared" si="14"/>
        <v>-0.20185402265076649</v>
      </c>
      <c r="D459" s="17">
        <f>_xlfn.NORM.S.DIST(C459,Table2[[#Totals],[Summary by Mean]])</f>
        <v>0.42001542336449027</v>
      </c>
      <c r="E459" s="5" t="s">
        <v>8220</v>
      </c>
      <c r="F459" s="5">
        <v>8</v>
      </c>
      <c r="G459" s="17">
        <f t="shared" si="15"/>
        <v>7.7116914028556591</v>
      </c>
      <c r="H459" s="17">
        <f>_xlfn.NORM.S.DIST(G459,Table2[[#Totals],[Successful Campaigns]])</f>
        <v>0.99999999999999378</v>
      </c>
    </row>
    <row r="460" spans="1:8" x14ac:dyDescent="0.35">
      <c r="A460" s="5" t="s">
        <v>8218</v>
      </c>
      <c r="B460" s="5">
        <v>76</v>
      </c>
      <c r="C460" s="17">
        <f t="shared" si="14"/>
        <v>-0.14026447529825711</v>
      </c>
      <c r="D460" s="17">
        <f>_xlfn.NORM.S.DIST(C460,Table2[[#Totals],[Summary by Mean]])</f>
        <v>0.44422551570259644</v>
      </c>
      <c r="E460" s="5" t="s">
        <v>8220</v>
      </c>
      <c r="F460" s="5">
        <v>229</v>
      </c>
      <c r="G460" s="17">
        <f t="shared" si="15"/>
        <v>228.71169140285565</v>
      </c>
      <c r="H460" s="17">
        <f>_xlfn.NORM.S.DIST(G460,Table2[[#Totals],[Successful Campaigns]])</f>
        <v>1</v>
      </c>
    </row>
    <row r="461" spans="1:8" x14ac:dyDescent="0.35">
      <c r="A461" s="5" t="s">
        <v>8218</v>
      </c>
      <c r="B461" s="5">
        <v>98</v>
      </c>
      <c r="C461" s="17">
        <f t="shared" si="14"/>
        <v>-0.11420735911065699</v>
      </c>
      <c r="D461" s="17">
        <f>_xlfn.NORM.S.DIST(C461,Table2[[#Totals],[Summary by Mean]])</f>
        <v>0.45453670917773559</v>
      </c>
      <c r="E461" s="5" t="s">
        <v>8220</v>
      </c>
      <c r="F461" s="5">
        <v>40</v>
      </c>
      <c r="G461" s="17">
        <f t="shared" si="15"/>
        <v>39.711691402855656</v>
      </c>
      <c r="H461" s="17">
        <f>_xlfn.NORM.S.DIST(G461,Table2[[#Totals],[Successful Campaigns]])</f>
        <v>1</v>
      </c>
    </row>
    <row r="462" spans="1:8" x14ac:dyDescent="0.35">
      <c r="A462" s="5" t="s">
        <v>8218</v>
      </c>
      <c r="B462" s="5">
        <v>30</v>
      </c>
      <c r="C462" s="17">
        <f t="shared" si="14"/>
        <v>-0.19474753641778464</v>
      </c>
      <c r="D462" s="17">
        <f>_xlfn.NORM.S.DIST(C462,Table2[[#Totals],[Summary by Mean]])</f>
        <v>0.42279529781961833</v>
      </c>
      <c r="E462" s="5" t="s">
        <v>8220</v>
      </c>
      <c r="F462" s="5">
        <v>123</v>
      </c>
      <c r="G462" s="17">
        <f t="shared" si="15"/>
        <v>122.71169140285566</v>
      </c>
      <c r="H462" s="17">
        <f>_xlfn.NORM.S.DIST(G462,Table2[[#Totals],[Successful Campaigns]])</f>
        <v>1</v>
      </c>
    </row>
    <row r="463" spans="1:8" x14ac:dyDescent="0.35">
      <c r="A463" s="5" t="s">
        <v>8218</v>
      </c>
      <c r="B463" s="5">
        <v>478</v>
      </c>
      <c r="C463" s="17">
        <f t="shared" si="14"/>
        <v>0.33587010231152697</v>
      </c>
      <c r="D463" s="17">
        <f>_xlfn.NORM.S.DIST(C463,Table2[[#Totals],[Summary by Mean]])</f>
        <v>0.63151558821518705</v>
      </c>
      <c r="E463" s="5" t="s">
        <v>8220</v>
      </c>
      <c r="F463" s="5">
        <v>5</v>
      </c>
      <c r="G463" s="17">
        <f t="shared" si="15"/>
        <v>4.7116914028556591</v>
      </c>
      <c r="H463" s="17">
        <f>_xlfn.NORM.S.DIST(G463,Table2[[#Totals],[Successful Campaigns]])</f>
        <v>0.99999877165397022</v>
      </c>
    </row>
    <row r="464" spans="1:8" x14ac:dyDescent="0.35">
      <c r="A464" s="5" t="s">
        <v>8218</v>
      </c>
      <c r="B464" s="5">
        <v>74</v>
      </c>
      <c r="C464" s="17">
        <f t="shared" si="14"/>
        <v>-0.1426333040425844</v>
      </c>
      <c r="D464" s="17">
        <f>_xlfn.NORM.S.DIST(C464,Table2[[#Totals],[Summary by Mean]])</f>
        <v>0.4432898967845465</v>
      </c>
      <c r="E464" s="5" t="s">
        <v>8220</v>
      </c>
      <c r="F464" s="5">
        <v>148</v>
      </c>
      <c r="G464" s="17">
        <f t="shared" si="15"/>
        <v>147.71169140285565</v>
      </c>
      <c r="H464" s="17">
        <f>_xlfn.NORM.S.DIST(G464,Table2[[#Totals],[Successful Campaigns]])</f>
        <v>1</v>
      </c>
    </row>
    <row r="465" spans="1:8" x14ac:dyDescent="0.35">
      <c r="A465" s="5" t="s">
        <v>8218</v>
      </c>
      <c r="B465" s="5">
        <v>131</v>
      </c>
      <c r="C465" s="17">
        <f t="shared" si="14"/>
        <v>-7.512168482925681E-2</v>
      </c>
      <c r="D465" s="17">
        <f>_xlfn.NORM.S.DIST(C465,Table2[[#Totals],[Summary by Mean]])</f>
        <v>0.47005894728646874</v>
      </c>
      <c r="E465" s="5" t="s">
        <v>8220</v>
      </c>
      <c r="F465" s="5">
        <v>10</v>
      </c>
      <c r="G465" s="17">
        <f t="shared" si="15"/>
        <v>9.7116914028556582</v>
      </c>
      <c r="H465" s="17">
        <f>_xlfn.NORM.S.DIST(G465,Table2[[#Totals],[Successful Campaigns]])</f>
        <v>1</v>
      </c>
    </row>
    <row r="466" spans="1:8" x14ac:dyDescent="0.35">
      <c r="A466" s="5" t="s">
        <v>8218</v>
      </c>
      <c r="B466" s="5">
        <v>61</v>
      </c>
      <c r="C466" s="17">
        <f t="shared" si="14"/>
        <v>-0.15803069088071175</v>
      </c>
      <c r="D466" s="17">
        <f>_xlfn.NORM.S.DIST(C466,Table2[[#Totals],[Summary by Mean]])</f>
        <v>0.43721630737551198</v>
      </c>
      <c r="E466" s="5" t="s">
        <v>8220</v>
      </c>
      <c r="F466" s="5">
        <v>4</v>
      </c>
      <c r="G466" s="17">
        <f t="shared" si="15"/>
        <v>3.7116914028556591</v>
      </c>
      <c r="H466" s="17">
        <f>_xlfn.NORM.S.DIST(G466,Table2[[#Totals],[Successful Campaigns]])</f>
        <v>0.99989706055044614</v>
      </c>
    </row>
    <row r="467" spans="1:8" x14ac:dyDescent="0.35">
      <c r="A467" s="5" t="s">
        <v>8218</v>
      </c>
      <c r="B467" s="5">
        <v>1071</v>
      </c>
      <c r="C467" s="17">
        <f t="shared" si="14"/>
        <v>1.0382278250045667</v>
      </c>
      <c r="D467" s="17">
        <f>_xlfn.NORM.S.DIST(C467,Table2[[#Totals],[Summary by Mean]])</f>
        <v>0.85041799934077045</v>
      </c>
      <c r="E467" s="5" t="s">
        <v>8220</v>
      </c>
      <c r="F467" s="5">
        <v>21</v>
      </c>
      <c r="G467" s="17">
        <f t="shared" si="15"/>
        <v>20.71169140285566</v>
      </c>
      <c r="H467" s="17">
        <f>_xlfn.NORM.S.DIST(G467,Table2[[#Totals],[Successful Campaigns]])</f>
        <v>1</v>
      </c>
    </row>
    <row r="468" spans="1:8" x14ac:dyDescent="0.35">
      <c r="A468" s="5" t="s">
        <v>8218</v>
      </c>
      <c r="B468" s="5">
        <v>122</v>
      </c>
      <c r="C468" s="17">
        <f t="shared" si="14"/>
        <v>-8.5781414178729587E-2</v>
      </c>
      <c r="D468" s="17">
        <f>_xlfn.NORM.S.DIST(C468,Table2[[#Totals],[Summary by Mean]])</f>
        <v>0.46582009067392821</v>
      </c>
      <c r="E468" s="5" t="s">
        <v>8220</v>
      </c>
      <c r="F468" s="5">
        <v>2</v>
      </c>
      <c r="G468" s="17">
        <f t="shared" si="15"/>
        <v>1.7116914028556589</v>
      </c>
      <c r="H468" s="17">
        <f>_xlfn.NORM.S.DIST(G468,Table2[[#Totals],[Successful Campaigns]])</f>
        <v>0.95652322310469373</v>
      </c>
    </row>
    <row r="469" spans="1:8" x14ac:dyDescent="0.35">
      <c r="A469" s="5" t="s">
        <v>8218</v>
      </c>
      <c r="B469" s="5">
        <v>111</v>
      </c>
      <c r="C469" s="17">
        <f t="shared" si="14"/>
        <v>-9.8809972272529648E-2</v>
      </c>
      <c r="D469" s="17">
        <f>_xlfn.NORM.S.DIST(C469,Table2[[#Totals],[Summary by Mean]])</f>
        <v>0.46064457525810282</v>
      </c>
      <c r="E469" s="5" t="s">
        <v>8220</v>
      </c>
      <c r="F469" s="5">
        <v>0</v>
      </c>
      <c r="G469" s="17">
        <f t="shared" si="15"/>
        <v>-0.28830859714434109</v>
      </c>
      <c r="H469" s="17">
        <f>_xlfn.NORM.S.DIST(G469,Table2[[#Totals],[Successful Campaigns]])</f>
        <v>0.38655526343120244</v>
      </c>
    </row>
    <row r="470" spans="1:8" x14ac:dyDescent="0.35">
      <c r="A470" s="5" t="s">
        <v>8218</v>
      </c>
      <c r="B470" s="5">
        <v>255</v>
      </c>
      <c r="C470" s="17">
        <f t="shared" si="14"/>
        <v>7.1745697319034782E-2</v>
      </c>
      <c r="D470" s="17">
        <f>_xlfn.NORM.S.DIST(C470,Table2[[#Totals],[Summary by Mean]])</f>
        <v>0.52859785568019535</v>
      </c>
      <c r="E470" s="5" t="s">
        <v>8220</v>
      </c>
      <c r="F470" s="5">
        <v>4</v>
      </c>
      <c r="G470" s="17">
        <f t="shared" si="15"/>
        <v>3.7116914028556591</v>
      </c>
      <c r="H470" s="17">
        <f>_xlfn.NORM.S.DIST(G470,Table2[[#Totals],[Successful Campaigns]])</f>
        <v>0.99989706055044614</v>
      </c>
    </row>
    <row r="471" spans="1:8" x14ac:dyDescent="0.35">
      <c r="A471" s="5" t="s">
        <v>8218</v>
      </c>
      <c r="B471" s="5">
        <v>141</v>
      </c>
      <c r="C471" s="17">
        <f t="shared" si="14"/>
        <v>-6.3277541107620391E-2</v>
      </c>
      <c r="D471" s="17">
        <f>_xlfn.NORM.S.DIST(C471,Table2[[#Totals],[Summary by Mean]])</f>
        <v>0.47477274975811901</v>
      </c>
      <c r="E471" s="5" t="s">
        <v>8220</v>
      </c>
      <c r="F471" s="5">
        <v>1</v>
      </c>
      <c r="G471" s="17">
        <f t="shared" si="15"/>
        <v>0.71169140285565891</v>
      </c>
      <c r="H471" s="17">
        <f>_xlfn.NORM.S.DIST(G471,Table2[[#Totals],[Successful Campaigns]])</f>
        <v>0.76167205374032632</v>
      </c>
    </row>
    <row r="472" spans="1:8" x14ac:dyDescent="0.35">
      <c r="A472" s="5" t="s">
        <v>8218</v>
      </c>
      <c r="B472" s="5">
        <v>159</v>
      </c>
      <c r="C472" s="17">
        <f t="shared" si="14"/>
        <v>-4.1958082408674838E-2</v>
      </c>
      <c r="D472" s="17">
        <f>_xlfn.NORM.S.DIST(C472,Table2[[#Totals],[Summary by Mean]])</f>
        <v>0.48326605703049191</v>
      </c>
      <c r="E472" s="5" t="s">
        <v>8220</v>
      </c>
      <c r="F472" s="5">
        <v>30</v>
      </c>
      <c r="G472" s="17">
        <f t="shared" si="15"/>
        <v>29.71169140285566</v>
      </c>
      <c r="H472" s="17">
        <f>_xlfn.NORM.S.DIST(G472,Table2[[#Totals],[Successful Campaigns]])</f>
        <v>1</v>
      </c>
    </row>
    <row r="473" spans="1:8" x14ac:dyDescent="0.35">
      <c r="A473" s="5" t="s">
        <v>8218</v>
      </c>
      <c r="B473" s="5">
        <v>99</v>
      </c>
      <c r="C473" s="17">
        <f t="shared" si="14"/>
        <v>-0.11302294473849335</v>
      </c>
      <c r="D473" s="17">
        <f>_xlfn.NORM.S.DIST(C473,Table2[[#Totals],[Summary by Mean]])</f>
        <v>0.4550061822478858</v>
      </c>
      <c r="E473" s="5" t="s">
        <v>8220</v>
      </c>
      <c r="F473" s="5">
        <v>3</v>
      </c>
      <c r="G473" s="17">
        <f t="shared" si="15"/>
        <v>2.7116914028556591</v>
      </c>
      <c r="H473" s="17">
        <f>_xlfn.NORM.S.DIST(G473,Table2[[#Totals],[Successful Campaigns]])</f>
        <v>0.99665295593346726</v>
      </c>
    </row>
    <row r="474" spans="1:8" x14ac:dyDescent="0.35">
      <c r="A474" s="5" t="s">
        <v>8218</v>
      </c>
      <c r="B474" s="5">
        <v>96</v>
      </c>
      <c r="C474" s="17">
        <f t="shared" si="14"/>
        <v>-0.11657618785498428</v>
      </c>
      <c r="D474" s="17">
        <f>_xlfn.NORM.S.DIST(C474,Table2[[#Totals],[Summary by Mean]])</f>
        <v>0.45359795418958387</v>
      </c>
      <c r="E474" s="5" t="s">
        <v>8220</v>
      </c>
      <c r="F474" s="5">
        <v>975</v>
      </c>
      <c r="G474" s="17">
        <f t="shared" si="15"/>
        <v>974.71169140285565</v>
      </c>
      <c r="H474" s="17">
        <f>_xlfn.NORM.S.DIST(G474,Table2[[#Totals],[Successful Campaigns]])</f>
        <v>1</v>
      </c>
    </row>
    <row r="475" spans="1:8" x14ac:dyDescent="0.35">
      <c r="A475" s="5" t="s">
        <v>8218</v>
      </c>
      <c r="B475" s="5">
        <v>27</v>
      </c>
      <c r="C475" s="17">
        <f t="shared" si="14"/>
        <v>-0.19830077953427558</v>
      </c>
      <c r="D475" s="17">
        <f>_xlfn.NORM.S.DIST(C475,Table2[[#Totals],[Summary by Mean]])</f>
        <v>0.42140487091014334</v>
      </c>
      <c r="E475" s="5" t="s">
        <v>8220</v>
      </c>
      <c r="F475" s="5">
        <v>167</v>
      </c>
      <c r="G475" s="17">
        <f t="shared" si="15"/>
        <v>166.71169140285565</v>
      </c>
      <c r="H475" s="17">
        <f>_xlfn.NORM.S.DIST(G475,Table2[[#Totals],[Successful Campaigns]])</f>
        <v>1</v>
      </c>
    </row>
    <row r="476" spans="1:8" x14ac:dyDescent="0.35">
      <c r="A476" s="5" t="s">
        <v>8218</v>
      </c>
      <c r="B476" s="5">
        <v>166</v>
      </c>
      <c r="C476" s="17">
        <f t="shared" si="14"/>
        <v>-3.3667181803529345E-2</v>
      </c>
      <c r="D476" s="17">
        <f>_xlfn.NORM.S.DIST(C476,Table2[[#Totals],[Summary by Mean]])</f>
        <v>0.48657127462784749</v>
      </c>
      <c r="E476" s="5" t="s">
        <v>8220</v>
      </c>
      <c r="F476" s="5">
        <v>5</v>
      </c>
      <c r="G476" s="17">
        <f t="shared" si="15"/>
        <v>4.7116914028556591</v>
      </c>
      <c r="H476" s="17">
        <f>_xlfn.NORM.S.DIST(G476,Table2[[#Totals],[Successful Campaigns]])</f>
        <v>0.99999877165397022</v>
      </c>
    </row>
    <row r="477" spans="1:8" x14ac:dyDescent="0.35">
      <c r="A477" s="5" t="s">
        <v>8218</v>
      </c>
      <c r="B477" s="5">
        <v>76</v>
      </c>
      <c r="C477" s="17">
        <f t="shared" si="14"/>
        <v>-0.14026447529825711</v>
      </c>
      <c r="D477" s="17">
        <f>_xlfn.NORM.S.DIST(C477,Table2[[#Totals],[Summary by Mean]])</f>
        <v>0.44422551570259644</v>
      </c>
      <c r="E477" s="5" t="s">
        <v>8220</v>
      </c>
      <c r="F477" s="5">
        <v>18</v>
      </c>
      <c r="G477" s="17">
        <f t="shared" si="15"/>
        <v>17.71169140285566</v>
      </c>
      <c r="H477" s="17">
        <f>_xlfn.NORM.S.DIST(G477,Table2[[#Totals],[Successful Campaigns]])</f>
        <v>1</v>
      </c>
    </row>
    <row r="478" spans="1:8" x14ac:dyDescent="0.35">
      <c r="A478" s="5" t="s">
        <v>8218</v>
      </c>
      <c r="B478" s="5">
        <v>211</v>
      </c>
      <c r="C478" s="17">
        <f t="shared" si="14"/>
        <v>1.963146494383454E-2</v>
      </c>
      <c r="D478" s="17">
        <f>_xlfn.NORM.S.DIST(C478,Table2[[#Totals],[Summary by Mean]])</f>
        <v>0.50783131836468898</v>
      </c>
      <c r="E478" s="5" t="s">
        <v>8220</v>
      </c>
      <c r="F478" s="5">
        <v>98</v>
      </c>
      <c r="G478" s="17">
        <f t="shared" si="15"/>
        <v>97.711691402855664</v>
      </c>
      <c r="H478" s="17">
        <f>_xlfn.NORM.S.DIST(G478,Table2[[#Totals],[Successful Campaigns]])</f>
        <v>1</v>
      </c>
    </row>
    <row r="479" spans="1:8" x14ac:dyDescent="0.35">
      <c r="A479" s="5" t="s">
        <v>8218</v>
      </c>
      <c r="B479" s="5">
        <v>21</v>
      </c>
      <c r="C479" s="17">
        <f t="shared" si="14"/>
        <v>-0.20540726576725743</v>
      </c>
      <c r="D479" s="17">
        <f>_xlfn.NORM.S.DIST(C479,Table2[[#Totals],[Summary by Mean]])</f>
        <v>0.41862697202286803</v>
      </c>
      <c r="E479" s="5" t="s">
        <v>8220</v>
      </c>
      <c r="F479" s="5">
        <v>4</v>
      </c>
      <c r="G479" s="17">
        <f t="shared" si="15"/>
        <v>3.7116914028556591</v>
      </c>
      <c r="H479" s="17">
        <f>_xlfn.NORM.S.DIST(G479,Table2[[#Totals],[Successful Campaigns]])</f>
        <v>0.99989706055044614</v>
      </c>
    </row>
    <row r="480" spans="1:8" x14ac:dyDescent="0.35">
      <c r="A480" s="5" t="s">
        <v>8218</v>
      </c>
      <c r="B480" s="5">
        <v>61</v>
      </c>
      <c r="C480" s="17">
        <f t="shared" si="14"/>
        <v>-0.15803069088071175</v>
      </c>
      <c r="D480" s="17">
        <f>_xlfn.NORM.S.DIST(C480,Table2[[#Totals],[Summary by Mean]])</f>
        <v>0.43721630737551198</v>
      </c>
      <c r="E480" s="5" t="s">
        <v>8220</v>
      </c>
      <c r="F480" s="5">
        <v>3</v>
      </c>
      <c r="G480" s="17">
        <f t="shared" si="15"/>
        <v>2.7116914028556591</v>
      </c>
      <c r="H480" s="17">
        <f>_xlfn.NORM.S.DIST(G480,Table2[[#Totals],[Successful Campaigns]])</f>
        <v>0.99665295593346726</v>
      </c>
    </row>
    <row r="481" spans="1:8" x14ac:dyDescent="0.35">
      <c r="A481" s="5" t="s">
        <v>8218</v>
      </c>
      <c r="B481" s="5">
        <v>30</v>
      </c>
      <c r="C481" s="17">
        <f t="shared" si="14"/>
        <v>-0.19474753641778464</v>
      </c>
      <c r="D481" s="17">
        <f>_xlfn.NORM.S.DIST(C481,Table2[[#Totals],[Summary by Mean]])</f>
        <v>0.42279529781961833</v>
      </c>
      <c r="E481" s="5" t="s">
        <v>8220</v>
      </c>
      <c r="F481" s="5">
        <v>1</v>
      </c>
      <c r="G481" s="17">
        <f t="shared" si="15"/>
        <v>0.71169140285565891</v>
      </c>
      <c r="H481" s="17">
        <f>_xlfn.NORM.S.DIST(G481,Table2[[#Totals],[Successful Campaigns]])</f>
        <v>0.76167205374032632</v>
      </c>
    </row>
    <row r="482" spans="1:8" x14ac:dyDescent="0.35">
      <c r="A482" s="5" t="s">
        <v>8218</v>
      </c>
      <c r="B482" s="5">
        <v>375</v>
      </c>
      <c r="C482" s="17">
        <f t="shared" si="14"/>
        <v>0.21387542197867182</v>
      </c>
      <c r="D482" s="17">
        <f>_xlfn.NORM.S.DIST(C482,Table2[[#Totals],[Summary by Mean]])</f>
        <v>0.58467789641015599</v>
      </c>
      <c r="E482" s="5" t="s">
        <v>8220</v>
      </c>
      <c r="F482" s="5">
        <v>0</v>
      </c>
      <c r="G482" s="17">
        <f t="shared" si="15"/>
        <v>-0.28830859714434109</v>
      </c>
      <c r="H482" s="17">
        <f>_xlfn.NORM.S.DIST(G482,Table2[[#Totals],[Successful Campaigns]])</f>
        <v>0.38655526343120244</v>
      </c>
    </row>
    <row r="483" spans="1:8" x14ac:dyDescent="0.35">
      <c r="A483" s="5" t="s">
        <v>8218</v>
      </c>
      <c r="B483" s="5">
        <v>111</v>
      </c>
      <c r="C483" s="17">
        <f t="shared" si="14"/>
        <v>-9.8809972272529648E-2</v>
      </c>
      <c r="D483" s="17">
        <f>_xlfn.NORM.S.DIST(C483,Table2[[#Totals],[Summary by Mean]])</f>
        <v>0.46064457525810282</v>
      </c>
      <c r="E483" s="5" t="s">
        <v>8220</v>
      </c>
      <c r="F483" s="5">
        <v>9</v>
      </c>
      <c r="G483" s="17">
        <f t="shared" si="15"/>
        <v>8.7116914028556582</v>
      </c>
      <c r="H483" s="17">
        <f>_xlfn.NORM.S.DIST(G483,Table2[[#Totals],[Successful Campaigns]])</f>
        <v>1</v>
      </c>
    </row>
    <row r="484" spans="1:8" x14ac:dyDescent="0.35">
      <c r="A484" s="5" t="s">
        <v>8218</v>
      </c>
      <c r="B484" s="5">
        <v>123</v>
      </c>
      <c r="C484" s="17">
        <f t="shared" si="14"/>
        <v>-8.4596999806565945E-2</v>
      </c>
      <c r="D484" s="17">
        <f>_xlfn.NORM.S.DIST(C484,Table2[[#Totals],[Summary by Mean]])</f>
        <v>0.46629089216335057</v>
      </c>
      <c r="E484" s="5" t="s">
        <v>8220</v>
      </c>
      <c r="F484" s="5">
        <v>2</v>
      </c>
      <c r="G484" s="17">
        <f t="shared" si="15"/>
        <v>1.7116914028556589</v>
      </c>
      <c r="H484" s="17">
        <f>_xlfn.NORM.S.DIST(G484,Table2[[#Totals],[Successful Campaigns]])</f>
        <v>0.95652322310469373</v>
      </c>
    </row>
    <row r="485" spans="1:8" x14ac:dyDescent="0.35">
      <c r="A485" s="5" t="s">
        <v>8218</v>
      </c>
      <c r="B485" s="5">
        <v>70</v>
      </c>
      <c r="C485" s="17">
        <f t="shared" si="14"/>
        <v>-0.14737096153123896</v>
      </c>
      <c r="D485" s="17">
        <f>_xlfn.NORM.S.DIST(C485,Table2[[#Totals],[Summary by Mean]])</f>
        <v>0.44141961229111149</v>
      </c>
      <c r="E485" s="5" t="s">
        <v>8220</v>
      </c>
      <c r="F485" s="5">
        <v>0</v>
      </c>
      <c r="G485" s="17">
        <f t="shared" si="15"/>
        <v>-0.28830859714434109</v>
      </c>
      <c r="H485" s="17">
        <f>_xlfn.NORM.S.DIST(G485,Table2[[#Totals],[Successful Campaigns]])</f>
        <v>0.38655526343120244</v>
      </c>
    </row>
    <row r="486" spans="1:8" x14ac:dyDescent="0.35">
      <c r="A486" s="5" t="s">
        <v>8218</v>
      </c>
      <c r="B486" s="5">
        <v>85</v>
      </c>
      <c r="C486" s="17">
        <f t="shared" si="14"/>
        <v>-0.12960474594878435</v>
      </c>
      <c r="D486" s="17">
        <f>_xlfn.NORM.S.DIST(C486,Table2[[#Totals],[Summary by Mean]])</f>
        <v>0.44843957409866558</v>
      </c>
      <c r="E486" s="5" t="s">
        <v>8220</v>
      </c>
      <c r="F486" s="5">
        <v>147</v>
      </c>
      <c r="G486" s="17">
        <f t="shared" si="15"/>
        <v>146.71169140285565</v>
      </c>
      <c r="H486" s="17">
        <f>_xlfn.NORM.S.DIST(G486,Table2[[#Totals],[Successful Campaigns]])</f>
        <v>1</v>
      </c>
    </row>
    <row r="487" spans="1:8" x14ac:dyDescent="0.35">
      <c r="A487" s="5" t="s">
        <v>8218</v>
      </c>
      <c r="B487" s="5">
        <v>86</v>
      </c>
      <c r="C487" s="17">
        <f t="shared" si="14"/>
        <v>-0.12842033157662069</v>
      </c>
      <c r="D487" s="17">
        <f>_xlfn.NORM.S.DIST(C487,Table2[[#Totals],[Summary by Mean]])</f>
        <v>0.44890817105107444</v>
      </c>
      <c r="E487" s="5" t="s">
        <v>8220</v>
      </c>
      <c r="F487" s="5">
        <v>49</v>
      </c>
      <c r="G487" s="17">
        <f t="shared" si="15"/>
        <v>48.711691402855656</v>
      </c>
      <c r="H487" s="17">
        <f>_xlfn.NORM.S.DIST(G487,Table2[[#Totals],[Successful Campaigns]])</f>
        <v>1</v>
      </c>
    </row>
    <row r="488" spans="1:8" x14ac:dyDescent="0.35">
      <c r="A488" s="5" t="s">
        <v>8218</v>
      </c>
      <c r="B488" s="5">
        <v>13</v>
      </c>
      <c r="C488" s="17">
        <f t="shared" si="14"/>
        <v>-0.21488258074456656</v>
      </c>
      <c r="D488" s="17">
        <f>_xlfn.NORM.S.DIST(C488,Table2[[#Totals],[Summary by Mean]])</f>
        <v>0.41492943310825825</v>
      </c>
      <c r="E488" s="5" t="s">
        <v>8220</v>
      </c>
      <c r="F488" s="5">
        <v>1</v>
      </c>
      <c r="G488" s="17">
        <f t="shared" si="15"/>
        <v>0.71169140285565891</v>
      </c>
      <c r="H488" s="17">
        <f>_xlfn.NORM.S.DIST(G488,Table2[[#Totals],[Successful Campaigns]])</f>
        <v>0.76167205374032632</v>
      </c>
    </row>
    <row r="489" spans="1:8" x14ac:dyDescent="0.35">
      <c r="A489" s="5" t="s">
        <v>8218</v>
      </c>
      <c r="B489" s="5">
        <v>33</v>
      </c>
      <c r="C489" s="17">
        <f t="shared" si="14"/>
        <v>-0.19119429330129373</v>
      </c>
      <c r="D489" s="17">
        <f>_xlfn.NORM.S.DIST(C489,Table2[[#Totals],[Summary by Mean]])</f>
        <v>0.42418668721609792</v>
      </c>
      <c r="E489" s="5" t="s">
        <v>8220</v>
      </c>
      <c r="F489" s="5">
        <v>2</v>
      </c>
      <c r="G489" s="17">
        <f t="shared" si="15"/>
        <v>1.7116914028556589</v>
      </c>
      <c r="H489" s="17">
        <f>_xlfn.NORM.S.DIST(G489,Table2[[#Totals],[Successful Campaigns]])</f>
        <v>0.95652322310469373</v>
      </c>
    </row>
    <row r="490" spans="1:8" x14ac:dyDescent="0.35">
      <c r="A490" s="5" t="s">
        <v>8218</v>
      </c>
      <c r="B490" s="5">
        <v>15</v>
      </c>
      <c r="C490" s="17">
        <f t="shared" si="14"/>
        <v>-0.21251375200023928</v>
      </c>
      <c r="D490" s="17">
        <f>_xlfn.NORM.S.DIST(C490,Table2[[#Totals],[Summary by Mean]])</f>
        <v>0.41585312512584199</v>
      </c>
      <c r="E490" s="5" t="s">
        <v>8220</v>
      </c>
      <c r="F490" s="5">
        <v>7</v>
      </c>
      <c r="G490" s="17">
        <f t="shared" si="15"/>
        <v>6.7116914028556591</v>
      </c>
      <c r="H490" s="17">
        <f>_xlfn.NORM.S.DIST(G490,Table2[[#Totals],[Successful Campaigns]])</f>
        <v>0.99999999999038092</v>
      </c>
    </row>
    <row r="491" spans="1:8" x14ac:dyDescent="0.35">
      <c r="A491" s="5" t="s">
        <v>8218</v>
      </c>
      <c r="B491" s="5">
        <v>273</v>
      </c>
      <c r="C491" s="17">
        <f t="shared" si="14"/>
        <v>9.3065156017980336E-2</v>
      </c>
      <c r="D491" s="17">
        <f>_xlfn.NORM.S.DIST(C491,Table2[[#Totals],[Summary by Mean]])</f>
        <v>0.53707410063400784</v>
      </c>
      <c r="E491" s="5" t="s">
        <v>8220</v>
      </c>
      <c r="F491" s="5">
        <v>4</v>
      </c>
      <c r="G491" s="17">
        <f t="shared" si="15"/>
        <v>3.7116914028556591</v>
      </c>
      <c r="H491" s="17">
        <f>_xlfn.NORM.S.DIST(G491,Table2[[#Totals],[Successful Campaigns]])</f>
        <v>0.99989706055044614</v>
      </c>
    </row>
    <row r="492" spans="1:8" x14ac:dyDescent="0.35">
      <c r="A492" s="5" t="s">
        <v>8218</v>
      </c>
      <c r="B492" s="5">
        <v>714</v>
      </c>
      <c r="C492" s="17">
        <f t="shared" si="14"/>
        <v>0.61539189414214646</v>
      </c>
      <c r="D492" s="17">
        <f>_xlfn.NORM.S.DIST(C492,Table2[[#Totals],[Summary by Mean]])</f>
        <v>0.73085202837610663</v>
      </c>
      <c r="E492" s="5" t="s">
        <v>8220</v>
      </c>
      <c r="F492" s="5">
        <v>27</v>
      </c>
      <c r="G492" s="17">
        <f t="shared" si="15"/>
        <v>26.71169140285566</v>
      </c>
      <c r="H492" s="17">
        <f>_xlfn.NORM.S.DIST(G492,Table2[[#Totals],[Successful Campaigns]])</f>
        <v>1</v>
      </c>
    </row>
    <row r="493" spans="1:8" x14ac:dyDescent="0.35">
      <c r="A493" s="5" t="s">
        <v>8218</v>
      </c>
      <c r="B493" s="5">
        <v>170</v>
      </c>
      <c r="C493" s="17">
        <f t="shared" si="14"/>
        <v>-2.8929524314874781E-2</v>
      </c>
      <c r="D493" s="17">
        <f>_xlfn.NORM.S.DIST(C493,Table2[[#Totals],[Summary by Mean]])</f>
        <v>0.48846039923674273</v>
      </c>
      <c r="E493" s="5" t="s">
        <v>8220</v>
      </c>
      <c r="F493" s="5">
        <v>94</v>
      </c>
      <c r="G493" s="17">
        <f t="shared" si="15"/>
        <v>93.711691402855664</v>
      </c>
      <c r="H493" s="17">
        <f>_xlfn.NORM.S.DIST(G493,Table2[[#Totals],[Successful Campaigns]])</f>
        <v>1</v>
      </c>
    </row>
    <row r="494" spans="1:8" x14ac:dyDescent="0.35">
      <c r="A494" s="5" t="s">
        <v>8218</v>
      </c>
      <c r="B494" s="5">
        <v>512</v>
      </c>
      <c r="C494" s="17">
        <f t="shared" si="14"/>
        <v>0.37614019096509077</v>
      </c>
      <c r="D494" s="17">
        <f>_xlfn.NORM.S.DIST(C494,Table2[[#Totals],[Summary by Mean]])</f>
        <v>0.64659366177000788</v>
      </c>
      <c r="E494" s="5" t="s">
        <v>8220</v>
      </c>
      <c r="F494" s="5">
        <v>29</v>
      </c>
      <c r="G494" s="17">
        <f t="shared" si="15"/>
        <v>28.71169140285566</v>
      </c>
      <c r="H494" s="17">
        <f>_xlfn.NORM.S.DIST(G494,Table2[[#Totals],[Successful Campaigns]])</f>
        <v>1</v>
      </c>
    </row>
    <row r="495" spans="1:8" x14ac:dyDescent="0.35">
      <c r="A495" s="5" t="s">
        <v>8218</v>
      </c>
      <c r="B495" s="5">
        <v>314</v>
      </c>
      <c r="C495" s="17">
        <f t="shared" si="14"/>
        <v>0.14162614527668965</v>
      </c>
      <c r="D495" s="17">
        <f>_xlfn.NORM.S.DIST(C495,Table2[[#Totals],[Summary by Mean]])</f>
        <v>0.556312342924971</v>
      </c>
      <c r="E495" s="5" t="s">
        <v>8220</v>
      </c>
      <c r="F495" s="5">
        <v>7</v>
      </c>
      <c r="G495" s="17">
        <f t="shared" si="15"/>
        <v>6.7116914028556591</v>
      </c>
      <c r="H495" s="17">
        <f>_xlfn.NORM.S.DIST(G495,Table2[[#Totals],[Successful Campaigns]])</f>
        <v>0.99999999999038092</v>
      </c>
    </row>
    <row r="496" spans="1:8" x14ac:dyDescent="0.35">
      <c r="A496" s="5" t="s">
        <v>8218</v>
      </c>
      <c r="B496" s="5">
        <v>167</v>
      </c>
      <c r="C496" s="17">
        <f t="shared" si="14"/>
        <v>-3.2482767431365703E-2</v>
      </c>
      <c r="D496" s="17">
        <f>_xlfn.NORM.S.DIST(C496,Table2[[#Totals],[Summary by Mean]])</f>
        <v>0.48704352918780175</v>
      </c>
      <c r="E496" s="5" t="s">
        <v>8220</v>
      </c>
      <c r="F496" s="5">
        <v>22</v>
      </c>
      <c r="G496" s="17">
        <f t="shared" si="15"/>
        <v>21.71169140285566</v>
      </c>
      <c r="H496" s="17">
        <f>_xlfn.NORM.S.DIST(G496,Table2[[#Totals],[Successful Campaigns]])</f>
        <v>1</v>
      </c>
    </row>
    <row r="497" spans="1:8" x14ac:dyDescent="0.35">
      <c r="A497" s="5" t="s">
        <v>8218</v>
      </c>
      <c r="B497" s="5">
        <v>9</v>
      </c>
      <c r="C497" s="17">
        <f t="shared" si="14"/>
        <v>-0.21962023823322113</v>
      </c>
      <c r="D497" s="17">
        <f>_xlfn.NORM.S.DIST(C497,Table2[[#Totals],[Summary by Mean]])</f>
        <v>0.413083464185384</v>
      </c>
      <c r="E497" s="5" t="s">
        <v>8220</v>
      </c>
      <c r="F497" s="5">
        <v>1</v>
      </c>
      <c r="G497" s="17">
        <f t="shared" si="15"/>
        <v>0.71169140285565891</v>
      </c>
      <c r="H497" s="17">
        <f>_xlfn.NORM.S.DIST(G497,Table2[[#Totals],[Successful Campaigns]])</f>
        <v>0.76167205374032632</v>
      </c>
    </row>
    <row r="498" spans="1:8" x14ac:dyDescent="0.35">
      <c r="A498" s="5" t="s">
        <v>8218</v>
      </c>
      <c r="B498" s="5">
        <v>103</v>
      </c>
      <c r="C498" s="17">
        <f t="shared" si="14"/>
        <v>-0.10828528724983878</v>
      </c>
      <c r="D498" s="17">
        <f>_xlfn.NORM.S.DIST(C498,Table2[[#Totals],[Summary by Mean]])</f>
        <v>0.45688469653043973</v>
      </c>
      <c r="E498" s="5" t="s">
        <v>8220</v>
      </c>
      <c r="F498" s="5">
        <v>10</v>
      </c>
      <c r="G498" s="17">
        <f t="shared" si="15"/>
        <v>9.7116914028556582</v>
      </c>
      <c r="H498" s="17">
        <f>_xlfn.NORM.S.DIST(G498,Table2[[#Totals],[Successful Campaigns]])</f>
        <v>1</v>
      </c>
    </row>
    <row r="499" spans="1:8" x14ac:dyDescent="0.35">
      <c r="A499" s="5" t="s">
        <v>8218</v>
      </c>
      <c r="B499" s="5">
        <v>111</v>
      </c>
      <c r="C499" s="17">
        <f t="shared" si="14"/>
        <v>-9.8809972272529648E-2</v>
      </c>
      <c r="D499" s="17">
        <f>_xlfn.NORM.S.DIST(C499,Table2[[#Totals],[Summary by Mean]])</f>
        <v>0.46064457525810282</v>
      </c>
      <c r="E499" s="5" t="s">
        <v>8220</v>
      </c>
      <c r="F499" s="5">
        <v>6</v>
      </c>
      <c r="G499" s="17">
        <f t="shared" si="15"/>
        <v>5.7116914028556591</v>
      </c>
      <c r="H499" s="17">
        <f>_xlfn.NORM.S.DIST(G499,Table2[[#Totals],[Successful Campaigns]])</f>
        <v>0.99999999440706033</v>
      </c>
    </row>
    <row r="500" spans="1:8" x14ac:dyDescent="0.35">
      <c r="A500" s="5" t="s">
        <v>8218</v>
      </c>
      <c r="B500" s="5">
        <v>271</v>
      </c>
      <c r="C500" s="17">
        <f t="shared" si="14"/>
        <v>9.0696327273653052E-2</v>
      </c>
      <c r="D500" s="17">
        <f>_xlfn.NORM.S.DIST(C500,Table2[[#Totals],[Summary by Mean]])</f>
        <v>0.53613305549193102</v>
      </c>
      <c r="E500" s="5" t="s">
        <v>8220</v>
      </c>
      <c r="F500" s="5">
        <v>24</v>
      </c>
      <c r="G500" s="17">
        <f t="shared" si="15"/>
        <v>23.71169140285566</v>
      </c>
      <c r="H500" s="17">
        <f>_xlfn.NORM.S.DIST(G500,Table2[[#Totals],[Successful Campaigns]])</f>
        <v>1</v>
      </c>
    </row>
    <row r="501" spans="1:8" x14ac:dyDescent="0.35">
      <c r="A501" s="5" t="s">
        <v>8218</v>
      </c>
      <c r="B501" s="5">
        <v>101</v>
      </c>
      <c r="C501" s="17">
        <f t="shared" si="14"/>
        <v>-0.11065411599416607</v>
      </c>
      <c r="D501" s="17">
        <f>_xlfn.NORM.S.DIST(C501,Table2[[#Totals],[Summary by Mean]])</f>
        <v>0.45594531628987456</v>
      </c>
      <c r="E501" s="5" t="s">
        <v>8220</v>
      </c>
      <c r="F501" s="5">
        <v>15</v>
      </c>
      <c r="G501" s="17">
        <f t="shared" si="15"/>
        <v>14.711691402855658</v>
      </c>
      <c r="H501" s="17">
        <f>_xlfn.NORM.S.DIST(G501,Table2[[#Totals],[Successful Campaigns]])</f>
        <v>1</v>
      </c>
    </row>
    <row r="502" spans="1:8" x14ac:dyDescent="0.35">
      <c r="A502" s="5" t="s">
        <v>8218</v>
      </c>
      <c r="B502" s="5">
        <v>57</v>
      </c>
      <c r="C502" s="17">
        <f t="shared" si="14"/>
        <v>-0.16276834836936632</v>
      </c>
      <c r="D502" s="17">
        <f>_xlfn.NORM.S.DIST(C502,Table2[[#Totals],[Summary by Mean]])</f>
        <v>0.43535041510945194</v>
      </c>
      <c r="E502" s="5" t="s">
        <v>8220</v>
      </c>
      <c r="F502" s="5">
        <v>37</v>
      </c>
      <c r="G502" s="17">
        <f t="shared" si="15"/>
        <v>36.711691402855656</v>
      </c>
      <c r="H502" s="17">
        <f>_xlfn.NORM.S.DIST(G502,Table2[[#Totals],[Successful Campaigns]])</f>
        <v>1</v>
      </c>
    </row>
    <row r="503" spans="1:8" x14ac:dyDescent="0.35">
      <c r="A503" s="5" t="s">
        <v>8218</v>
      </c>
      <c r="B503" s="5">
        <v>62</v>
      </c>
      <c r="C503" s="17">
        <f t="shared" si="14"/>
        <v>-0.1568462765085481</v>
      </c>
      <c r="D503" s="17">
        <f>_xlfn.NORM.S.DIST(C503,Table2[[#Totals],[Summary by Mean]])</f>
        <v>0.43768300039815128</v>
      </c>
      <c r="E503" s="5" t="s">
        <v>8220</v>
      </c>
      <c r="F503" s="5">
        <v>20</v>
      </c>
      <c r="G503" s="17">
        <f t="shared" si="15"/>
        <v>19.71169140285566</v>
      </c>
      <c r="H503" s="17">
        <f>_xlfn.NORM.S.DIST(G503,Table2[[#Totals],[Successful Campaigns]])</f>
        <v>1</v>
      </c>
    </row>
    <row r="504" spans="1:8" x14ac:dyDescent="0.35">
      <c r="A504" s="5" t="s">
        <v>8218</v>
      </c>
      <c r="B504" s="5">
        <v>32</v>
      </c>
      <c r="C504" s="17">
        <f t="shared" si="14"/>
        <v>-0.19237870767345736</v>
      </c>
      <c r="D504" s="17">
        <f>_xlfn.NORM.S.DIST(C504,Table2[[#Totals],[Summary by Mean]])</f>
        <v>0.42372278485087106</v>
      </c>
      <c r="E504" s="5" t="s">
        <v>8220</v>
      </c>
      <c r="F504" s="5">
        <v>7</v>
      </c>
      <c r="G504" s="17">
        <f t="shared" si="15"/>
        <v>6.7116914028556591</v>
      </c>
      <c r="H504" s="17">
        <f>_xlfn.NORM.S.DIST(G504,Table2[[#Totals],[Successful Campaigns]])</f>
        <v>0.99999999999038092</v>
      </c>
    </row>
    <row r="505" spans="1:8" x14ac:dyDescent="0.35">
      <c r="A505" s="5" t="s">
        <v>8218</v>
      </c>
      <c r="B505" s="5">
        <v>141</v>
      </c>
      <c r="C505" s="17">
        <f t="shared" si="14"/>
        <v>-6.3277541107620391E-2</v>
      </c>
      <c r="D505" s="17">
        <f>_xlfn.NORM.S.DIST(C505,Table2[[#Totals],[Summary by Mean]])</f>
        <v>0.47477274975811901</v>
      </c>
      <c r="E505" s="5" t="s">
        <v>8220</v>
      </c>
      <c r="F505" s="5">
        <v>0</v>
      </c>
      <c r="G505" s="17">
        <f t="shared" si="15"/>
        <v>-0.28830859714434109</v>
      </c>
      <c r="H505" s="17">
        <f>_xlfn.NORM.S.DIST(G505,Table2[[#Totals],[Successful Campaigns]])</f>
        <v>0.38655526343120244</v>
      </c>
    </row>
    <row r="506" spans="1:8" x14ac:dyDescent="0.35">
      <c r="A506" s="5" t="s">
        <v>8218</v>
      </c>
      <c r="B506" s="5">
        <v>75</v>
      </c>
      <c r="C506" s="17">
        <f t="shared" si="14"/>
        <v>-0.14144888967042077</v>
      </c>
      <c r="D506" s="17">
        <f>_xlfn.NORM.S.DIST(C506,Table2[[#Totals],[Summary by Mean]])</f>
        <v>0.44375766705655828</v>
      </c>
      <c r="E506" s="5" t="s">
        <v>8220</v>
      </c>
      <c r="F506" s="5">
        <v>21</v>
      </c>
      <c r="G506" s="17">
        <f t="shared" si="15"/>
        <v>20.71169140285566</v>
      </c>
      <c r="H506" s="17">
        <f>_xlfn.NORM.S.DIST(G506,Table2[[#Totals],[Successful Campaigns]])</f>
        <v>1</v>
      </c>
    </row>
    <row r="507" spans="1:8" x14ac:dyDescent="0.35">
      <c r="A507" s="5" t="s">
        <v>8218</v>
      </c>
      <c r="B507" s="5">
        <v>46</v>
      </c>
      <c r="C507" s="17">
        <f t="shared" si="14"/>
        <v>-0.17579690646316637</v>
      </c>
      <c r="D507" s="17">
        <f>_xlfn.NORM.S.DIST(C507,Table2[[#Totals],[Summary by Mean]])</f>
        <v>0.43022675003712396</v>
      </c>
      <c r="E507" s="5" t="s">
        <v>8220</v>
      </c>
      <c r="F507" s="5">
        <v>3</v>
      </c>
      <c r="G507" s="17">
        <f t="shared" si="15"/>
        <v>2.7116914028556591</v>
      </c>
      <c r="H507" s="17">
        <f>_xlfn.NORM.S.DIST(G507,Table2[[#Totals],[Successful Campaigns]])</f>
        <v>0.99665295593346726</v>
      </c>
    </row>
    <row r="508" spans="1:8" x14ac:dyDescent="0.35">
      <c r="A508" s="5" t="s">
        <v>8218</v>
      </c>
      <c r="B508" s="5">
        <v>103</v>
      </c>
      <c r="C508" s="17">
        <f t="shared" si="14"/>
        <v>-0.10828528724983878</v>
      </c>
      <c r="D508" s="17">
        <f>_xlfn.NORM.S.DIST(C508,Table2[[#Totals],[Summary by Mean]])</f>
        <v>0.45688469653043973</v>
      </c>
      <c r="E508" s="5" t="s">
        <v>8220</v>
      </c>
      <c r="F508" s="5">
        <v>11</v>
      </c>
      <c r="G508" s="17">
        <f t="shared" si="15"/>
        <v>10.711691402855658</v>
      </c>
      <c r="H508" s="17">
        <f>_xlfn.NORM.S.DIST(G508,Table2[[#Totals],[Successful Campaigns]])</f>
        <v>1</v>
      </c>
    </row>
    <row r="509" spans="1:8" x14ac:dyDescent="0.35">
      <c r="A509" s="5" t="s">
        <v>8218</v>
      </c>
      <c r="B509" s="5">
        <v>6</v>
      </c>
      <c r="C509" s="17">
        <f t="shared" si="14"/>
        <v>-0.22317348134971204</v>
      </c>
      <c r="D509" s="17">
        <f>_xlfn.NORM.S.DIST(C509,Table2[[#Totals],[Summary by Mean]])</f>
        <v>0.41170024514307108</v>
      </c>
      <c r="E509" s="5" t="s">
        <v>8220</v>
      </c>
      <c r="F509" s="5">
        <v>1</v>
      </c>
      <c r="G509" s="17">
        <f t="shared" si="15"/>
        <v>0.71169140285565891</v>
      </c>
      <c r="H509" s="17">
        <f>_xlfn.NORM.S.DIST(G509,Table2[[#Totals],[Successful Campaigns]])</f>
        <v>0.76167205374032632</v>
      </c>
    </row>
    <row r="510" spans="1:8" x14ac:dyDescent="0.35">
      <c r="A510" s="5" t="s">
        <v>8218</v>
      </c>
      <c r="B510" s="5">
        <v>83</v>
      </c>
      <c r="C510" s="17">
        <f t="shared" si="14"/>
        <v>-0.13197357469311163</v>
      </c>
      <c r="D510" s="17">
        <f>_xlfn.NORM.S.DIST(C510,Table2[[#Totals],[Summary by Mean]])</f>
        <v>0.4475025966203261</v>
      </c>
      <c r="E510" s="5" t="s">
        <v>8220</v>
      </c>
      <c r="F510" s="5">
        <v>312</v>
      </c>
      <c r="G510" s="17">
        <f t="shared" si="15"/>
        <v>311.71169140285565</v>
      </c>
      <c r="H510" s="17">
        <f>_xlfn.NORM.S.DIST(G510,Table2[[#Totals],[Successful Campaigns]])</f>
        <v>1</v>
      </c>
    </row>
    <row r="511" spans="1:8" x14ac:dyDescent="0.35">
      <c r="A511" s="5" t="s">
        <v>8218</v>
      </c>
      <c r="B511" s="5">
        <v>108</v>
      </c>
      <c r="C511" s="17">
        <f t="shared" si="14"/>
        <v>-0.10236321538902057</v>
      </c>
      <c r="D511" s="17">
        <f>_xlfn.NORM.S.DIST(C511,Table2[[#Totals],[Summary by Mean]])</f>
        <v>0.4592341900631135</v>
      </c>
      <c r="E511" s="5" t="s">
        <v>8220</v>
      </c>
      <c r="F511" s="5">
        <v>1</v>
      </c>
      <c r="G511" s="17">
        <f t="shared" si="15"/>
        <v>0.71169140285565891</v>
      </c>
      <c r="H511" s="17">
        <f>_xlfn.NORM.S.DIST(G511,Table2[[#Totals],[Successful Campaigns]])</f>
        <v>0.76167205374032632</v>
      </c>
    </row>
    <row r="512" spans="1:8" x14ac:dyDescent="0.35">
      <c r="A512" s="5" t="s">
        <v>8218</v>
      </c>
      <c r="B512" s="5">
        <v>25</v>
      </c>
      <c r="C512" s="17">
        <f t="shared" si="14"/>
        <v>-0.20066960827860286</v>
      </c>
      <c r="D512" s="17">
        <f>_xlfn.NORM.S.DIST(C512,Table2[[#Totals],[Summary by Mean]])</f>
        <v>0.42047846268789313</v>
      </c>
      <c r="E512" s="5" t="s">
        <v>8220</v>
      </c>
      <c r="F512" s="5">
        <v>3</v>
      </c>
      <c r="G512" s="17">
        <f t="shared" si="15"/>
        <v>2.7116914028556591</v>
      </c>
      <c r="H512" s="17">
        <f>_xlfn.NORM.S.DIST(G512,Table2[[#Totals],[Successful Campaigns]])</f>
        <v>0.99665295593346726</v>
      </c>
    </row>
    <row r="513" spans="1:8" x14ac:dyDescent="0.35">
      <c r="A513" s="5" t="s">
        <v>8218</v>
      </c>
      <c r="B513" s="5">
        <v>549</v>
      </c>
      <c r="C513" s="17">
        <f t="shared" si="14"/>
        <v>0.41996352273514553</v>
      </c>
      <c r="D513" s="17">
        <f>_xlfn.NORM.S.DIST(C513,Table2[[#Totals],[Summary by Mean]])</f>
        <v>0.66274394926643909</v>
      </c>
      <c r="E513" s="5" t="s">
        <v>8220</v>
      </c>
      <c r="F513" s="5">
        <v>4</v>
      </c>
      <c r="G513" s="17">
        <f t="shared" si="15"/>
        <v>3.7116914028556591</v>
      </c>
      <c r="H513" s="17">
        <f>_xlfn.NORM.S.DIST(G513,Table2[[#Totals],[Successful Campaigns]])</f>
        <v>0.99989706055044614</v>
      </c>
    </row>
    <row r="514" spans="1:8" x14ac:dyDescent="0.35">
      <c r="A514" s="5" t="s">
        <v>8218</v>
      </c>
      <c r="B514" s="5">
        <v>222</v>
      </c>
      <c r="C514" s="17">
        <f t="shared" ref="C514:C577" si="16">(B514-$J$5)/$J$10</f>
        <v>3.26600230376346E-2</v>
      </c>
      <c r="D514" s="17">
        <f>_xlfn.NORM.S.DIST(C514,Table2[[#Totals],[Summary by Mean]])</f>
        <v>0.51302714806733829</v>
      </c>
      <c r="E514" s="5" t="s">
        <v>8220</v>
      </c>
      <c r="F514" s="5">
        <v>10</v>
      </c>
      <c r="G514" s="17">
        <f t="shared" ref="G514:G577" si="17">F514-$K$5/$K$10</f>
        <v>9.7116914028556582</v>
      </c>
      <c r="H514" s="17">
        <f>_xlfn.NORM.S.DIST(G514,Table2[[#Totals],[Successful Campaigns]])</f>
        <v>1</v>
      </c>
    </row>
    <row r="515" spans="1:8" x14ac:dyDescent="0.35">
      <c r="A515" s="5" t="s">
        <v>8218</v>
      </c>
      <c r="B515" s="5">
        <v>183</v>
      </c>
      <c r="C515" s="17">
        <f t="shared" si="16"/>
        <v>-1.3532137476747435E-2</v>
      </c>
      <c r="D515" s="17">
        <f>_xlfn.NORM.S.DIST(C515,Table2[[#Totals],[Summary by Mean]])</f>
        <v>0.49460162297416088</v>
      </c>
      <c r="E515" s="5" t="s">
        <v>8220</v>
      </c>
      <c r="F515" s="5">
        <v>8</v>
      </c>
      <c r="G515" s="17">
        <f t="shared" si="17"/>
        <v>7.7116914028556591</v>
      </c>
      <c r="H515" s="17">
        <f>_xlfn.NORM.S.DIST(G515,Table2[[#Totals],[Successful Campaigns]])</f>
        <v>0.99999999999999378</v>
      </c>
    </row>
    <row r="516" spans="1:8" x14ac:dyDescent="0.35">
      <c r="A516" s="5" t="s">
        <v>8218</v>
      </c>
      <c r="B516" s="5">
        <v>89</v>
      </c>
      <c r="C516" s="17">
        <f t="shared" si="16"/>
        <v>-0.12486708846012977</v>
      </c>
      <c r="D516" s="17">
        <f>_xlfn.NORM.S.DIST(C516,Table2[[#Totals],[Summary by Mean]])</f>
        <v>0.45031438700328646</v>
      </c>
      <c r="E516" s="5" t="s">
        <v>8220</v>
      </c>
      <c r="F516" s="5">
        <v>3</v>
      </c>
      <c r="G516" s="17">
        <f t="shared" si="17"/>
        <v>2.7116914028556591</v>
      </c>
      <c r="H516" s="17">
        <f>_xlfn.NORM.S.DIST(G516,Table2[[#Totals],[Successful Campaigns]])</f>
        <v>0.99665295593346726</v>
      </c>
    </row>
    <row r="517" spans="1:8" x14ac:dyDescent="0.35">
      <c r="A517" s="5" t="s">
        <v>8218</v>
      </c>
      <c r="B517" s="5">
        <v>253</v>
      </c>
      <c r="C517" s="17">
        <f t="shared" si="16"/>
        <v>6.9376868574707498E-2</v>
      </c>
      <c r="D517" s="17">
        <f>_xlfn.NORM.S.DIST(C517,Table2[[#Totals],[Summary by Mean]])</f>
        <v>0.52765517962476194</v>
      </c>
      <c r="E517" s="5" t="s">
        <v>8220</v>
      </c>
      <c r="F517" s="5">
        <v>1</v>
      </c>
      <c r="G517" s="17">
        <f t="shared" si="17"/>
        <v>0.71169140285565891</v>
      </c>
      <c r="H517" s="17">
        <f>_xlfn.NORM.S.DIST(G517,Table2[[#Totals],[Successful Campaigns]])</f>
        <v>0.76167205374032632</v>
      </c>
    </row>
    <row r="518" spans="1:8" x14ac:dyDescent="0.35">
      <c r="A518" s="5" t="s">
        <v>8218</v>
      </c>
      <c r="B518" s="5">
        <v>140</v>
      </c>
      <c r="C518" s="17">
        <f t="shared" si="16"/>
        <v>-6.4461955479784033E-2</v>
      </c>
      <c r="D518" s="17">
        <f>_xlfn.NORM.S.DIST(C518,Table2[[#Totals],[Summary by Mean]])</f>
        <v>0.47430119960442912</v>
      </c>
      <c r="E518" s="5" t="s">
        <v>8220</v>
      </c>
      <c r="F518" s="5">
        <v>0</v>
      </c>
      <c r="G518" s="17">
        <f t="shared" si="17"/>
        <v>-0.28830859714434109</v>
      </c>
      <c r="H518" s="17">
        <f>_xlfn.NORM.S.DIST(G518,Table2[[#Totals],[Successful Campaigns]])</f>
        <v>0.38655526343120244</v>
      </c>
    </row>
    <row r="519" spans="1:8" x14ac:dyDescent="0.35">
      <c r="A519" s="5" t="s">
        <v>8218</v>
      </c>
      <c r="B519" s="5">
        <v>103</v>
      </c>
      <c r="C519" s="17">
        <f t="shared" si="16"/>
        <v>-0.10828528724983878</v>
      </c>
      <c r="D519" s="17">
        <f>_xlfn.NORM.S.DIST(C519,Table2[[#Totals],[Summary by Mean]])</f>
        <v>0.45688469653043973</v>
      </c>
      <c r="E519" s="5" t="s">
        <v>8220</v>
      </c>
      <c r="F519" s="5">
        <v>5</v>
      </c>
      <c r="G519" s="17">
        <f t="shared" si="17"/>
        <v>4.7116914028556591</v>
      </c>
      <c r="H519" s="17">
        <f>_xlfn.NORM.S.DIST(G519,Table2[[#Totals],[Successful Campaigns]])</f>
        <v>0.99999877165397022</v>
      </c>
    </row>
    <row r="520" spans="1:8" x14ac:dyDescent="0.35">
      <c r="A520" s="5" t="s">
        <v>8218</v>
      </c>
      <c r="B520" s="5">
        <v>138</v>
      </c>
      <c r="C520" s="17">
        <f t="shared" si="16"/>
        <v>-6.6830784224111317E-2</v>
      </c>
      <c r="D520" s="17">
        <f>_xlfn.NORM.S.DIST(C520,Table2[[#Totals],[Summary by Mean]])</f>
        <v>0.47335820795966271</v>
      </c>
      <c r="E520" s="5" t="s">
        <v>8220</v>
      </c>
      <c r="F520" s="5">
        <v>0</v>
      </c>
      <c r="G520" s="17">
        <f t="shared" si="17"/>
        <v>-0.28830859714434109</v>
      </c>
      <c r="H520" s="17">
        <f>_xlfn.NORM.S.DIST(G520,Table2[[#Totals],[Successful Campaigns]])</f>
        <v>0.38655526343120244</v>
      </c>
    </row>
    <row r="521" spans="1:8" x14ac:dyDescent="0.35">
      <c r="A521" s="5" t="s">
        <v>8218</v>
      </c>
      <c r="B521" s="5">
        <v>191</v>
      </c>
      <c r="C521" s="17">
        <f t="shared" si="16"/>
        <v>-4.0568224994382996E-3</v>
      </c>
      <c r="D521" s="17">
        <f>_xlfn.NORM.S.DIST(C521,Table2[[#Totals],[Summary by Mean]])</f>
        <v>0.4983815664202032</v>
      </c>
      <c r="E521" s="5" t="s">
        <v>8220</v>
      </c>
      <c r="F521" s="5">
        <v>3</v>
      </c>
      <c r="G521" s="17">
        <f t="shared" si="17"/>
        <v>2.7116914028556591</v>
      </c>
      <c r="H521" s="17">
        <f>_xlfn.NORM.S.DIST(G521,Table2[[#Totals],[Successful Campaigns]])</f>
        <v>0.99665295593346726</v>
      </c>
    </row>
    <row r="522" spans="1:8" x14ac:dyDescent="0.35">
      <c r="A522" s="5" t="s">
        <v>8218</v>
      </c>
      <c r="B522" s="5">
        <v>45</v>
      </c>
      <c r="C522" s="17">
        <f t="shared" si="16"/>
        <v>-0.17698132083533002</v>
      </c>
      <c r="D522" s="17">
        <f>_xlfn.NORM.S.DIST(C522,Table2[[#Totals],[Summary by Mean]])</f>
        <v>0.42976153088885738</v>
      </c>
      <c r="E522" s="5" t="s">
        <v>8220</v>
      </c>
      <c r="F522" s="5">
        <v>7</v>
      </c>
      <c r="G522" s="17">
        <f t="shared" si="17"/>
        <v>6.7116914028556591</v>
      </c>
      <c r="H522" s="17">
        <f>_xlfn.NORM.S.DIST(G522,Table2[[#Totals],[Successful Campaigns]])</f>
        <v>0.99999999999038092</v>
      </c>
    </row>
    <row r="523" spans="1:8" x14ac:dyDescent="0.35">
      <c r="A523" s="5" t="s">
        <v>8218</v>
      </c>
      <c r="B523" s="5">
        <v>17</v>
      </c>
      <c r="C523" s="17">
        <f t="shared" si="16"/>
        <v>-0.210144923255912</v>
      </c>
      <c r="D523" s="17">
        <f>_xlfn.NORM.S.DIST(C523,Table2[[#Totals],[Summary by Mean]])</f>
        <v>0.41677728225485228</v>
      </c>
      <c r="E523" s="5" t="s">
        <v>8220</v>
      </c>
      <c r="F523" s="5">
        <v>0</v>
      </c>
      <c r="G523" s="17">
        <f t="shared" si="17"/>
        <v>-0.28830859714434109</v>
      </c>
      <c r="H523" s="17">
        <f>_xlfn.NORM.S.DIST(G523,Table2[[#Totals],[Successful Campaigns]])</f>
        <v>0.38655526343120244</v>
      </c>
    </row>
    <row r="524" spans="1:8" x14ac:dyDescent="0.35">
      <c r="A524" s="5" t="s">
        <v>8218</v>
      </c>
      <c r="B524" s="5">
        <v>31</v>
      </c>
      <c r="C524" s="17">
        <f t="shared" si="16"/>
        <v>-0.19356312204562101</v>
      </c>
      <c r="D524" s="17">
        <f>_xlfn.NORM.S.DIST(C524,Table2[[#Totals],[Summary by Mean]])</f>
        <v>0.42325898817657692</v>
      </c>
      <c r="E524" s="5" t="s">
        <v>8220</v>
      </c>
      <c r="F524" s="5">
        <v>2</v>
      </c>
      <c r="G524" s="17">
        <f t="shared" si="17"/>
        <v>1.7116914028556589</v>
      </c>
      <c r="H524" s="17">
        <f>_xlfn.NORM.S.DIST(G524,Table2[[#Totals],[Successful Campaigns]])</f>
        <v>0.95652322310469373</v>
      </c>
    </row>
    <row r="525" spans="1:8" x14ac:dyDescent="0.35">
      <c r="A525" s="5" t="s">
        <v>8218</v>
      </c>
      <c r="B525" s="5">
        <v>50</v>
      </c>
      <c r="C525" s="17">
        <f t="shared" si="16"/>
        <v>-0.1710592489745118</v>
      </c>
      <c r="D525" s="17">
        <f>_xlfn.NORM.S.DIST(C525,Table2[[#Totals],[Summary by Mean]])</f>
        <v>0.43208858906416131</v>
      </c>
      <c r="E525" s="5" t="s">
        <v>8220</v>
      </c>
      <c r="F525" s="5">
        <v>23</v>
      </c>
      <c r="G525" s="17">
        <f t="shared" si="17"/>
        <v>22.71169140285566</v>
      </c>
      <c r="H525" s="17">
        <f>_xlfn.NORM.S.DIST(G525,Table2[[#Totals],[Successful Campaigns]])</f>
        <v>1</v>
      </c>
    </row>
    <row r="526" spans="1:8" x14ac:dyDescent="0.35">
      <c r="A526" s="5" t="s">
        <v>8218</v>
      </c>
      <c r="B526" s="5">
        <v>59</v>
      </c>
      <c r="C526" s="17">
        <f t="shared" si="16"/>
        <v>-0.16039951962503904</v>
      </c>
      <c r="D526" s="17">
        <f>_xlfn.NORM.S.DIST(C526,Table2[[#Totals],[Summary by Mean]])</f>
        <v>0.43628318400193056</v>
      </c>
      <c r="E526" s="5" t="s">
        <v>8220</v>
      </c>
      <c r="F526" s="5">
        <v>1</v>
      </c>
      <c r="G526" s="17">
        <f t="shared" si="17"/>
        <v>0.71169140285565891</v>
      </c>
      <c r="H526" s="17">
        <f>_xlfn.NORM.S.DIST(G526,Table2[[#Totals],[Successful Campaigns]])</f>
        <v>0.76167205374032632</v>
      </c>
    </row>
    <row r="527" spans="1:8" x14ac:dyDescent="0.35">
      <c r="A527" s="5" t="s">
        <v>8218</v>
      </c>
      <c r="B527" s="5">
        <v>81</v>
      </c>
      <c r="C527" s="17">
        <f t="shared" si="16"/>
        <v>-0.13434240343743892</v>
      </c>
      <c r="D527" s="17">
        <f>_xlfn.NORM.S.DIST(C527,Table2[[#Totals],[Summary by Mean]])</f>
        <v>0.44656591201658791</v>
      </c>
      <c r="E527" s="5" t="s">
        <v>8220</v>
      </c>
      <c r="F527" s="5">
        <v>2</v>
      </c>
      <c r="G527" s="17">
        <f t="shared" si="17"/>
        <v>1.7116914028556589</v>
      </c>
      <c r="H527" s="17">
        <f>_xlfn.NORM.S.DIST(G527,Table2[[#Totals],[Successful Campaigns]])</f>
        <v>0.95652322310469373</v>
      </c>
    </row>
    <row r="528" spans="1:8" x14ac:dyDescent="0.35">
      <c r="A528" s="5" t="s">
        <v>8218</v>
      </c>
      <c r="B528" s="5">
        <v>508</v>
      </c>
      <c r="C528" s="17">
        <f t="shared" si="16"/>
        <v>0.3714025334764362</v>
      </c>
      <c r="D528" s="17">
        <f>_xlfn.NORM.S.DIST(C528,Table2[[#Totals],[Summary by Mean]])</f>
        <v>0.64483113056685892</v>
      </c>
      <c r="E528" s="5" t="s">
        <v>8220</v>
      </c>
      <c r="F528" s="5">
        <v>3</v>
      </c>
      <c r="G528" s="17">
        <f t="shared" si="17"/>
        <v>2.7116914028556591</v>
      </c>
      <c r="H528" s="17">
        <f>_xlfn.NORM.S.DIST(G528,Table2[[#Totals],[Successful Campaigns]])</f>
        <v>0.99665295593346726</v>
      </c>
    </row>
    <row r="529" spans="1:8" x14ac:dyDescent="0.35">
      <c r="A529" s="5" t="s">
        <v>8218</v>
      </c>
      <c r="B529" s="5">
        <v>74</v>
      </c>
      <c r="C529" s="17">
        <f t="shared" si="16"/>
        <v>-0.1426333040425844</v>
      </c>
      <c r="D529" s="17">
        <f>_xlfn.NORM.S.DIST(C529,Table2[[#Totals],[Summary by Mean]])</f>
        <v>0.4432898967845465</v>
      </c>
      <c r="E529" s="5" t="s">
        <v>8220</v>
      </c>
      <c r="F529" s="5">
        <v>0</v>
      </c>
      <c r="G529" s="17">
        <f t="shared" si="17"/>
        <v>-0.28830859714434109</v>
      </c>
      <c r="H529" s="17">
        <f>_xlfn.NORM.S.DIST(G529,Table2[[#Totals],[Successful Campaigns]])</f>
        <v>0.38655526343120244</v>
      </c>
    </row>
    <row r="530" spans="1:8" x14ac:dyDescent="0.35">
      <c r="A530" s="5" t="s">
        <v>8218</v>
      </c>
      <c r="B530" s="5">
        <v>141</v>
      </c>
      <c r="C530" s="17">
        <f t="shared" si="16"/>
        <v>-6.3277541107620391E-2</v>
      </c>
      <c r="D530" s="17">
        <f>_xlfn.NORM.S.DIST(C530,Table2[[#Totals],[Summary by Mean]])</f>
        <v>0.47477274975811901</v>
      </c>
      <c r="E530" s="5" t="s">
        <v>8220</v>
      </c>
      <c r="F530" s="5">
        <v>13</v>
      </c>
      <c r="G530" s="17">
        <f t="shared" si="17"/>
        <v>12.711691402855658</v>
      </c>
      <c r="H530" s="17">
        <f>_xlfn.NORM.S.DIST(G530,Table2[[#Totals],[Successful Campaigns]])</f>
        <v>1</v>
      </c>
    </row>
    <row r="531" spans="1:8" x14ac:dyDescent="0.35">
      <c r="A531" s="5" t="s">
        <v>8218</v>
      </c>
      <c r="B531" s="5">
        <v>711</v>
      </c>
      <c r="C531" s="17">
        <f t="shared" si="16"/>
        <v>0.61183865102565549</v>
      </c>
      <c r="D531" s="17">
        <f>_xlfn.NORM.S.DIST(C531,Table2[[#Totals],[Summary by Mean]])</f>
        <v>0.72967774269961883</v>
      </c>
      <c r="E531" s="5" t="s">
        <v>8220</v>
      </c>
      <c r="F531" s="5">
        <v>1</v>
      </c>
      <c r="G531" s="17">
        <f t="shared" si="17"/>
        <v>0.71169140285565891</v>
      </c>
      <c r="H531" s="17">
        <f>_xlfn.NORM.S.DIST(G531,Table2[[#Totals],[Successful Campaigns]])</f>
        <v>0.76167205374032632</v>
      </c>
    </row>
    <row r="532" spans="1:8" x14ac:dyDescent="0.35">
      <c r="A532" s="5" t="s">
        <v>8218</v>
      </c>
      <c r="B532" s="5">
        <v>141</v>
      </c>
      <c r="C532" s="17">
        <f t="shared" si="16"/>
        <v>-6.3277541107620391E-2</v>
      </c>
      <c r="D532" s="17">
        <f>_xlfn.NORM.S.DIST(C532,Table2[[#Totals],[Summary by Mean]])</f>
        <v>0.47477274975811901</v>
      </c>
      <c r="E532" s="5" t="s">
        <v>8220</v>
      </c>
      <c r="F532" s="5">
        <v>1</v>
      </c>
      <c r="G532" s="17">
        <f t="shared" si="17"/>
        <v>0.71169140285565891</v>
      </c>
      <c r="H532" s="17">
        <f>_xlfn.NORM.S.DIST(G532,Table2[[#Totals],[Successful Campaigns]])</f>
        <v>0.76167205374032632</v>
      </c>
    </row>
    <row r="533" spans="1:8" x14ac:dyDescent="0.35">
      <c r="A533" s="5" t="s">
        <v>8218</v>
      </c>
      <c r="B533" s="5">
        <v>109</v>
      </c>
      <c r="C533" s="17">
        <f t="shared" si="16"/>
        <v>-0.10117880101685693</v>
      </c>
      <c r="D533" s="17">
        <f>_xlfn.NORM.S.DIST(C533,Table2[[#Totals],[Summary by Mean]])</f>
        <v>0.45970426234334189</v>
      </c>
      <c r="E533" s="5" t="s">
        <v>8220</v>
      </c>
      <c r="F533" s="5">
        <v>1</v>
      </c>
      <c r="G533" s="17">
        <f t="shared" si="17"/>
        <v>0.71169140285565891</v>
      </c>
      <c r="H533" s="17">
        <f>_xlfn.NORM.S.DIST(G533,Table2[[#Totals],[Successful Campaigns]])</f>
        <v>0.76167205374032632</v>
      </c>
    </row>
    <row r="534" spans="1:8" x14ac:dyDescent="0.35">
      <c r="A534" s="5" t="s">
        <v>8218</v>
      </c>
      <c r="B534" s="5">
        <v>361</v>
      </c>
      <c r="C534" s="17">
        <f t="shared" si="16"/>
        <v>0.19729362076838083</v>
      </c>
      <c r="D534" s="17">
        <f>_xlfn.NORM.S.DIST(C534,Table2[[#Totals],[Summary by Mean]])</f>
        <v>0.57820111443544686</v>
      </c>
      <c r="E534" s="5" t="s">
        <v>8220</v>
      </c>
      <c r="F534" s="5">
        <v>6</v>
      </c>
      <c r="G534" s="17">
        <f t="shared" si="17"/>
        <v>5.7116914028556591</v>
      </c>
      <c r="H534" s="17">
        <f>_xlfn.NORM.S.DIST(G534,Table2[[#Totals],[Successful Campaigns]])</f>
        <v>0.99999999440706033</v>
      </c>
    </row>
    <row r="535" spans="1:8" x14ac:dyDescent="0.35">
      <c r="A535" s="5" t="s">
        <v>8218</v>
      </c>
      <c r="B535" s="5">
        <v>176</v>
      </c>
      <c r="C535" s="17">
        <f t="shared" si="16"/>
        <v>-2.1823038081892929E-2</v>
      </c>
      <c r="D535" s="17">
        <f>_xlfn.NORM.S.DIST(C535,Table2[[#Totals],[Summary by Mean]])</f>
        <v>0.49129455841496472</v>
      </c>
      <c r="E535" s="5" t="s">
        <v>8220</v>
      </c>
      <c r="F535" s="5">
        <v>39</v>
      </c>
      <c r="G535" s="17">
        <f t="shared" si="17"/>
        <v>38.711691402855656</v>
      </c>
      <c r="H535" s="17">
        <f>_xlfn.NORM.S.DIST(G535,Table2[[#Totals],[Successful Campaigns]])</f>
        <v>1</v>
      </c>
    </row>
    <row r="536" spans="1:8" x14ac:dyDescent="0.35">
      <c r="A536" s="5" t="s">
        <v>8218</v>
      </c>
      <c r="B536" s="5">
        <v>670</v>
      </c>
      <c r="C536" s="17">
        <f t="shared" si="16"/>
        <v>0.56327766176694627</v>
      </c>
      <c r="D536" s="17">
        <f>_xlfn.NORM.S.DIST(C536,Table2[[#Totals],[Summary by Mean]])</f>
        <v>0.71337708663604982</v>
      </c>
      <c r="E536" s="5" t="s">
        <v>8220</v>
      </c>
      <c r="F536" s="5">
        <v>4</v>
      </c>
      <c r="G536" s="17">
        <f t="shared" si="17"/>
        <v>3.7116914028556591</v>
      </c>
      <c r="H536" s="17">
        <f>_xlfn.NORM.S.DIST(G536,Table2[[#Totals],[Successful Campaigns]])</f>
        <v>0.99989706055044614</v>
      </c>
    </row>
    <row r="537" spans="1:8" x14ac:dyDescent="0.35">
      <c r="A537" s="5" t="s">
        <v>8218</v>
      </c>
      <c r="B537" s="5">
        <v>96</v>
      </c>
      <c r="C537" s="17">
        <f t="shared" si="16"/>
        <v>-0.11657618785498428</v>
      </c>
      <c r="D537" s="17">
        <f>_xlfn.NORM.S.DIST(C537,Table2[[#Totals],[Summary by Mean]])</f>
        <v>0.45359795418958387</v>
      </c>
      <c r="E537" s="5" t="s">
        <v>8220</v>
      </c>
      <c r="F537" s="5">
        <v>1</v>
      </c>
      <c r="G537" s="17">
        <f t="shared" si="17"/>
        <v>0.71169140285565891</v>
      </c>
      <c r="H537" s="17">
        <f>_xlfn.NORM.S.DIST(G537,Table2[[#Totals],[Successful Campaigns]])</f>
        <v>0.76167205374032632</v>
      </c>
    </row>
    <row r="538" spans="1:8" x14ac:dyDescent="0.35">
      <c r="A538" s="5" t="s">
        <v>8218</v>
      </c>
      <c r="B538" s="5">
        <v>74</v>
      </c>
      <c r="C538" s="17">
        <f t="shared" si="16"/>
        <v>-0.1426333040425844</v>
      </c>
      <c r="D538" s="17">
        <f>_xlfn.NORM.S.DIST(C538,Table2[[#Totals],[Summary by Mean]])</f>
        <v>0.4432898967845465</v>
      </c>
      <c r="E538" s="5" t="s">
        <v>8220</v>
      </c>
      <c r="F538" s="5">
        <v>0</v>
      </c>
      <c r="G538" s="17">
        <f t="shared" si="17"/>
        <v>-0.28830859714434109</v>
      </c>
      <c r="H538" s="17">
        <f>_xlfn.NORM.S.DIST(G538,Table2[[#Totals],[Successful Campaigns]])</f>
        <v>0.38655526343120244</v>
      </c>
    </row>
    <row r="539" spans="1:8" x14ac:dyDescent="0.35">
      <c r="A539" s="5" t="s">
        <v>8218</v>
      </c>
      <c r="B539" s="5">
        <v>52</v>
      </c>
      <c r="C539" s="17">
        <f t="shared" si="16"/>
        <v>-0.16869042023018452</v>
      </c>
      <c r="D539" s="17">
        <f>_xlfn.NORM.S.DIST(C539,Table2[[#Totals],[Summary by Mean]])</f>
        <v>0.4330200771701419</v>
      </c>
      <c r="E539" s="5" t="s">
        <v>8220</v>
      </c>
      <c r="F539" s="5">
        <v>0</v>
      </c>
      <c r="G539" s="17">
        <f t="shared" si="17"/>
        <v>-0.28830859714434109</v>
      </c>
      <c r="H539" s="17">
        <f>_xlfn.NORM.S.DIST(G539,Table2[[#Totals],[Successful Campaigns]])</f>
        <v>0.38655526343120244</v>
      </c>
    </row>
    <row r="540" spans="1:8" x14ac:dyDescent="0.35">
      <c r="A540" s="5" t="s">
        <v>8218</v>
      </c>
      <c r="B540" s="5">
        <v>105</v>
      </c>
      <c r="C540" s="17">
        <f t="shared" si="16"/>
        <v>-0.1059164585055115</v>
      </c>
      <c r="D540" s="17">
        <f>_xlfn.NORM.S.DIST(C540,Table2[[#Totals],[Summary by Mean]])</f>
        <v>0.45782431776156801</v>
      </c>
      <c r="E540" s="5" t="s">
        <v>8220</v>
      </c>
      <c r="F540" s="5">
        <v>0</v>
      </c>
      <c r="G540" s="17">
        <f t="shared" si="17"/>
        <v>-0.28830859714434109</v>
      </c>
      <c r="H540" s="17">
        <f>_xlfn.NORM.S.DIST(G540,Table2[[#Totals],[Successful Campaigns]])</f>
        <v>0.38655526343120244</v>
      </c>
    </row>
    <row r="541" spans="1:8" x14ac:dyDescent="0.35">
      <c r="A541" s="5" t="s">
        <v>8218</v>
      </c>
      <c r="B541" s="5">
        <v>41</v>
      </c>
      <c r="C541" s="17">
        <f t="shared" si="16"/>
        <v>-0.18171897832398459</v>
      </c>
      <c r="D541" s="17">
        <f>_xlfn.NORM.S.DIST(C541,Table2[[#Totals],[Summary by Mean]])</f>
        <v>0.42790163569933126</v>
      </c>
      <c r="E541" s="5" t="s">
        <v>8220</v>
      </c>
      <c r="F541" s="5">
        <v>8</v>
      </c>
      <c r="G541" s="17">
        <f t="shared" si="17"/>
        <v>7.7116914028556591</v>
      </c>
      <c r="H541" s="17">
        <f>_xlfn.NORM.S.DIST(G541,Table2[[#Totals],[Successful Campaigns]])</f>
        <v>0.99999999999999378</v>
      </c>
    </row>
    <row r="542" spans="1:8" x14ac:dyDescent="0.35">
      <c r="A542" s="5" t="s">
        <v>8218</v>
      </c>
      <c r="B542" s="5">
        <v>34</v>
      </c>
      <c r="C542" s="17">
        <f t="shared" si="16"/>
        <v>-0.19000987892913007</v>
      </c>
      <c r="D542" s="17">
        <f>_xlfn.NORM.S.DIST(C542,Table2[[#Totals],[Summary by Mean]])</f>
        <v>0.42465069464541511</v>
      </c>
      <c r="E542" s="5" t="s">
        <v>8220</v>
      </c>
      <c r="F542" s="5">
        <v>0</v>
      </c>
      <c r="G542" s="17">
        <f t="shared" si="17"/>
        <v>-0.28830859714434109</v>
      </c>
      <c r="H542" s="17">
        <f>_xlfn.NORM.S.DIST(G542,Table2[[#Totals],[Successful Campaigns]])</f>
        <v>0.38655526343120244</v>
      </c>
    </row>
    <row r="543" spans="1:8" x14ac:dyDescent="0.35">
      <c r="A543" s="5" t="s">
        <v>8218</v>
      </c>
      <c r="B543" s="5">
        <v>66</v>
      </c>
      <c r="C543" s="17">
        <f t="shared" si="16"/>
        <v>-0.15210861901989353</v>
      </c>
      <c r="D543" s="17">
        <f>_xlfn.NORM.S.DIST(C543,Table2[[#Totals],[Summary by Mean]])</f>
        <v>0.43955063315928677</v>
      </c>
      <c r="E543" s="5" t="s">
        <v>8220</v>
      </c>
      <c r="F543" s="5">
        <v>1</v>
      </c>
      <c r="G543" s="17">
        <f t="shared" si="17"/>
        <v>0.71169140285565891</v>
      </c>
      <c r="H543" s="17">
        <f>_xlfn.NORM.S.DIST(G543,Table2[[#Totals],[Successful Campaigns]])</f>
        <v>0.76167205374032632</v>
      </c>
    </row>
    <row r="544" spans="1:8" x14ac:dyDescent="0.35">
      <c r="A544" s="5" t="s">
        <v>8218</v>
      </c>
      <c r="B544" s="5">
        <v>50</v>
      </c>
      <c r="C544" s="17">
        <f t="shared" si="16"/>
        <v>-0.1710592489745118</v>
      </c>
      <c r="D544" s="17">
        <f>_xlfn.NORM.S.DIST(C544,Table2[[#Totals],[Summary by Mean]])</f>
        <v>0.43208858906416131</v>
      </c>
      <c r="E544" s="5" t="s">
        <v>8220</v>
      </c>
      <c r="F544" s="5">
        <v>12</v>
      </c>
      <c r="G544" s="17">
        <f t="shared" si="17"/>
        <v>11.711691402855658</v>
      </c>
      <c r="H544" s="17">
        <f>_xlfn.NORM.S.DIST(G544,Table2[[#Totals],[Successful Campaigns]])</f>
        <v>1</v>
      </c>
    </row>
    <row r="545" spans="1:8" x14ac:dyDescent="0.35">
      <c r="A545" s="5" t="s">
        <v>8218</v>
      </c>
      <c r="B545" s="5">
        <v>159</v>
      </c>
      <c r="C545" s="17">
        <f t="shared" si="16"/>
        <v>-4.1958082408674838E-2</v>
      </c>
      <c r="D545" s="17">
        <f>_xlfn.NORM.S.DIST(C545,Table2[[#Totals],[Summary by Mean]])</f>
        <v>0.48326605703049191</v>
      </c>
      <c r="E545" s="5" t="s">
        <v>8220</v>
      </c>
      <c r="F545" s="5">
        <v>0</v>
      </c>
      <c r="G545" s="17">
        <f t="shared" si="17"/>
        <v>-0.28830859714434109</v>
      </c>
      <c r="H545" s="17">
        <f>_xlfn.NORM.S.DIST(G545,Table2[[#Totals],[Successful Campaigns]])</f>
        <v>0.38655526343120244</v>
      </c>
    </row>
    <row r="546" spans="1:8" x14ac:dyDescent="0.35">
      <c r="A546" s="5" t="s">
        <v>8218</v>
      </c>
      <c r="B546" s="5">
        <v>182</v>
      </c>
      <c r="C546" s="17">
        <f t="shared" si="16"/>
        <v>-1.4716551848911076E-2</v>
      </c>
      <c r="D546" s="17">
        <f>_xlfn.NORM.S.DIST(C546,Table2[[#Totals],[Summary by Mean]])</f>
        <v>0.49412915716133649</v>
      </c>
      <c r="E546" s="5" t="s">
        <v>8220</v>
      </c>
      <c r="F546" s="5">
        <v>3</v>
      </c>
      <c r="G546" s="17">
        <f t="shared" si="17"/>
        <v>2.7116914028556591</v>
      </c>
      <c r="H546" s="17">
        <f>_xlfn.NORM.S.DIST(G546,Table2[[#Totals],[Successful Campaigns]])</f>
        <v>0.99665295593346726</v>
      </c>
    </row>
    <row r="547" spans="1:8" x14ac:dyDescent="0.35">
      <c r="A547" s="5" t="s">
        <v>8218</v>
      </c>
      <c r="B547" s="5">
        <v>206</v>
      </c>
      <c r="C547" s="17">
        <f t="shared" si="16"/>
        <v>1.370939308301633E-2</v>
      </c>
      <c r="D547" s="17">
        <f>_xlfn.NORM.S.DIST(C547,Table2[[#Totals],[Summary by Mean]])</f>
        <v>0.5054690852221434</v>
      </c>
      <c r="E547" s="5" t="s">
        <v>8220</v>
      </c>
      <c r="F547" s="5">
        <v>2</v>
      </c>
      <c r="G547" s="17">
        <f t="shared" si="17"/>
        <v>1.7116914028556589</v>
      </c>
      <c r="H547" s="17">
        <f>_xlfn.NORM.S.DIST(G547,Table2[[#Totals],[Successful Campaigns]])</f>
        <v>0.95652322310469373</v>
      </c>
    </row>
    <row r="548" spans="1:8" x14ac:dyDescent="0.35">
      <c r="A548" s="5" t="s">
        <v>8218</v>
      </c>
      <c r="B548" s="5">
        <v>169</v>
      </c>
      <c r="C548" s="17">
        <f t="shared" si="16"/>
        <v>-3.0113938687038422E-2</v>
      </c>
      <c r="D548" s="17">
        <f>_xlfn.NORM.S.DIST(C548,Table2[[#Totals],[Summary by Mean]])</f>
        <v>0.48798809215413397</v>
      </c>
      <c r="E548" s="5" t="s">
        <v>8220</v>
      </c>
      <c r="F548" s="5">
        <v>6</v>
      </c>
      <c r="G548" s="17">
        <f t="shared" si="17"/>
        <v>5.7116914028556591</v>
      </c>
      <c r="H548" s="17">
        <f>_xlfn.NORM.S.DIST(G548,Table2[[#Totals],[Successful Campaigns]])</f>
        <v>0.99999999440706033</v>
      </c>
    </row>
    <row r="549" spans="1:8" x14ac:dyDescent="0.35">
      <c r="A549" s="5" t="s">
        <v>8218</v>
      </c>
      <c r="B549" s="5">
        <v>31</v>
      </c>
      <c r="C549" s="17">
        <f t="shared" si="16"/>
        <v>-0.19356312204562101</v>
      </c>
      <c r="D549" s="17">
        <f>_xlfn.NORM.S.DIST(C549,Table2[[#Totals],[Summary by Mean]])</f>
        <v>0.42325898817657692</v>
      </c>
      <c r="E549" s="5" t="s">
        <v>8220</v>
      </c>
      <c r="F549" s="5">
        <v>0</v>
      </c>
      <c r="G549" s="17">
        <f t="shared" si="17"/>
        <v>-0.28830859714434109</v>
      </c>
      <c r="H549" s="17">
        <f>_xlfn.NORM.S.DIST(G549,Table2[[#Totals],[Successful Campaigns]])</f>
        <v>0.38655526343120244</v>
      </c>
    </row>
    <row r="550" spans="1:8" x14ac:dyDescent="0.35">
      <c r="A550" s="5" t="s">
        <v>8218</v>
      </c>
      <c r="B550" s="5">
        <v>28</v>
      </c>
      <c r="C550" s="17">
        <f t="shared" si="16"/>
        <v>-0.19711636516211192</v>
      </c>
      <c r="D550" s="17">
        <f>_xlfn.NORM.S.DIST(C550,Table2[[#Totals],[Summary by Mean]])</f>
        <v>0.42186823856110828</v>
      </c>
      <c r="E550" s="5" t="s">
        <v>8220</v>
      </c>
      <c r="F550" s="5">
        <v>15</v>
      </c>
      <c r="G550" s="17">
        <f t="shared" si="17"/>
        <v>14.711691402855658</v>
      </c>
      <c r="H550" s="17">
        <f>_xlfn.NORM.S.DIST(G550,Table2[[#Totals],[Successful Campaigns]])</f>
        <v>1</v>
      </c>
    </row>
    <row r="551" spans="1:8" x14ac:dyDescent="0.35">
      <c r="A551" s="5" t="s">
        <v>8218</v>
      </c>
      <c r="B551" s="5">
        <v>54</v>
      </c>
      <c r="C551" s="17">
        <f t="shared" si="16"/>
        <v>-0.16632159148585723</v>
      </c>
      <c r="D551" s="17">
        <f>_xlfn.NORM.S.DIST(C551,Table2[[#Totals],[Summary by Mean]])</f>
        <v>0.4339519375717793</v>
      </c>
      <c r="E551" s="5" t="s">
        <v>8220</v>
      </c>
      <c r="F551" s="5">
        <v>1</v>
      </c>
      <c r="G551" s="17">
        <f t="shared" si="17"/>
        <v>0.71169140285565891</v>
      </c>
      <c r="H551" s="17">
        <f>_xlfn.NORM.S.DIST(G551,Table2[[#Totals],[Successful Campaigns]])</f>
        <v>0.76167205374032632</v>
      </c>
    </row>
    <row r="552" spans="1:8" x14ac:dyDescent="0.35">
      <c r="A552" s="5" t="s">
        <v>8218</v>
      </c>
      <c r="B552" s="5">
        <v>467</v>
      </c>
      <c r="C552" s="17">
        <f t="shared" si="16"/>
        <v>0.32284154421772693</v>
      </c>
      <c r="D552" s="17">
        <f>_xlfn.NORM.S.DIST(C552,Table2[[#Totals],[Summary by Mean]])</f>
        <v>0.62659237575378379</v>
      </c>
      <c r="E552" s="5" t="s">
        <v>8220</v>
      </c>
      <c r="F552" s="5">
        <v>3</v>
      </c>
      <c r="G552" s="17">
        <f t="shared" si="17"/>
        <v>2.7116914028556591</v>
      </c>
      <c r="H552" s="17">
        <f>_xlfn.NORM.S.DIST(G552,Table2[[#Totals],[Successful Campaigns]])</f>
        <v>0.99665295593346726</v>
      </c>
    </row>
    <row r="553" spans="1:8" x14ac:dyDescent="0.35">
      <c r="A553" s="5" t="s">
        <v>8218</v>
      </c>
      <c r="B553" s="5">
        <v>389</v>
      </c>
      <c r="C553" s="17">
        <f t="shared" si="16"/>
        <v>0.23045722318896281</v>
      </c>
      <c r="D553" s="17">
        <f>_xlfn.NORM.S.DIST(C553,Table2[[#Totals],[Summary by Mean]])</f>
        <v>0.59113175007427099</v>
      </c>
      <c r="E553" s="5" t="s">
        <v>8220</v>
      </c>
      <c r="F553" s="5">
        <v>8</v>
      </c>
      <c r="G553" s="17">
        <f t="shared" si="17"/>
        <v>7.7116914028556591</v>
      </c>
      <c r="H553" s="17">
        <f>_xlfn.NORM.S.DIST(G553,Table2[[#Totals],[Successful Campaigns]])</f>
        <v>0.99999999999999378</v>
      </c>
    </row>
    <row r="554" spans="1:8" x14ac:dyDescent="0.35">
      <c r="A554" s="5" t="s">
        <v>8218</v>
      </c>
      <c r="B554" s="5">
        <v>68</v>
      </c>
      <c r="C554" s="17">
        <f t="shared" si="16"/>
        <v>-0.14973979027556625</v>
      </c>
      <c r="D554" s="17">
        <f>_xlfn.NORM.S.DIST(C554,Table2[[#Totals],[Summary by Mean]])</f>
        <v>0.44048495698985357</v>
      </c>
      <c r="E554" s="5" t="s">
        <v>8220</v>
      </c>
      <c r="F554" s="5">
        <v>0</v>
      </c>
      <c r="G554" s="17">
        <f t="shared" si="17"/>
        <v>-0.28830859714434109</v>
      </c>
      <c r="H554" s="17">
        <f>_xlfn.NORM.S.DIST(G554,Table2[[#Totals],[Successful Campaigns]])</f>
        <v>0.38655526343120244</v>
      </c>
    </row>
    <row r="555" spans="1:8" x14ac:dyDescent="0.35">
      <c r="A555" s="5" t="s">
        <v>8218</v>
      </c>
      <c r="B555" s="5">
        <v>413</v>
      </c>
      <c r="C555" s="17">
        <f t="shared" si="16"/>
        <v>0.25888316812089018</v>
      </c>
      <c r="D555" s="17">
        <f>_xlfn.NORM.S.DIST(C555,Table2[[#Totals],[Summary by Mean]])</f>
        <v>0.6021373072644689</v>
      </c>
      <c r="E555" s="5" t="s">
        <v>8220</v>
      </c>
      <c r="F555" s="5">
        <v>3</v>
      </c>
      <c r="G555" s="17">
        <f t="shared" si="17"/>
        <v>2.7116914028556591</v>
      </c>
      <c r="H555" s="17">
        <f>_xlfn.NORM.S.DIST(G555,Table2[[#Totals],[Successful Campaigns]])</f>
        <v>0.99665295593346726</v>
      </c>
    </row>
    <row r="556" spans="1:8" x14ac:dyDescent="0.35">
      <c r="A556" s="5" t="s">
        <v>8218</v>
      </c>
      <c r="B556" s="5">
        <v>190</v>
      </c>
      <c r="C556" s="17">
        <f t="shared" si="16"/>
        <v>-5.2412368716019415E-3</v>
      </c>
      <c r="D556" s="17">
        <f>_xlfn.NORM.S.DIST(C556,Table2[[#Totals],[Summary by Mean]])</f>
        <v>0.49790905858354673</v>
      </c>
      <c r="E556" s="5" t="s">
        <v>8220</v>
      </c>
      <c r="F556" s="5">
        <v>3</v>
      </c>
      <c r="G556" s="17">
        <f t="shared" si="17"/>
        <v>2.7116914028556591</v>
      </c>
      <c r="H556" s="17">
        <f>_xlfn.NORM.S.DIST(G556,Table2[[#Totals],[Successful Campaigns]])</f>
        <v>0.99665295593346726</v>
      </c>
    </row>
    <row r="557" spans="1:8" x14ac:dyDescent="0.35">
      <c r="A557" s="5" t="s">
        <v>8218</v>
      </c>
      <c r="B557" s="5">
        <v>189</v>
      </c>
      <c r="C557" s="17">
        <f t="shared" si="16"/>
        <v>-6.4256512437655833E-3</v>
      </c>
      <c r="D557" s="17">
        <f>_xlfn.NORM.S.DIST(C557,Table2[[#Totals],[Summary by Mean]])</f>
        <v>0.49743655368011325</v>
      </c>
      <c r="E557" s="5" t="s">
        <v>8220</v>
      </c>
      <c r="F557" s="5">
        <v>0</v>
      </c>
      <c r="G557" s="17">
        <f t="shared" si="17"/>
        <v>-0.28830859714434109</v>
      </c>
      <c r="H557" s="17">
        <f>_xlfn.NORM.S.DIST(G557,Table2[[#Totals],[Successful Campaigns]])</f>
        <v>0.38655526343120244</v>
      </c>
    </row>
    <row r="558" spans="1:8" x14ac:dyDescent="0.35">
      <c r="A558" s="5" t="s">
        <v>8218</v>
      </c>
      <c r="B558" s="5">
        <v>130</v>
      </c>
      <c r="C558" s="17">
        <f t="shared" si="16"/>
        <v>-7.6306099201420452E-2</v>
      </c>
      <c r="D558" s="17">
        <f>_xlfn.NORM.S.DIST(C558,Table2[[#Totals],[Summary by Mean]])</f>
        <v>0.46958778676650936</v>
      </c>
      <c r="E558" s="5" t="s">
        <v>8220</v>
      </c>
      <c r="F558" s="5">
        <v>19</v>
      </c>
      <c r="G558" s="17">
        <f t="shared" si="17"/>
        <v>18.71169140285566</v>
      </c>
      <c r="H558" s="17">
        <f>_xlfn.NORM.S.DIST(G558,Table2[[#Totals],[Successful Campaigns]])</f>
        <v>1</v>
      </c>
    </row>
    <row r="559" spans="1:8" x14ac:dyDescent="0.35">
      <c r="A559" s="5" t="s">
        <v>8218</v>
      </c>
      <c r="B559" s="5">
        <v>74</v>
      </c>
      <c r="C559" s="17">
        <f t="shared" si="16"/>
        <v>-0.1426333040425844</v>
      </c>
      <c r="D559" s="17">
        <f>_xlfn.NORM.S.DIST(C559,Table2[[#Totals],[Summary by Mean]])</f>
        <v>0.4432898967845465</v>
      </c>
      <c r="E559" s="5" t="s">
        <v>8220</v>
      </c>
      <c r="F559" s="5">
        <v>0</v>
      </c>
      <c r="G559" s="17">
        <f t="shared" si="17"/>
        <v>-0.28830859714434109</v>
      </c>
      <c r="H559" s="17">
        <f>_xlfn.NORM.S.DIST(G559,Table2[[#Totals],[Successful Campaigns]])</f>
        <v>0.38655526343120244</v>
      </c>
    </row>
    <row r="560" spans="1:8" x14ac:dyDescent="0.35">
      <c r="A560" s="5" t="s">
        <v>8218</v>
      </c>
      <c r="B560" s="5">
        <v>274</v>
      </c>
      <c r="C560" s="17">
        <f t="shared" si="16"/>
        <v>9.4249570390143977E-2</v>
      </c>
      <c r="D560" s="17">
        <f>_xlfn.NORM.S.DIST(C560,Table2[[#Totals],[Summary by Mean]])</f>
        <v>0.53754454574383193</v>
      </c>
      <c r="E560" s="5" t="s">
        <v>8220</v>
      </c>
      <c r="F560" s="5">
        <v>2</v>
      </c>
      <c r="G560" s="17">
        <f t="shared" si="17"/>
        <v>1.7116914028556589</v>
      </c>
      <c r="H560" s="17">
        <f>_xlfn.NORM.S.DIST(G560,Table2[[#Totals],[Successful Campaigns]])</f>
        <v>0.95652322310469373</v>
      </c>
    </row>
    <row r="561" spans="1:8" x14ac:dyDescent="0.35">
      <c r="A561" s="5" t="s">
        <v>8218</v>
      </c>
      <c r="B561" s="5">
        <v>22</v>
      </c>
      <c r="C561" s="17">
        <f t="shared" si="16"/>
        <v>-0.20422285139509377</v>
      </c>
      <c r="D561" s="17">
        <f>_xlfn.NORM.S.DIST(C561,Table2[[#Totals],[Summary by Mean]])</f>
        <v>0.41908967740941128</v>
      </c>
      <c r="E561" s="5" t="s">
        <v>8220</v>
      </c>
      <c r="F561" s="5">
        <v>0</v>
      </c>
      <c r="G561" s="17">
        <f t="shared" si="17"/>
        <v>-0.28830859714434109</v>
      </c>
      <c r="H561" s="17">
        <f>_xlfn.NORM.S.DIST(G561,Table2[[#Totals],[Successful Campaigns]])</f>
        <v>0.38655526343120244</v>
      </c>
    </row>
    <row r="562" spans="1:8" x14ac:dyDescent="0.35">
      <c r="A562" s="5" t="s">
        <v>8218</v>
      </c>
      <c r="B562" s="5">
        <v>31</v>
      </c>
      <c r="C562" s="17">
        <f t="shared" si="16"/>
        <v>-0.19356312204562101</v>
      </c>
      <c r="D562" s="17">
        <f>_xlfn.NORM.S.DIST(C562,Table2[[#Totals],[Summary by Mean]])</f>
        <v>0.42325898817657692</v>
      </c>
      <c r="E562" s="5" t="s">
        <v>8220</v>
      </c>
      <c r="F562" s="5">
        <v>0</v>
      </c>
      <c r="G562" s="17">
        <f t="shared" si="17"/>
        <v>-0.28830859714434109</v>
      </c>
      <c r="H562" s="17">
        <f>_xlfn.NORM.S.DIST(G562,Table2[[#Totals],[Successful Campaigns]])</f>
        <v>0.38655526343120244</v>
      </c>
    </row>
    <row r="563" spans="1:8" x14ac:dyDescent="0.35">
      <c r="A563" s="5" t="s">
        <v>8218</v>
      </c>
      <c r="B563" s="5">
        <v>63</v>
      </c>
      <c r="C563" s="17">
        <f t="shared" si="16"/>
        <v>-0.15566186213638447</v>
      </c>
      <c r="D563" s="17">
        <f>_xlfn.NORM.S.DIST(C563,Table2[[#Totals],[Summary by Mean]])</f>
        <v>0.43814978012685601</v>
      </c>
      <c r="E563" s="5" t="s">
        <v>8220</v>
      </c>
      <c r="F563" s="5">
        <v>25</v>
      </c>
      <c r="G563" s="17">
        <f t="shared" si="17"/>
        <v>24.71169140285566</v>
      </c>
      <c r="H563" s="17">
        <f>_xlfn.NORM.S.DIST(G563,Table2[[#Totals],[Successful Campaigns]])</f>
        <v>1</v>
      </c>
    </row>
    <row r="564" spans="1:8" x14ac:dyDescent="0.35">
      <c r="A564" s="5" t="s">
        <v>8218</v>
      </c>
      <c r="B564" s="5">
        <v>20</v>
      </c>
      <c r="C564" s="17">
        <f t="shared" si="16"/>
        <v>-0.20659168013942106</v>
      </c>
      <c r="D564" s="17">
        <f>_xlfn.NORM.S.DIST(C564,Table2[[#Totals],[Summary by Mean]])</f>
        <v>0.41816437919297167</v>
      </c>
      <c r="E564" s="5" t="s">
        <v>8220</v>
      </c>
      <c r="F564" s="5">
        <v>8</v>
      </c>
      <c r="G564" s="17">
        <f t="shared" si="17"/>
        <v>7.7116914028556591</v>
      </c>
      <c r="H564" s="17">
        <f>_xlfn.NORM.S.DIST(G564,Table2[[#Totals],[Successful Campaigns]])</f>
        <v>0.99999999999999378</v>
      </c>
    </row>
    <row r="565" spans="1:8" x14ac:dyDescent="0.35">
      <c r="A565" s="5" t="s">
        <v>8218</v>
      </c>
      <c r="B565" s="5">
        <v>25</v>
      </c>
      <c r="C565" s="17">
        <f t="shared" si="16"/>
        <v>-0.20066960827860286</v>
      </c>
      <c r="D565" s="17">
        <f>_xlfn.NORM.S.DIST(C565,Table2[[#Totals],[Summary by Mean]])</f>
        <v>0.42047846268789313</v>
      </c>
      <c r="E565" s="5" t="s">
        <v>8220</v>
      </c>
      <c r="F565" s="5">
        <v>16</v>
      </c>
      <c r="G565" s="17">
        <f t="shared" si="17"/>
        <v>15.711691402855658</v>
      </c>
      <c r="H565" s="17">
        <f>_xlfn.NORM.S.DIST(G565,Table2[[#Totals],[Successful Campaigns]])</f>
        <v>1</v>
      </c>
    </row>
    <row r="566" spans="1:8" x14ac:dyDescent="0.35">
      <c r="A566" s="5" t="s">
        <v>8218</v>
      </c>
      <c r="B566" s="5">
        <v>61</v>
      </c>
      <c r="C566" s="17">
        <f t="shared" si="16"/>
        <v>-0.15803069088071175</v>
      </c>
      <c r="D566" s="17">
        <f>_xlfn.NORM.S.DIST(C566,Table2[[#Totals],[Summary by Mean]])</f>
        <v>0.43721630737551198</v>
      </c>
      <c r="E566" s="5" t="s">
        <v>8220</v>
      </c>
      <c r="F566" s="5">
        <v>3</v>
      </c>
      <c r="G566" s="17">
        <f t="shared" si="17"/>
        <v>2.7116914028556591</v>
      </c>
      <c r="H566" s="17">
        <f>_xlfn.NORM.S.DIST(G566,Table2[[#Totals],[Successful Campaigns]])</f>
        <v>0.99665295593346726</v>
      </c>
    </row>
    <row r="567" spans="1:8" x14ac:dyDescent="0.35">
      <c r="A567" s="5" t="s">
        <v>8218</v>
      </c>
      <c r="B567" s="5">
        <v>52</v>
      </c>
      <c r="C567" s="17">
        <f t="shared" si="16"/>
        <v>-0.16869042023018452</v>
      </c>
      <c r="D567" s="17">
        <f>_xlfn.NORM.S.DIST(C567,Table2[[#Totals],[Summary by Mean]])</f>
        <v>0.4330200771701419</v>
      </c>
      <c r="E567" s="5" t="s">
        <v>8220</v>
      </c>
      <c r="F567" s="5">
        <v>3</v>
      </c>
      <c r="G567" s="17">
        <f t="shared" si="17"/>
        <v>2.7116914028556591</v>
      </c>
      <c r="H567" s="17">
        <f>_xlfn.NORM.S.DIST(G567,Table2[[#Totals],[Successful Campaigns]])</f>
        <v>0.99665295593346726</v>
      </c>
    </row>
    <row r="568" spans="1:8" x14ac:dyDescent="0.35">
      <c r="A568" s="5" t="s">
        <v>8218</v>
      </c>
      <c r="B568" s="5">
        <v>86</v>
      </c>
      <c r="C568" s="17">
        <f t="shared" si="16"/>
        <v>-0.12842033157662069</v>
      </c>
      <c r="D568" s="17">
        <f>_xlfn.NORM.S.DIST(C568,Table2[[#Totals],[Summary by Mean]])</f>
        <v>0.44890817105107444</v>
      </c>
      <c r="E568" s="5" t="s">
        <v>8220</v>
      </c>
      <c r="F568" s="5">
        <v>2</v>
      </c>
      <c r="G568" s="17">
        <f t="shared" si="17"/>
        <v>1.7116914028556589</v>
      </c>
      <c r="H568" s="17">
        <f>_xlfn.NORM.S.DIST(G568,Table2[[#Totals],[Successful Campaigns]])</f>
        <v>0.95652322310469373</v>
      </c>
    </row>
    <row r="569" spans="1:8" x14ac:dyDescent="0.35">
      <c r="A569" s="5" t="s">
        <v>8218</v>
      </c>
      <c r="B569" s="5">
        <v>42</v>
      </c>
      <c r="C569" s="17">
        <f t="shared" si="16"/>
        <v>-0.18053456395182094</v>
      </c>
      <c r="D569" s="17">
        <f>_xlfn.NORM.S.DIST(C569,Table2[[#Totals],[Summary by Mean]])</f>
        <v>0.42836646102317028</v>
      </c>
      <c r="E569" s="5" t="s">
        <v>8220</v>
      </c>
      <c r="F569" s="5">
        <v>1</v>
      </c>
      <c r="G569" s="17">
        <f t="shared" si="17"/>
        <v>0.71169140285565891</v>
      </c>
      <c r="H569" s="17">
        <f>_xlfn.NORM.S.DIST(G569,Table2[[#Totals],[Successful Campaigns]])</f>
        <v>0.76167205374032632</v>
      </c>
    </row>
    <row r="570" spans="1:8" x14ac:dyDescent="0.35">
      <c r="A570" s="5" t="s">
        <v>8218</v>
      </c>
      <c r="B570" s="5">
        <v>52</v>
      </c>
      <c r="C570" s="17">
        <f t="shared" si="16"/>
        <v>-0.16869042023018452</v>
      </c>
      <c r="D570" s="17">
        <f>_xlfn.NORM.S.DIST(C570,Table2[[#Totals],[Summary by Mean]])</f>
        <v>0.4330200771701419</v>
      </c>
      <c r="E570" s="5" t="s">
        <v>8220</v>
      </c>
      <c r="F570" s="5">
        <v>0</v>
      </c>
      <c r="G570" s="17">
        <f t="shared" si="17"/>
        <v>-0.28830859714434109</v>
      </c>
      <c r="H570" s="17">
        <f>_xlfn.NORM.S.DIST(G570,Table2[[#Totals],[Successful Campaigns]])</f>
        <v>0.38655526343120244</v>
      </c>
    </row>
    <row r="571" spans="1:8" x14ac:dyDescent="0.35">
      <c r="A571" s="5" t="s">
        <v>8218</v>
      </c>
      <c r="B571" s="5">
        <v>120</v>
      </c>
      <c r="C571" s="17">
        <f t="shared" si="16"/>
        <v>-8.8150242923056871E-2</v>
      </c>
      <c r="D571" s="17">
        <f>_xlfn.NORM.S.DIST(C571,Table2[[#Totals],[Summary by Mean]])</f>
        <v>0.46487863184457978</v>
      </c>
      <c r="E571" s="5" t="s">
        <v>8220</v>
      </c>
      <c r="F571" s="5">
        <v>1</v>
      </c>
      <c r="G571" s="17">
        <f t="shared" si="17"/>
        <v>0.71169140285565891</v>
      </c>
      <c r="H571" s="17">
        <f>_xlfn.NORM.S.DIST(G571,Table2[[#Totals],[Successful Campaigns]])</f>
        <v>0.76167205374032632</v>
      </c>
    </row>
    <row r="572" spans="1:8" x14ac:dyDescent="0.35">
      <c r="A572" s="5" t="s">
        <v>8218</v>
      </c>
      <c r="B572" s="5">
        <v>22</v>
      </c>
      <c r="C572" s="17">
        <f t="shared" si="16"/>
        <v>-0.20422285139509377</v>
      </c>
      <c r="D572" s="17">
        <f>_xlfn.NORM.S.DIST(C572,Table2[[#Totals],[Summary by Mean]])</f>
        <v>0.41908967740941128</v>
      </c>
      <c r="E572" s="5" t="s">
        <v>8220</v>
      </c>
      <c r="F572" s="5">
        <v>19</v>
      </c>
      <c r="G572" s="17">
        <f t="shared" si="17"/>
        <v>18.71169140285566</v>
      </c>
      <c r="H572" s="17">
        <f>_xlfn.NORM.S.DIST(G572,Table2[[#Totals],[Successful Campaigns]])</f>
        <v>1</v>
      </c>
    </row>
    <row r="573" spans="1:8" x14ac:dyDescent="0.35">
      <c r="A573" s="5" t="s">
        <v>8218</v>
      </c>
      <c r="B573" s="5">
        <v>64</v>
      </c>
      <c r="C573" s="17">
        <f t="shared" si="16"/>
        <v>-0.15447744776422082</v>
      </c>
      <c r="D573" s="17">
        <f>_xlfn.NORM.S.DIST(C573,Table2[[#Totals],[Summary by Mean]])</f>
        <v>0.43861664592279792</v>
      </c>
      <c r="E573" s="5" t="s">
        <v>8220</v>
      </c>
      <c r="F573" s="5">
        <v>9</v>
      </c>
      <c r="G573" s="17">
        <f t="shared" si="17"/>
        <v>8.7116914028556582</v>
      </c>
      <c r="H573" s="17">
        <f>_xlfn.NORM.S.DIST(G573,Table2[[#Totals],[Successful Campaigns]])</f>
        <v>1</v>
      </c>
    </row>
    <row r="574" spans="1:8" x14ac:dyDescent="0.35">
      <c r="A574" s="5" t="s">
        <v>8218</v>
      </c>
      <c r="B574" s="5">
        <v>23</v>
      </c>
      <c r="C574" s="17">
        <f t="shared" si="16"/>
        <v>-0.20303843702293015</v>
      </c>
      <c r="D574" s="17">
        <f>_xlfn.NORM.S.DIST(C574,Table2[[#Totals],[Summary by Mean]])</f>
        <v>0.41955249473073053</v>
      </c>
      <c r="E574" s="5" t="s">
        <v>8220</v>
      </c>
      <c r="F574" s="5">
        <v>1</v>
      </c>
      <c r="G574" s="17">
        <f t="shared" si="17"/>
        <v>0.71169140285565891</v>
      </c>
      <c r="H574" s="17">
        <f>_xlfn.NORM.S.DIST(G574,Table2[[#Totals],[Successful Campaigns]])</f>
        <v>0.76167205374032632</v>
      </c>
    </row>
    <row r="575" spans="1:8" x14ac:dyDescent="0.35">
      <c r="A575" s="5" t="s">
        <v>8218</v>
      </c>
      <c r="B575" s="5">
        <v>238</v>
      </c>
      <c r="C575" s="17">
        <f t="shared" si="16"/>
        <v>5.161065299225287E-2</v>
      </c>
      <c r="D575" s="17">
        <f>_xlfn.NORM.S.DIST(C575,Table2[[#Totals],[Summary by Mean]])</f>
        <v>0.52058053460298037</v>
      </c>
      <c r="E575" s="5" t="s">
        <v>8220</v>
      </c>
      <c r="F575" s="5">
        <v>0</v>
      </c>
      <c r="G575" s="17">
        <f t="shared" si="17"/>
        <v>-0.28830859714434109</v>
      </c>
      <c r="H575" s="17">
        <f>_xlfn.NORM.S.DIST(G575,Table2[[#Totals],[Successful Campaigns]])</f>
        <v>0.38655526343120244</v>
      </c>
    </row>
    <row r="576" spans="1:8" x14ac:dyDescent="0.35">
      <c r="A576" s="5" t="s">
        <v>8218</v>
      </c>
      <c r="B576" s="5">
        <v>33</v>
      </c>
      <c r="C576" s="17">
        <f t="shared" si="16"/>
        <v>-0.19119429330129373</v>
      </c>
      <c r="D576" s="17">
        <f>_xlfn.NORM.S.DIST(C576,Table2[[#Totals],[Summary by Mean]])</f>
        <v>0.42418668721609792</v>
      </c>
      <c r="E576" s="5" t="s">
        <v>8220</v>
      </c>
      <c r="F576" s="5">
        <v>1</v>
      </c>
      <c r="G576" s="17">
        <f t="shared" si="17"/>
        <v>0.71169140285565891</v>
      </c>
      <c r="H576" s="17">
        <f>_xlfn.NORM.S.DIST(G576,Table2[[#Totals],[Successful Campaigns]])</f>
        <v>0.76167205374032632</v>
      </c>
    </row>
    <row r="577" spans="1:8" x14ac:dyDescent="0.35">
      <c r="A577" s="5" t="s">
        <v>8218</v>
      </c>
      <c r="B577" s="5">
        <v>32</v>
      </c>
      <c r="C577" s="17">
        <f t="shared" si="16"/>
        <v>-0.19237870767345736</v>
      </c>
      <c r="D577" s="17">
        <f>_xlfn.NORM.S.DIST(C577,Table2[[#Totals],[Summary by Mean]])</f>
        <v>0.42372278485087106</v>
      </c>
      <c r="E577" s="5" t="s">
        <v>8220</v>
      </c>
      <c r="F577" s="5">
        <v>5</v>
      </c>
      <c r="G577" s="17">
        <f t="shared" si="17"/>
        <v>4.7116914028556591</v>
      </c>
      <c r="H577" s="17">
        <f>_xlfn.NORM.S.DIST(G577,Table2[[#Totals],[Successful Campaigns]])</f>
        <v>0.99999877165397022</v>
      </c>
    </row>
    <row r="578" spans="1:8" x14ac:dyDescent="0.35">
      <c r="A578" s="5" t="s">
        <v>8218</v>
      </c>
      <c r="B578" s="5">
        <v>24</v>
      </c>
      <c r="C578" s="17">
        <f t="shared" ref="C578:C641" si="18">(B578-$J$5)/$J$10</f>
        <v>-0.20185402265076649</v>
      </c>
      <c r="D578" s="17">
        <f>_xlfn.NORM.S.DIST(C578,Table2[[#Totals],[Summary by Mean]])</f>
        <v>0.42001542336449027</v>
      </c>
      <c r="E578" s="5" t="s">
        <v>8220</v>
      </c>
      <c r="F578" s="5">
        <v>85</v>
      </c>
      <c r="G578" s="17">
        <f t="shared" ref="G578:G641" si="19">F578-$K$5/$K$10</f>
        <v>84.711691402855664</v>
      </c>
      <c r="H578" s="17">
        <f>_xlfn.NORM.S.DIST(G578,Table2[[#Totals],[Successful Campaigns]])</f>
        <v>1</v>
      </c>
    </row>
    <row r="579" spans="1:8" x14ac:dyDescent="0.35">
      <c r="A579" s="5" t="s">
        <v>8218</v>
      </c>
      <c r="B579" s="5">
        <v>29</v>
      </c>
      <c r="C579" s="17">
        <f t="shared" si="18"/>
        <v>-0.19593195078994829</v>
      </c>
      <c r="D579" s="17">
        <f>_xlfn.NORM.S.DIST(C579,Table2[[#Totals],[Summary by Mean]])</f>
        <v>0.42233171440595652</v>
      </c>
      <c r="E579" s="5" t="s">
        <v>8220</v>
      </c>
      <c r="F579" s="5">
        <v>3</v>
      </c>
      <c r="G579" s="17">
        <f t="shared" si="19"/>
        <v>2.7116914028556591</v>
      </c>
      <c r="H579" s="17">
        <f>_xlfn.NORM.S.DIST(G579,Table2[[#Totals],[Successful Campaigns]])</f>
        <v>0.99665295593346726</v>
      </c>
    </row>
    <row r="580" spans="1:8" x14ac:dyDescent="0.35">
      <c r="A580" s="5" t="s">
        <v>8218</v>
      </c>
      <c r="B580" s="5">
        <v>50</v>
      </c>
      <c r="C580" s="17">
        <f t="shared" si="18"/>
        <v>-0.1710592489745118</v>
      </c>
      <c r="D580" s="17">
        <f>_xlfn.NORM.S.DIST(C580,Table2[[#Totals],[Summary by Mean]])</f>
        <v>0.43208858906416131</v>
      </c>
      <c r="E580" s="5" t="s">
        <v>8220</v>
      </c>
      <c r="F580" s="5">
        <v>4</v>
      </c>
      <c r="G580" s="17">
        <f t="shared" si="19"/>
        <v>3.7116914028556591</v>
      </c>
      <c r="H580" s="17">
        <f>_xlfn.NORM.S.DIST(G580,Table2[[#Totals],[Successful Campaigns]])</f>
        <v>0.99989706055044614</v>
      </c>
    </row>
    <row r="581" spans="1:8" x14ac:dyDescent="0.35">
      <c r="A581" s="5" t="s">
        <v>8218</v>
      </c>
      <c r="B581" s="5">
        <v>108</v>
      </c>
      <c r="C581" s="17">
        <f t="shared" si="18"/>
        <v>-0.10236321538902057</v>
      </c>
      <c r="D581" s="17">
        <f>_xlfn.NORM.S.DIST(C581,Table2[[#Totals],[Summary by Mean]])</f>
        <v>0.4592341900631135</v>
      </c>
      <c r="E581" s="5" t="s">
        <v>8220</v>
      </c>
      <c r="F581" s="5">
        <v>3</v>
      </c>
      <c r="G581" s="17">
        <f t="shared" si="19"/>
        <v>2.7116914028556591</v>
      </c>
      <c r="H581" s="17">
        <f>_xlfn.NORM.S.DIST(G581,Table2[[#Totals],[Successful Campaigns]])</f>
        <v>0.99665295593346726</v>
      </c>
    </row>
    <row r="582" spans="1:8" x14ac:dyDescent="0.35">
      <c r="A582" s="5" t="s">
        <v>8218</v>
      </c>
      <c r="B582" s="5">
        <v>139</v>
      </c>
      <c r="C582" s="17">
        <f t="shared" si="18"/>
        <v>-6.5646369851947675E-2</v>
      </c>
      <c r="D582" s="17">
        <f>_xlfn.NORM.S.DIST(C582,Table2[[#Totals],[Summary by Mean]])</f>
        <v>0.47382968545205767</v>
      </c>
      <c r="E582" s="5" t="s">
        <v>8220</v>
      </c>
      <c r="F582" s="5">
        <v>5</v>
      </c>
      <c r="G582" s="17">
        <f t="shared" si="19"/>
        <v>4.7116914028556591</v>
      </c>
      <c r="H582" s="17">
        <f>_xlfn.NORM.S.DIST(G582,Table2[[#Totals],[Successful Campaigns]])</f>
        <v>0.99999877165397022</v>
      </c>
    </row>
    <row r="583" spans="1:8" x14ac:dyDescent="0.35">
      <c r="A583" s="5" t="s">
        <v>8218</v>
      </c>
      <c r="B583" s="5">
        <v>7</v>
      </c>
      <c r="C583" s="17">
        <f t="shared" si="18"/>
        <v>-0.22198906697754842</v>
      </c>
      <c r="D583" s="17">
        <f>_xlfn.NORM.S.DIST(C583,Table2[[#Totals],[Summary by Mean]])</f>
        <v>0.41216119714954325</v>
      </c>
      <c r="E583" s="5" t="s">
        <v>8220</v>
      </c>
      <c r="F583" s="5">
        <v>17</v>
      </c>
      <c r="G583" s="17">
        <f t="shared" si="19"/>
        <v>16.71169140285566</v>
      </c>
      <c r="H583" s="17">
        <f>_xlfn.NORM.S.DIST(G583,Table2[[#Totals],[Successful Campaigns]])</f>
        <v>1</v>
      </c>
    </row>
    <row r="584" spans="1:8" x14ac:dyDescent="0.35">
      <c r="A584" s="5" t="s">
        <v>8218</v>
      </c>
      <c r="B584" s="5">
        <v>149</v>
      </c>
      <c r="C584" s="17">
        <f t="shared" si="18"/>
        <v>-5.3802226130311263E-2</v>
      </c>
      <c r="D584" s="17">
        <f>_xlfn.NORM.S.DIST(C584,Table2[[#Totals],[Summary by Mean]])</f>
        <v>0.47854636794747951</v>
      </c>
      <c r="E584" s="5" t="s">
        <v>8220</v>
      </c>
      <c r="F584" s="5">
        <v>3</v>
      </c>
      <c r="G584" s="17">
        <f t="shared" si="19"/>
        <v>2.7116914028556591</v>
      </c>
      <c r="H584" s="17">
        <f>_xlfn.NORM.S.DIST(G584,Table2[[#Totals],[Successful Campaigns]])</f>
        <v>0.99665295593346726</v>
      </c>
    </row>
    <row r="585" spans="1:8" x14ac:dyDescent="0.35">
      <c r="A585" s="5" t="s">
        <v>8218</v>
      </c>
      <c r="B585" s="5">
        <v>31</v>
      </c>
      <c r="C585" s="17">
        <f t="shared" si="18"/>
        <v>-0.19356312204562101</v>
      </c>
      <c r="D585" s="17">
        <f>_xlfn.NORM.S.DIST(C585,Table2[[#Totals],[Summary by Mean]])</f>
        <v>0.42325898817657692</v>
      </c>
      <c r="E585" s="5" t="s">
        <v>8220</v>
      </c>
      <c r="F585" s="5">
        <v>2</v>
      </c>
      <c r="G585" s="17">
        <f t="shared" si="19"/>
        <v>1.7116914028556589</v>
      </c>
      <c r="H585" s="17">
        <f>_xlfn.NORM.S.DIST(G585,Table2[[#Totals],[Successful Campaigns]])</f>
        <v>0.95652322310469373</v>
      </c>
    </row>
    <row r="586" spans="1:8" x14ac:dyDescent="0.35">
      <c r="A586" s="5" t="s">
        <v>8218</v>
      </c>
      <c r="B586" s="5">
        <v>26</v>
      </c>
      <c r="C586" s="17">
        <f t="shared" si="18"/>
        <v>-0.19948519390643921</v>
      </c>
      <c r="D586" s="17">
        <f>_xlfn.NORM.S.DIST(C586,Table2[[#Totals],[Summary by Mean]])</f>
        <v>0.42094161207768216</v>
      </c>
      <c r="E586" s="5" t="s">
        <v>8220</v>
      </c>
      <c r="F586" s="5">
        <v>6</v>
      </c>
      <c r="G586" s="17">
        <f t="shared" si="19"/>
        <v>5.7116914028556591</v>
      </c>
      <c r="H586" s="17">
        <f>_xlfn.NORM.S.DIST(G586,Table2[[#Totals],[Successful Campaigns]])</f>
        <v>0.99999999440706033</v>
      </c>
    </row>
    <row r="587" spans="1:8" x14ac:dyDescent="0.35">
      <c r="A587" s="5" t="s">
        <v>8218</v>
      </c>
      <c r="B587" s="5">
        <v>172</v>
      </c>
      <c r="C587" s="17">
        <f t="shared" si="18"/>
        <v>-2.6560695570547497E-2</v>
      </c>
      <c r="D587" s="17">
        <f>_xlfn.NORM.S.DIST(C587,Table2[[#Totals],[Summary by Mean]])</f>
        <v>0.48940506129088696</v>
      </c>
      <c r="E587" s="5" t="s">
        <v>8220</v>
      </c>
      <c r="F587" s="5">
        <v>0</v>
      </c>
      <c r="G587" s="17">
        <f t="shared" si="19"/>
        <v>-0.28830859714434109</v>
      </c>
      <c r="H587" s="17">
        <f>_xlfn.NORM.S.DIST(G587,Table2[[#Totals],[Successful Campaigns]])</f>
        <v>0.38655526343120244</v>
      </c>
    </row>
    <row r="588" spans="1:8" x14ac:dyDescent="0.35">
      <c r="A588" s="5" t="s">
        <v>8218</v>
      </c>
      <c r="B588" s="5">
        <v>78</v>
      </c>
      <c r="C588" s="17">
        <f t="shared" si="18"/>
        <v>-0.13789564655392983</v>
      </c>
      <c r="D588" s="17">
        <f>_xlfn.NORM.S.DIST(C588,Table2[[#Totals],[Summary by Mean]])</f>
        <v>0.44516144554325238</v>
      </c>
      <c r="E588" s="5" t="s">
        <v>8220</v>
      </c>
      <c r="F588" s="5">
        <v>1</v>
      </c>
      <c r="G588" s="17">
        <f t="shared" si="19"/>
        <v>0.71169140285565891</v>
      </c>
      <c r="H588" s="17">
        <f>_xlfn.NORM.S.DIST(G588,Table2[[#Totals],[Successful Campaigns]])</f>
        <v>0.76167205374032632</v>
      </c>
    </row>
    <row r="589" spans="1:8" x14ac:dyDescent="0.35">
      <c r="A589" s="5" t="s">
        <v>8218</v>
      </c>
      <c r="B589" s="5">
        <v>120</v>
      </c>
      <c r="C589" s="17">
        <f t="shared" si="18"/>
        <v>-8.8150242923056871E-2</v>
      </c>
      <c r="D589" s="17">
        <f>_xlfn.NORM.S.DIST(C589,Table2[[#Totals],[Summary by Mean]])</f>
        <v>0.46487863184457978</v>
      </c>
      <c r="E589" s="5" t="s">
        <v>8220</v>
      </c>
      <c r="F589" s="5">
        <v>3</v>
      </c>
      <c r="G589" s="17">
        <f t="shared" si="19"/>
        <v>2.7116914028556591</v>
      </c>
      <c r="H589" s="17">
        <f>_xlfn.NORM.S.DIST(G589,Table2[[#Totals],[Successful Campaigns]])</f>
        <v>0.99665295593346726</v>
      </c>
    </row>
    <row r="590" spans="1:8" x14ac:dyDescent="0.35">
      <c r="A590" s="5" t="s">
        <v>8218</v>
      </c>
      <c r="B590" s="5">
        <v>227</v>
      </c>
      <c r="C590" s="17">
        <f t="shared" si="18"/>
        <v>3.8582094898452809E-2</v>
      </c>
      <c r="D590" s="17">
        <f>_xlfn.NORM.S.DIST(C590,Table2[[#Totals],[Summary by Mean]])</f>
        <v>0.51538821106791055</v>
      </c>
      <c r="E590" s="5" t="s">
        <v>8220</v>
      </c>
      <c r="F590" s="5">
        <v>13</v>
      </c>
      <c r="G590" s="17">
        <f t="shared" si="19"/>
        <v>12.711691402855658</v>
      </c>
      <c r="H590" s="17">
        <f>_xlfn.NORM.S.DIST(G590,Table2[[#Totals],[Successful Campaigns]])</f>
        <v>1</v>
      </c>
    </row>
    <row r="591" spans="1:8" x14ac:dyDescent="0.35">
      <c r="A591" s="5" t="s">
        <v>8218</v>
      </c>
      <c r="B591" s="5">
        <v>42</v>
      </c>
      <c r="C591" s="17">
        <f t="shared" si="18"/>
        <v>-0.18053456395182094</v>
      </c>
      <c r="D591" s="17">
        <f>_xlfn.NORM.S.DIST(C591,Table2[[#Totals],[Summary by Mean]])</f>
        <v>0.42836646102317028</v>
      </c>
      <c r="E591" s="5" t="s">
        <v>8220</v>
      </c>
      <c r="F591" s="5">
        <v>1</v>
      </c>
      <c r="G591" s="17">
        <f t="shared" si="19"/>
        <v>0.71169140285565891</v>
      </c>
      <c r="H591" s="17">
        <f>_xlfn.NORM.S.DIST(G591,Table2[[#Totals],[Successful Campaigns]])</f>
        <v>0.76167205374032632</v>
      </c>
    </row>
    <row r="592" spans="1:8" x14ac:dyDescent="0.35">
      <c r="A592" s="5" t="s">
        <v>8218</v>
      </c>
      <c r="B592" s="5">
        <v>64</v>
      </c>
      <c r="C592" s="17">
        <f t="shared" si="18"/>
        <v>-0.15447744776422082</v>
      </c>
      <c r="D592" s="17">
        <f>_xlfn.NORM.S.DIST(C592,Table2[[#Totals],[Summary by Mean]])</f>
        <v>0.43861664592279792</v>
      </c>
      <c r="E592" s="5" t="s">
        <v>8220</v>
      </c>
      <c r="F592" s="5">
        <v>1</v>
      </c>
      <c r="G592" s="17">
        <f t="shared" si="19"/>
        <v>0.71169140285565891</v>
      </c>
      <c r="H592" s="17">
        <f>_xlfn.NORM.S.DIST(G592,Table2[[#Totals],[Successful Campaigns]])</f>
        <v>0.76167205374032632</v>
      </c>
    </row>
    <row r="593" spans="1:8" x14ac:dyDescent="0.35">
      <c r="A593" s="5" t="s">
        <v>8218</v>
      </c>
      <c r="B593" s="5">
        <v>121</v>
      </c>
      <c r="C593" s="17">
        <f t="shared" si="18"/>
        <v>-8.6965828550893229E-2</v>
      </c>
      <c r="D593" s="17">
        <f>_xlfn.NORM.S.DIST(C593,Table2[[#Totals],[Summary by Mean]])</f>
        <v>0.46534933701585002</v>
      </c>
      <c r="E593" s="5" t="s">
        <v>8220</v>
      </c>
      <c r="F593" s="5">
        <v>9</v>
      </c>
      <c r="G593" s="17">
        <f t="shared" si="19"/>
        <v>8.7116914028556582</v>
      </c>
      <c r="H593" s="17">
        <f>_xlfn.NORM.S.DIST(G593,Table2[[#Totals],[Successful Campaigns]])</f>
        <v>1</v>
      </c>
    </row>
    <row r="594" spans="1:8" x14ac:dyDescent="0.35">
      <c r="A594" s="5" t="s">
        <v>8218</v>
      </c>
      <c r="B594" s="5">
        <v>87</v>
      </c>
      <c r="C594" s="17">
        <f t="shared" si="18"/>
        <v>-0.12723591720445707</v>
      </c>
      <c r="D594" s="17">
        <f>_xlfn.NORM.S.DIST(C594,Table2[[#Totals],[Summary by Mean]])</f>
        <v>0.44937683928384486</v>
      </c>
      <c r="E594" s="5" t="s">
        <v>8220</v>
      </c>
      <c r="F594" s="5">
        <v>0</v>
      </c>
      <c r="G594" s="17">
        <f t="shared" si="19"/>
        <v>-0.28830859714434109</v>
      </c>
      <c r="H594" s="17">
        <f>_xlfn.NORM.S.DIST(G594,Table2[[#Totals],[Successful Campaigns]])</f>
        <v>0.38655526343120244</v>
      </c>
    </row>
    <row r="595" spans="1:8" x14ac:dyDescent="0.35">
      <c r="A595" s="5" t="s">
        <v>8218</v>
      </c>
      <c r="B595" s="5">
        <v>65</v>
      </c>
      <c r="C595" s="17">
        <f t="shared" si="18"/>
        <v>-0.15329303339205719</v>
      </c>
      <c r="D595" s="17">
        <f>_xlfn.NORM.S.DIST(C595,Table2[[#Totals],[Summary by Mean]])</f>
        <v>0.43908359714678957</v>
      </c>
      <c r="E595" s="5" t="s">
        <v>8220</v>
      </c>
      <c r="F595" s="5">
        <v>2</v>
      </c>
      <c r="G595" s="17">
        <f t="shared" si="19"/>
        <v>1.7116914028556589</v>
      </c>
      <c r="H595" s="17">
        <f>_xlfn.NORM.S.DIST(G595,Table2[[#Totals],[Successful Campaigns]])</f>
        <v>0.95652322310469373</v>
      </c>
    </row>
    <row r="596" spans="1:8" x14ac:dyDescent="0.35">
      <c r="A596" s="5" t="s">
        <v>8218</v>
      </c>
      <c r="B596" s="5">
        <v>49</v>
      </c>
      <c r="C596" s="17">
        <f t="shared" si="18"/>
        <v>-0.17224366334667546</v>
      </c>
      <c r="D596" s="17">
        <f>_xlfn.NORM.S.DIST(C596,Table2[[#Totals],[Summary by Mean]])</f>
        <v>0.43162298620855616</v>
      </c>
      <c r="E596" s="5" t="s">
        <v>8220</v>
      </c>
      <c r="F596" s="5">
        <v>1</v>
      </c>
      <c r="G596" s="17">
        <f t="shared" si="19"/>
        <v>0.71169140285565891</v>
      </c>
      <c r="H596" s="17">
        <f>_xlfn.NORM.S.DIST(G596,Table2[[#Totals],[Successful Campaigns]])</f>
        <v>0.76167205374032632</v>
      </c>
    </row>
    <row r="597" spans="1:8" x14ac:dyDescent="0.35">
      <c r="A597" s="5" t="s">
        <v>8218</v>
      </c>
      <c r="B597" s="5">
        <v>19</v>
      </c>
      <c r="C597" s="17">
        <f t="shared" si="18"/>
        <v>-0.20777609451158471</v>
      </c>
      <c r="D597" s="17">
        <f>_xlfn.NORM.S.DIST(C597,Table2[[#Totals],[Summary by Mean]])</f>
        <v>0.41770189954112602</v>
      </c>
      <c r="E597" s="5" t="s">
        <v>8220</v>
      </c>
      <c r="F597" s="5">
        <v>10</v>
      </c>
      <c r="G597" s="17">
        <f t="shared" si="19"/>
        <v>9.7116914028556582</v>
      </c>
      <c r="H597" s="17">
        <f>_xlfn.NORM.S.DIST(G597,Table2[[#Totals],[Successful Campaigns]])</f>
        <v>1</v>
      </c>
    </row>
    <row r="598" spans="1:8" x14ac:dyDescent="0.35">
      <c r="A598" s="5" t="s">
        <v>8218</v>
      </c>
      <c r="B598" s="5">
        <v>81</v>
      </c>
      <c r="C598" s="17">
        <f t="shared" si="18"/>
        <v>-0.13434240343743892</v>
      </c>
      <c r="D598" s="17">
        <f>_xlfn.NORM.S.DIST(C598,Table2[[#Totals],[Summary by Mean]])</f>
        <v>0.44656591201658791</v>
      </c>
      <c r="E598" s="5" t="s">
        <v>8220</v>
      </c>
      <c r="F598" s="5">
        <v>3</v>
      </c>
      <c r="G598" s="17">
        <f t="shared" si="19"/>
        <v>2.7116914028556591</v>
      </c>
      <c r="H598" s="17">
        <f>_xlfn.NORM.S.DIST(G598,Table2[[#Totals],[Successful Campaigns]])</f>
        <v>0.99665295593346726</v>
      </c>
    </row>
    <row r="599" spans="1:8" x14ac:dyDescent="0.35">
      <c r="A599" s="5" t="s">
        <v>8218</v>
      </c>
      <c r="B599" s="5">
        <v>264</v>
      </c>
      <c r="C599" s="17">
        <f t="shared" si="18"/>
        <v>8.2405426668507559E-2</v>
      </c>
      <c r="D599" s="17">
        <f>_xlfn.NORM.S.DIST(C599,Table2[[#Totals],[Summary by Mean]])</f>
        <v>0.53283783956416519</v>
      </c>
      <c r="E599" s="5" t="s">
        <v>8220</v>
      </c>
      <c r="F599" s="5">
        <v>2</v>
      </c>
      <c r="G599" s="17">
        <f t="shared" si="19"/>
        <v>1.7116914028556589</v>
      </c>
      <c r="H599" s="17">
        <f>_xlfn.NORM.S.DIST(G599,Table2[[#Totals],[Successful Campaigns]])</f>
        <v>0.95652322310469373</v>
      </c>
    </row>
    <row r="600" spans="1:8" x14ac:dyDescent="0.35">
      <c r="A600" s="5" t="s">
        <v>8218</v>
      </c>
      <c r="B600" s="5">
        <v>25</v>
      </c>
      <c r="C600" s="17">
        <f t="shared" si="18"/>
        <v>-0.20066960827860286</v>
      </c>
      <c r="D600" s="17">
        <f>_xlfn.NORM.S.DIST(C600,Table2[[#Totals],[Summary by Mean]])</f>
        <v>0.42047846268789313</v>
      </c>
      <c r="E600" s="5" t="s">
        <v>8220</v>
      </c>
      <c r="F600" s="5">
        <v>2</v>
      </c>
      <c r="G600" s="17">
        <f t="shared" si="19"/>
        <v>1.7116914028556589</v>
      </c>
      <c r="H600" s="17">
        <f>_xlfn.NORM.S.DIST(G600,Table2[[#Totals],[Successful Campaigns]])</f>
        <v>0.95652322310469373</v>
      </c>
    </row>
    <row r="601" spans="1:8" x14ac:dyDescent="0.35">
      <c r="A601" s="5" t="s">
        <v>8218</v>
      </c>
      <c r="B601" s="5">
        <v>5</v>
      </c>
      <c r="C601" s="17">
        <f t="shared" si="18"/>
        <v>-0.2243578957218757</v>
      </c>
      <c r="D601" s="17">
        <f>_xlfn.NORM.S.DIST(C601,Table2[[#Totals],[Summary by Mean]])</f>
        <v>0.41123941496387062</v>
      </c>
      <c r="E601" s="5" t="s">
        <v>8220</v>
      </c>
      <c r="F601" s="5">
        <v>1</v>
      </c>
      <c r="G601" s="17">
        <f t="shared" si="19"/>
        <v>0.71169140285565891</v>
      </c>
      <c r="H601" s="17">
        <f>_xlfn.NORM.S.DIST(G601,Table2[[#Totals],[Successful Campaigns]])</f>
        <v>0.76167205374032632</v>
      </c>
    </row>
    <row r="602" spans="1:8" x14ac:dyDescent="0.35">
      <c r="A602" s="5" t="s">
        <v>8218</v>
      </c>
      <c r="B602" s="5">
        <v>144</v>
      </c>
      <c r="C602" s="17">
        <f t="shared" si="18"/>
        <v>-5.9724297991129473E-2</v>
      </c>
      <c r="D602" s="17">
        <f>_xlfn.NORM.S.DIST(C602,Table2[[#Totals],[Summary by Mean]])</f>
        <v>0.47618760963826545</v>
      </c>
      <c r="E602" s="5" t="s">
        <v>8220</v>
      </c>
      <c r="F602" s="5">
        <v>14</v>
      </c>
      <c r="G602" s="17">
        <f t="shared" si="19"/>
        <v>13.711691402855658</v>
      </c>
      <c r="H602" s="17">
        <f>_xlfn.NORM.S.DIST(G602,Table2[[#Totals],[Successful Campaigns]])</f>
        <v>1</v>
      </c>
    </row>
    <row r="603" spans="1:8" x14ac:dyDescent="0.35">
      <c r="A603" s="5" t="s">
        <v>8218</v>
      </c>
      <c r="B603" s="5">
        <v>92</v>
      </c>
      <c r="C603" s="17">
        <f t="shared" si="18"/>
        <v>-0.12131384534363884</v>
      </c>
      <c r="D603" s="17">
        <f>_xlfn.NORM.S.DIST(C603,Table2[[#Totals],[Summary by Mean]])</f>
        <v>0.45172122700755701</v>
      </c>
      <c r="E603" s="5" t="s">
        <v>8220</v>
      </c>
      <c r="F603" s="5">
        <v>0</v>
      </c>
      <c r="G603" s="17">
        <f t="shared" si="19"/>
        <v>-0.28830859714434109</v>
      </c>
      <c r="H603" s="17">
        <f>_xlfn.NORM.S.DIST(G603,Table2[[#Totals],[Successful Campaigns]])</f>
        <v>0.38655526343120244</v>
      </c>
    </row>
    <row r="604" spans="1:8" x14ac:dyDescent="0.35">
      <c r="A604" s="5" t="s">
        <v>8218</v>
      </c>
      <c r="B604" s="5">
        <v>147</v>
      </c>
      <c r="C604" s="17">
        <f t="shared" si="18"/>
        <v>-5.6171054874638547E-2</v>
      </c>
      <c r="D604" s="17">
        <f>_xlfn.NORM.S.DIST(C604,Table2[[#Totals],[Summary by Mean]])</f>
        <v>0.47760276980437721</v>
      </c>
      <c r="E604" s="5" t="s">
        <v>8220</v>
      </c>
      <c r="F604" s="5">
        <v>0</v>
      </c>
      <c r="G604" s="17">
        <f t="shared" si="19"/>
        <v>-0.28830859714434109</v>
      </c>
      <c r="H604" s="17">
        <f>_xlfn.NORM.S.DIST(G604,Table2[[#Totals],[Successful Campaigns]])</f>
        <v>0.38655526343120244</v>
      </c>
    </row>
    <row r="605" spans="1:8" x14ac:dyDescent="0.35">
      <c r="A605" s="5" t="s">
        <v>8218</v>
      </c>
      <c r="B605" s="5">
        <v>90</v>
      </c>
      <c r="C605" s="17">
        <f t="shared" si="18"/>
        <v>-0.12368267408796613</v>
      </c>
      <c r="D605" s="17">
        <f>_xlfn.NORM.S.DIST(C605,Table2[[#Totals],[Summary by Mean]])</f>
        <v>0.45078326519562933</v>
      </c>
      <c r="E605" s="5" t="s">
        <v>8220</v>
      </c>
      <c r="F605" s="5">
        <v>4</v>
      </c>
      <c r="G605" s="17">
        <f t="shared" si="19"/>
        <v>3.7116914028556591</v>
      </c>
      <c r="H605" s="17">
        <f>_xlfn.NORM.S.DIST(G605,Table2[[#Totals],[Successful Campaigns]])</f>
        <v>0.99989706055044614</v>
      </c>
    </row>
    <row r="606" spans="1:8" x14ac:dyDescent="0.35">
      <c r="A606" s="5" t="s">
        <v>8218</v>
      </c>
      <c r="B606" s="5">
        <v>87</v>
      </c>
      <c r="C606" s="17">
        <f t="shared" si="18"/>
        <v>-0.12723591720445707</v>
      </c>
      <c r="D606" s="17">
        <f>_xlfn.NORM.S.DIST(C606,Table2[[#Totals],[Summary by Mean]])</f>
        <v>0.44937683928384486</v>
      </c>
      <c r="E606" s="5" t="s">
        <v>8220</v>
      </c>
      <c r="F606" s="5">
        <v>3</v>
      </c>
      <c r="G606" s="17">
        <f t="shared" si="19"/>
        <v>2.7116914028556591</v>
      </c>
      <c r="H606" s="17">
        <f>_xlfn.NORM.S.DIST(G606,Table2[[#Totals],[Successful Campaigns]])</f>
        <v>0.99665295593346726</v>
      </c>
    </row>
    <row r="607" spans="1:8" x14ac:dyDescent="0.35">
      <c r="A607" s="5" t="s">
        <v>8218</v>
      </c>
      <c r="B607" s="5">
        <v>406</v>
      </c>
      <c r="C607" s="17">
        <f t="shared" si="18"/>
        <v>0.2505922675157447</v>
      </c>
      <c r="D607" s="17">
        <f>_xlfn.NORM.S.DIST(C607,Table2[[#Totals],[Summary by Mean]])</f>
        <v>0.59893531968086033</v>
      </c>
      <c r="E607" s="5" t="s">
        <v>8220</v>
      </c>
      <c r="F607" s="5">
        <v>0</v>
      </c>
      <c r="G607" s="17">
        <f t="shared" si="19"/>
        <v>-0.28830859714434109</v>
      </c>
      <c r="H607" s="17">
        <f>_xlfn.NORM.S.DIST(G607,Table2[[#Totals],[Successful Campaigns]])</f>
        <v>0.38655526343120244</v>
      </c>
    </row>
    <row r="608" spans="1:8" x14ac:dyDescent="0.35">
      <c r="A608" s="5" t="s">
        <v>8218</v>
      </c>
      <c r="B608" s="5">
        <v>20</v>
      </c>
      <c r="C608" s="17">
        <f t="shared" si="18"/>
        <v>-0.20659168013942106</v>
      </c>
      <c r="D608" s="17">
        <f>_xlfn.NORM.S.DIST(C608,Table2[[#Totals],[Summary by Mean]])</f>
        <v>0.41816437919297167</v>
      </c>
      <c r="E608" s="5" t="s">
        <v>8220</v>
      </c>
      <c r="F608" s="5">
        <v>5</v>
      </c>
      <c r="G608" s="17">
        <f t="shared" si="19"/>
        <v>4.7116914028556591</v>
      </c>
      <c r="H608" s="17">
        <f>_xlfn.NORM.S.DIST(G608,Table2[[#Totals],[Successful Campaigns]])</f>
        <v>0.99999877165397022</v>
      </c>
    </row>
    <row r="609" spans="1:8" x14ac:dyDescent="0.35">
      <c r="A609" s="5" t="s">
        <v>8218</v>
      </c>
      <c r="B609" s="5">
        <v>70</v>
      </c>
      <c r="C609" s="17">
        <f t="shared" si="18"/>
        <v>-0.14737096153123896</v>
      </c>
      <c r="D609" s="17">
        <f>_xlfn.NORM.S.DIST(C609,Table2[[#Totals],[Summary by Mean]])</f>
        <v>0.44141961229111149</v>
      </c>
      <c r="E609" s="5" t="s">
        <v>8220</v>
      </c>
      <c r="F609" s="5">
        <v>47</v>
      </c>
      <c r="G609" s="17">
        <f t="shared" si="19"/>
        <v>46.711691402855656</v>
      </c>
      <c r="H609" s="17">
        <f>_xlfn.NORM.S.DIST(G609,Table2[[#Totals],[Successful Campaigns]])</f>
        <v>1</v>
      </c>
    </row>
    <row r="610" spans="1:8" x14ac:dyDescent="0.35">
      <c r="A610" s="5" t="s">
        <v>8218</v>
      </c>
      <c r="B610" s="5">
        <v>16</v>
      </c>
      <c r="C610" s="17">
        <f t="shared" si="18"/>
        <v>-0.21132933762807563</v>
      </c>
      <c r="D610" s="17">
        <f>_xlfn.NORM.S.DIST(C610,Table2[[#Totals],[Summary by Mean]])</f>
        <v>0.4163151458608742</v>
      </c>
      <c r="E610" s="5" t="s">
        <v>8220</v>
      </c>
      <c r="F610" s="5">
        <v>0</v>
      </c>
      <c r="G610" s="17">
        <f t="shared" si="19"/>
        <v>-0.28830859714434109</v>
      </c>
      <c r="H610" s="17">
        <f>_xlfn.NORM.S.DIST(G610,Table2[[#Totals],[Successful Campaigns]])</f>
        <v>0.38655526343120244</v>
      </c>
    </row>
    <row r="611" spans="1:8" x14ac:dyDescent="0.35">
      <c r="A611" s="5" t="s">
        <v>8218</v>
      </c>
      <c r="B611" s="5">
        <v>52</v>
      </c>
      <c r="C611" s="17">
        <f t="shared" si="18"/>
        <v>-0.16869042023018452</v>
      </c>
      <c r="D611" s="17">
        <f>_xlfn.NORM.S.DIST(C611,Table2[[#Totals],[Summary by Mean]])</f>
        <v>0.4330200771701419</v>
      </c>
      <c r="E611" s="5" t="s">
        <v>8220</v>
      </c>
      <c r="F611" s="5">
        <v>10</v>
      </c>
      <c r="G611" s="17">
        <f t="shared" si="19"/>
        <v>9.7116914028556582</v>
      </c>
      <c r="H611" s="17">
        <f>_xlfn.NORM.S.DIST(G611,Table2[[#Totals],[Successful Campaigns]])</f>
        <v>1</v>
      </c>
    </row>
    <row r="612" spans="1:8" x14ac:dyDescent="0.35">
      <c r="A612" s="5" t="s">
        <v>8218</v>
      </c>
      <c r="B612" s="5">
        <v>66</v>
      </c>
      <c r="C612" s="17">
        <f t="shared" si="18"/>
        <v>-0.15210861901989353</v>
      </c>
      <c r="D612" s="17">
        <f>_xlfn.NORM.S.DIST(C612,Table2[[#Totals],[Summary by Mean]])</f>
        <v>0.43955063315928677</v>
      </c>
      <c r="E612" s="5" t="s">
        <v>8220</v>
      </c>
      <c r="F612" s="5">
        <v>11</v>
      </c>
      <c r="G612" s="17">
        <f t="shared" si="19"/>
        <v>10.711691402855658</v>
      </c>
      <c r="H612" s="17">
        <f>_xlfn.NORM.S.DIST(G612,Table2[[#Totals],[Successful Campaigns]])</f>
        <v>1</v>
      </c>
    </row>
    <row r="613" spans="1:8" x14ac:dyDescent="0.35">
      <c r="A613" s="5" t="s">
        <v>8218</v>
      </c>
      <c r="B613" s="5">
        <v>109</v>
      </c>
      <c r="C613" s="17">
        <f t="shared" si="18"/>
        <v>-0.10117880101685693</v>
      </c>
      <c r="D613" s="17">
        <f>_xlfn.NORM.S.DIST(C613,Table2[[#Totals],[Summary by Mean]])</f>
        <v>0.45970426234334189</v>
      </c>
      <c r="E613" s="5" t="s">
        <v>8220</v>
      </c>
      <c r="F613" s="5">
        <v>2</v>
      </c>
      <c r="G613" s="17">
        <f t="shared" si="19"/>
        <v>1.7116914028556589</v>
      </c>
      <c r="H613" s="17">
        <f>_xlfn.NORM.S.DIST(G613,Table2[[#Totals],[Successful Campaigns]])</f>
        <v>0.95652322310469373</v>
      </c>
    </row>
    <row r="614" spans="1:8" x14ac:dyDescent="0.35">
      <c r="A614" s="5" t="s">
        <v>8218</v>
      </c>
      <c r="B614" s="5">
        <v>168</v>
      </c>
      <c r="C614" s="17">
        <f t="shared" si="18"/>
        <v>-3.1298353059202061E-2</v>
      </c>
      <c r="D614" s="17">
        <f>_xlfn.NORM.S.DIST(C614,Table2[[#Totals],[Summary by Mean]])</f>
        <v>0.4875158019171798</v>
      </c>
      <c r="E614" s="5" t="s">
        <v>8220</v>
      </c>
      <c r="F614" s="5">
        <v>2</v>
      </c>
      <c r="G614" s="17">
        <f t="shared" si="19"/>
        <v>1.7116914028556589</v>
      </c>
      <c r="H614" s="17">
        <f>_xlfn.NORM.S.DIST(G614,Table2[[#Totals],[Successful Campaigns]])</f>
        <v>0.95652322310469373</v>
      </c>
    </row>
    <row r="615" spans="1:8" x14ac:dyDescent="0.35">
      <c r="A615" s="5" t="s">
        <v>8218</v>
      </c>
      <c r="B615" s="5">
        <v>31</v>
      </c>
      <c r="C615" s="17">
        <f t="shared" si="18"/>
        <v>-0.19356312204562101</v>
      </c>
      <c r="D615" s="17">
        <f>_xlfn.NORM.S.DIST(C615,Table2[[#Totals],[Summary by Mean]])</f>
        <v>0.42325898817657692</v>
      </c>
      <c r="E615" s="5" t="s">
        <v>8220</v>
      </c>
      <c r="F615" s="5">
        <v>22</v>
      </c>
      <c r="G615" s="17">
        <f t="shared" si="19"/>
        <v>21.71169140285566</v>
      </c>
      <c r="H615" s="17">
        <f>_xlfn.NORM.S.DIST(G615,Table2[[#Totals],[Successful Campaigns]])</f>
        <v>1</v>
      </c>
    </row>
    <row r="616" spans="1:8" x14ac:dyDescent="0.35">
      <c r="A616" s="5" t="s">
        <v>8218</v>
      </c>
      <c r="B616" s="5">
        <v>133</v>
      </c>
      <c r="C616" s="17">
        <f t="shared" si="18"/>
        <v>-7.2752856084929526E-2</v>
      </c>
      <c r="D616" s="17">
        <f>_xlfn.NORM.S.DIST(C616,Table2[[#Totals],[Summary by Mean]])</f>
        <v>0.47100139343942854</v>
      </c>
      <c r="E616" s="5" t="s">
        <v>8220</v>
      </c>
      <c r="F616" s="5">
        <v>8</v>
      </c>
      <c r="G616" s="17">
        <f t="shared" si="19"/>
        <v>7.7116914028556591</v>
      </c>
      <c r="H616" s="17">
        <f>_xlfn.NORM.S.DIST(G616,Table2[[#Totals],[Successful Campaigns]])</f>
        <v>0.99999999999999378</v>
      </c>
    </row>
    <row r="617" spans="1:8" x14ac:dyDescent="0.35">
      <c r="A617" s="5" t="s">
        <v>8218</v>
      </c>
      <c r="B617" s="5">
        <v>151</v>
      </c>
      <c r="C617" s="17">
        <f t="shared" si="18"/>
        <v>-5.1433397385983973E-2</v>
      </c>
      <c r="D617" s="17">
        <f>_xlfn.NORM.S.DIST(C617,Table2[[#Totals],[Summary by Mean]])</f>
        <v>0.47949008635813067</v>
      </c>
      <c r="E617" s="5" t="s">
        <v>8220</v>
      </c>
      <c r="F617" s="5">
        <v>6</v>
      </c>
      <c r="G617" s="17">
        <f t="shared" si="19"/>
        <v>5.7116914028556591</v>
      </c>
      <c r="H617" s="17">
        <f>_xlfn.NORM.S.DIST(G617,Table2[[#Totals],[Successful Campaigns]])</f>
        <v>0.99999999440706033</v>
      </c>
    </row>
    <row r="618" spans="1:8" x14ac:dyDescent="0.35">
      <c r="A618" s="5" t="s">
        <v>8218</v>
      </c>
      <c r="B618" s="5">
        <v>5</v>
      </c>
      <c r="C618" s="17">
        <f t="shared" si="18"/>
        <v>-0.2243578957218757</v>
      </c>
      <c r="D618" s="17">
        <f>_xlfn.NORM.S.DIST(C618,Table2[[#Totals],[Summary by Mean]])</f>
        <v>0.41123941496387062</v>
      </c>
      <c r="E618" s="5" t="s">
        <v>8220</v>
      </c>
      <c r="F618" s="5">
        <v>1</v>
      </c>
      <c r="G618" s="17">
        <f t="shared" si="19"/>
        <v>0.71169140285565891</v>
      </c>
      <c r="H618" s="17">
        <f>_xlfn.NORM.S.DIST(G618,Table2[[#Totals],[Successful Campaigns]])</f>
        <v>0.76167205374032632</v>
      </c>
    </row>
    <row r="619" spans="1:8" x14ac:dyDescent="0.35">
      <c r="A619" s="5" t="s">
        <v>8218</v>
      </c>
      <c r="B619" s="5">
        <v>73</v>
      </c>
      <c r="C619" s="17">
        <f t="shared" si="18"/>
        <v>-0.14381771841474805</v>
      </c>
      <c r="D619" s="17">
        <f>_xlfn.NORM.S.DIST(C619,Table2[[#Totals],[Summary by Mean]])</f>
        <v>0.44282220552952695</v>
      </c>
      <c r="E619" s="5" t="s">
        <v>8220</v>
      </c>
      <c r="F619" s="5">
        <v>3</v>
      </c>
      <c r="G619" s="17">
        <f t="shared" si="19"/>
        <v>2.7116914028556591</v>
      </c>
      <c r="H619" s="17">
        <f>_xlfn.NORM.S.DIST(G619,Table2[[#Totals],[Successful Campaigns]])</f>
        <v>0.99665295593346726</v>
      </c>
    </row>
    <row r="620" spans="1:8" x14ac:dyDescent="0.35">
      <c r="A620" s="5" t="s">
        <v>8218</v>
      </c>
      <c r="B620" s="5">
        <v>148</v>
      </c>
      <c r="C620" s="17">
        <f t="shared" si="18"/>
        <v>-5.4986640502474905E-2</v>
      </c>
      <c r="D620" s="17">
        <f>_xlfn.NORM.S.DIST(C620,Table2[[#Totals],[Summary by Mean]])</f>
        <v>0.47807455351250883</v>
      </c>
      <c r="E620" s="5" t="s">
        <v>8220</v>
      </c>
      <c r="F620" s="5">
        <v>0</v>
      </c>
      <c r="G620" s="17">
        <f t="shared" si="19"/>
        <v>-0.28830859714434109</v>
      </c>
      <c r="H620" s="17">
        <f>_xlfn.NORM.S.DIST(G620,Table2[[#Totals],[Successful Campaigns]])</f>
        <v>0.38655526343120244</v>
      </c>
    </row>
    <row r="621" spans="1:8" x14ac:dyDescent="0.35">
      <c r="A621" s="5" t="s">
        <v>8218</v>
      </c>
      <c r="B621" s="5">
        <v>93</v>
      </c>
      <c r="C621" s="17">
        <f t="shared" si="18"/>
        <v>-0.1201294309714752</v>
      </c>
      <c r="D621" s="17">
        <f>_xlfn.NORM.S.DIST(C621,Table2[[#Totals],[Summary by Mean]])</f>
        <v>0.45219030933107973</v>
      </c>
      <c r="E621" s="5" t="s">
        <v>8220</v>
      </c>
      <c r="F621" s="5">
        <v>0</v>
      </c>
      <c r="G621" s="17">
        <f t="shared" si="19"/>
        <v>-0.28830859714434109</v>
      </c>
      <c r="H621" s="17">
        <f>_xlfn.NORM.S.DIST(G621,Table2[[#Totals],[Successful Campaigns]])</f>
        <v>0.38655526343120244</v>
      </c>
    </row>
    <row r="622" spans="1:8" x14ac:dyDescent="0.35">
      <c r="A622" s="5" t="s">
        <v>8218</v>
      </c>
      <c r="B622" s="5">
        <v>63</v>
      </c>
      <c r="C622" s="17">
        <f t="shared" si="18"/>
        <v>-0.15566186213638447</v>
      </c>
      <c r="D622" s="17">
        <f>_xlfn.NORM.S.DIST(C622,Table2[[#Totals],[Summary by Mean]])</f>
        <v>0.43814978012685601</v>
      </c>
      <c r="E622" s="5" t="s">
        <v>8220</v>
      </c>
      <c r="F622" s="5">
        <v>0</v>
      </c>
      <c r="G622" s="17">
        <f t="shared" si="19"/>
        <v>-0.28830859714434109</v>
      </c>
      <c r="H622" s="17">
        <f>_xlfn.NORM.S.DIST(G622,Table2[[#Totals],[Successful Campaigns]])</f>
        <v>0.38655526343120244</v>
      </c>
    </row>
    <row r="623" spans="1:8" x14ac:dyDescent="0.35">
      <c r="A623" s="5" t="s">
        <v>8218</v>
      </c>
      <c r="B623" s="5">
        <v>134</v>
      </c>
      <c r="C623" s="17">
        <f t="shared" si="18"/>
        <v>-7.1568441712765885E-2</v>
      </c>
      <c r="D623" s="17">
        <f>_xlfn.NORM.S.DIST(C623,Table2[[#Totals],[Summary by Mean]])</f>
        <v>0.47147267775755886</v>
      </c>
      <c r="E623" s="5" t="s">
        <v>8220</v>
      </c>
      <c r="F623" s="5">
        <v>0</v>
      </c>
      <c r="G623" s="17">
        <f t="shared" si="19"/>
        <v>-0.28830859714434109</v>
      </c>
      <c r="H623" s="17">
        <f>_xlfn.NORM.S.DIST(G623,Table2[[#Totals],[Successful Campaigns]])</f>
        <v>0.38655526343120244</v>
      </c>
    </row>
    <row r="624" spans="1:8" x14ac:dyDescent="0.35">
      <c r="A624" s="5" t="s">
        <v>8218</v>
      </c>
      <c r="B624" s="5">
        <v>14</v>
      </c>
      <c r="C624" s="17">
        <f t="shared" si="18"/>
        <v>-0.21369816637240291</v>
      </c>
      <c r="D624" s="17">
        <f>_xlfn.NORM.S.DIST(C624,Table2[[#Totals],[Summary by Mean]])</f>
        <v>0.41539122066878692</v>
      </c>
      <c r="E624" s="5" t="s">
        <v>8220</v>
      </c>
      <c r="F624" s="5">
        <v>0</v>
      </c>
      <c r="G624" s="17">
        <f t="shared" si="19"/>
        <v>-0.28830859714434109</v>
      </c>
      <c r="H624" s="17">
        <f>_xlfn.NORM.S.DIST(G624,Table2[[#Totals],[Successful Campaigns]])</f>
        <v>0.38655526343120244</v>
      </c>
    </row>
    <row r="625" spans="1:8" x14ac:dyDescent="0.35">
      <c r="A625" s="5" t="s">
        <v>8218</v>
      </c>
      <c r="B625" s="5">
        <v>78</v>
      </c>
      <c r="C625" s="17">
        <f t="shared" si="18"/>
        <v>-0.13789564655392983</v>
      </c>
      <c r="D625" s="17">
        <f>_xlfn.NORM.S.DIST(C625,Table2[[#Totals],[Summary by Mean]])</f>
        <v>0.44516144554325238</v>
      </c>
      <c r="E625" s="5" t="s">
        <v>8220</v>
      </c>
      <c r="F625" s="5">
        <v>3</v>
      </c>
      <c r="G625" s="17">
        <f t="shared" si="19"/>
        <v>2.7116914028556591</v>
      </c>
      <c r="H625" s="17">
        <f>_xlfn.NORM.S.DIST(G625,Table2[[#Totals],[Successful Campaigns]])</f>
        <v>0.99665295593346726</v>
      </c>
    </row>
    <row r="626" spans="1:8" x14ac:dyDescent="0.35">
      <c r="A626" s="5" t="s">
        <v>8218</v>
      </c>
      <c r="B626" s="5">
        <v>112</v>
      </c>
      <c r="C626" s="17">
        <f t="shared" si="18"/>
        <v>-9.7625557900366006E-2</v>
      </c>
      <c r="D626" s="17">
        <f>_xlfn.NORM.S.DIST(C626,Table2[[#Totals],[Summary by Mean]])</f>
        <v>0.46111481458671988</v>
      </c>
      <c r="E626" s="5" t="s">
        <v>8220</v>
      </c>
      <c r="F626" s="5">
        <v>0</v>
      </c>
      <c r="G626" s="17">
        <f t="shared" si="19"/>
        <v>-0.28830859714434109</v>
      </c>
      <c r="H626" s="17">
        <f>_xlfn.NORM.S.DIST(G626,Table2[[#Totals],[Successful Campaigns]])</f>
        <v>0.38655526343120244</v>
      </c>
    </row>
    <row r="627" spans="1:8" x14ac:dyDescent="0.35">
      <c r="A627" s="5" t="s">
        <v>8218</v>
      </c>
      <c r="B627" s="5">
        <v>34</v>
      </c>
      <c r="C627" s="17">
        <f t="shared" si="18"/>
        <v>-0.19000987892913007</v>
      </c>
      <c r="D627" s="17">
        <f>_xlfn.NORM.S.DIST(C627,Table2[[#Totals],[Summary by Mean]])</f>
        <v>0.42465069464541511</v>
      </c>
      <c r="E627" s="5" t="s">
        <v>8220</v>
      </c>
      <c r="F627" s="5">
        <v>0</v>
      </c>
      <c r="G627" s="17">
        <f t="shared" si="19"/>
        <v>-0.28830859714434109</v>
      </c>
      <c r="H627" s="17">
        <f>_xlfn.NORM.S.DIST(G627,Table2[[#Totals],[Successful Campaigns]])</f>
        <v>0.38655526343120244</v>
      </c>
    </row>
    <row r="628" spans="1:8" x14ac:dyDescent="0.35">
      <c r="A628" s="5" t="s">
        <v>8218</v>
      </c>
      <c r="B628" s="5">
        <v>19</v>
      </c>
      <c r="C628" s="17">
        <f t="shared" si="18"/>
        <v>-0.20777609451158471</v>
      </c>
      <c r="D628" s="17">
        <f>_xlfn.NORM.S.DIST(C628,Table2[[#Totals],[Summary by Mean]])</f>
        <v>0.41770189954112602</v>
      </c>
      <c r="E628" s="5" t="s">
        <v>8220</v>
      </c>
      <c r="F628" s="5">
        <v>1</v>
      </c>
      <c r="G628" s="17">
        <f t="shared" si="19"/>
        <v>0.71169140285565891</v>
      </c>
      <c r="H628" s="17">
        <f>_xlfn.NORM.S.DIST(G628,Table2[[#Totals],[Successful Campaigns]])</f>
        <v>0.76167205374032632</v>
      </c>
    </row>
    <row r="629" spans="1:8" x14ac:dyDescent="0.35">
      <c r="A629" s="5" t="s">
        <v>8218</v>
      </c>
      <c r="B629" s="5">
        <v>13</v>
      </c>
      <c r="C629" s="17">
        <f t="shared" si="18"/>
        <v>-0.21488258074456656</v>
      </c>
      <c r="D629" s="17">
        <f>_xlfn.NORM.S.DIST(C629,Table2[[#Totals],[Summary by Mean]])</f>
        <v>0.41492943310825825</v>
      </c>
      <c r="E629" s="5" t="s">
        <v>8220</v>
      </c>
      <c r="F629" s="5">
        <v>6</v>
      </c>
      <c r="G629" s="17">
        <f t="shared" si="19"/>
        <v>5.7116914028556591</v>
      </c>
      <c r="H629" s="17">
        <f>_xlfn.NORM.S.DIST(G629,Table2[[#Totals],[Successful Campaigns]])</f>
        <v>0.99999999440706033</v>
      </c>
    </row>
    <row r="630" spans="1:8" x14ac:dyDescent="0.35">
      <c r="A630" s="5" t="s">
        <v>8218</v>
      </c>
      <c r="B630" s="5">
        <v>104</v>
      </c>
      <c r="C630" s="17">
        <f t="shared" si="18"/>
        <v>-0.10710087287767514</v>
      </c>
      <c r="D630" s="17">
        <f>_xlfn.NORM.S.DIST(C630,Table2[[#Totals],[Summary by Mean]])</f>
        <v>0.45735447734784318</v>
      </c>
      <c r="E630" s="5" t="s">
        <v>8220</v>
      </c>
      <c r="F630" s="5">
        <v>1</v>
      </c>
      <c r="G630" s="17">
        <f t="shared" si="19"/>
        <v>0.71169140285565891</v>
      </c>
      <c r="H630" s="17">
        <f>_xlfn.NORM.S.DIST(G630,Table2[[#Totals],[Successful Campaigns]])</f>
        <v>0.76167205374032632</v>
      </c>
    </row>
    <row r="631" spans="1:8" x14ac:dyDescent="0.35">
      <c r="A631" s="5" t="s">
        <v>8218</v>
      </c>
      <c r="B631" s="5">
        <v>52</v>
      </c>
      <c r="C631" s="17">
        <f t="shared" si="18"/>
        <v>-0.16869042023018452</v>
      </c>
      <c r="D631" s="17">
        <f>_xlfn.NORM.S.DIST(C631,Table2[[#Totals],[Summary by Mean]])</f>
        <v>0.4330200771701419</v>
      </c>
      <c r="E631" s="5" t="s">
        <v>8220</v>
      </c>
      <c r="F631" s="5">
        <v>2</v>
      </c>
      <c r="G631" s="17">
        <f t="shared" si="19"/>
        <v>1.7116914028556589</v>
      </c>
      <c r="H631" s="17">
        <f>_xlfn.NORM.S.DIST(G631,Table2[[#Totals],[Successful Campaigns]])</f>
        <v>0.95652322310469373</v>
      </c>
    </row>
    <row r="632" spans="1:8" x14ac:dyDescent="0.35">
      <c r="A632" s="5" t="s">
        <v>8218</v>
      </c>
      <c r="B632" s="5">
        <v>17</v>
      </c>
      <c r="C632" s="17">
        <f t="shared" si="18"/>
        <v>-0.210144923255912</v>
      </c>
      <c r="D632" s="17">
        <f>_xlfn.NORM.S.DIST(C632,Table2[[#Totals],[Summary by Mean]])</f>
        <v>0.41677728225485228</v>
      </c>
      <c r="E632" s="5" t="s">
        <v>8220</v>
      </c>
      <c r="F632" s="5">
        <v>0</v>
      </c>
      <c r="G632" s="17">
        <f t="shared" si="19"/>
        <v>-0.28830859714434109</v>
      </c>
      <c r="H632" s="17">
        <f>_xlfn.NORM.S.DIST(G632,Table2[[#Totals],[Successful Campaigns]])</f>
        <v>0.38655526343120244</v>
      </c>
    </row>
    <row r="633" spans="1:8" x14ac:dyDescent="0.35">
      <c r="A633" s="5" t="s">
        <v>8218</v>
      </c>
      <c r="B633" s="5">
        <v>82</v>
      </c>
      <c r="C633" s="17">
        <f t="shared" si="18"/>
        <v>-0.13315798906527526</v>
      </c>
      <c r="D633" s="17">
        <f>_xlfn.NORM.S.DIST(C633,Table2[[#Totals],[Summary by Mean]])</f>
        <v>0.44703421738633725</v>
      </c>
      <c r="E633" s="5" t="s">
        <v>8220</v>
      </c>
      <c r="F633" s="5">
        <v>3</v>
      </c>
      <c r="G633" s="17">
        <f t="shared" si="19"/>
        <v>2.7116914028556591</v>
      </c>
      <c r="H633" s="17">
        <f>_xlfn.NORM.S.DIST(G633,Table2[[#Totals],[Successful Campaigns]])</f>
        <v>0.99665295593346726</v>
      </c>
    </row>
    <row r="634" spans="1:8" x14ac:dyDescent="0.35">
      <c r="A634" s="5" t="s">
        <v>8218</v>
      </c>
      <c r="B634" s="5">
        <v>73</v>
      </c>
      <c r="C634" s="17">
        <f t="shared" si="18"/>
        <v>-0.14381771841474805</v>
      </c>
      <c r="D634" s="17">
        <f>_xlfn.NORM.S.DIST(C634,Table2[[#Totals],[Summary by Mean]])</f>
        <v>0.44282220552952695</v>
      </c>
      <c r="E634" s="5" t="s">
        <v>8220</v>
      </c>
      <c r="F634" s="5">
        <v>3</v>
      </c>
      <c r="G634" s="17">
        <f t="shared" si="19"/>
        <v>2.7116914028556591</v>
      </c>
      <c r="H634" s="17">
        <f>_xlfn.NORM.S.DIST(G634,Table2[[#Totals],[Successful Campaigns]])</f>
        <v>0.99665295593346726</v>
      </c>
    </row>
    <row r="635" spans="1:8" x14ac:dyDescent="0.35">
      <c r="A635" s="5" t="s">
        <v>8218</v>
      </c>
      <c r="B635" s="5">
        <v>158</v>
      </c>
      <c r="C635" s="17">
        <f t="shared" si="18"/>
        <v>-4.314249678083848E-2</v>
      </c>
      <c r="D635" s="17">
        <f>_xlfn.NORM.S.DIST(C635,Table2[[#Totals],[Summary by Mean]])</f>
        <v>0.48279397164269028</v>
      </c>
      <c r="E635" s="5" t="s">
        <v>8220</v>
      </c>
      <c r="F635" s="5">
        <v>0</v>
      </c>
      <c r="G635" s="17">
        <f t="shared" si="19"/>
        <v>-0.28830859714434109</v>
      </c>
      <c r="H635" s="17">
        <f>_xlfn.NORM.S.DIST(G635,Table2[[#Totals],[Successful Campaigns]])</f>
        <v>0.38655526343120244</v>
      </c>
    </row>
    <row r="636" spans="1:8" x14ac:dyDescent="0.35">
      <c r="A636" s="5" t="s">
        <v>8218</v>
      </c>
      <c r="B636" s="5">
        <v>65</v>
      </c>
      <c r="C636" s="17">
        <f t="shared" si="18"/>
        <v>-0.15329303339205719</v>
      </c>
      <c r="D636" s="17">
        <f>_xlfn.NORM.S.DIST(C636,Table2[[#Totals],[Summary by Mean]])</f>
        <v>0.43908359714678957</v>
      </c>
      <c r="E636" s="5" t="s">
        <v>8220</v>
      </c>
      <c r="F636" s="5">
        <v>6</v>
      </c>
      <c r="G636" s="17">
        <f t="shared" si="19"/>
        <v>5.7116914028556591</v>
      </c>
      <c r="H636" s="17">
        <f>_xlfn.NORM.S.DIST(G636,Table2[[#Totals],[Successful Campaigns]])</f>
        <v>0.99999999440706033</v>
      </c>
    </row>
    <row r="637" spans="1:8" x14ac:dyDescent="0.35">
      <c r="A637" s="5" t="s">
        <v>8218</v>
      </c>
      <c r="B637" s="5">
        <v>184</v>
      </c>
      <c r="C637" s="17">
        <f t="shared" si="18"/>
        <v>-1.2347723104583793E-2</v>
      </c>
      <c r="D637" s="17">
        <f>_xlfn.NORM.S.DIST(C637,Table2[[#Totals],[Summary by Mean]])</f>
        <v>0.49507409635956562</v>
      </c>
      <c r="E637" s="5" t="s">
        <v>8220</v>
      </c>
      <c r="F637" s="5">
        <v>0</v>
      </c>
      <c r="G637" s="17">
        <f t="shared" si="19"/>
        <v>-0.28830859714434109</v>
      </c>
      <c r="H637" s="17">
        <f>_xlfn.NORM.S.DIST(G637,Table2[[#Totals],[Successful Campaigns]])</f>
        <v>0.38655526343120244</v>
      </c>
    </row>
    <row r="638" spans="1:8" x14ac:dyDescent="0.35">
      <c r="A638" s="5" t="s">
        <v>8218</v>
      </c>
      <c r="B638" s="5">
        <v>34</v>
      </c>
      <c r="C638" s="17">
        <f t="shared" si="18"/>
        <v>-0.19000987892913007</v>
      </c>
      <c r="D638" s="17">
        <f>_xlfn.NORM.S.DIST(C638,Table2[[#Totals],[Summary by Mean]])</f>
        <v>0.42465069464541511</v>
      </c>
      <c r="E638" s="5" t="s">
        <v>8220</v>
      </c>
      <c r="F638" s="5">
        <v>19</v>
      </c>
      <c r="G638" s="17">
        <f t="shared" si="19"/>
        <v>18.71169140285566</v>
      </c>
      <c r="H638" s="17">
        <f>_xlfn.NORM.S.DIST(G638,Table2[[#Totals],[Successful Campaigns]])</f>
        <v>1</v>
      </c>
    </row>
    <row r="639" spans="1:8" x14ac:dyDescent="0.35">
      <c r="A639" s="5" t="s">
        <v>8218</v>
      </c>
      <c r="B639" s="5">
        <v>240</v>
      </c>
      <c r="C639" s="17">
        <f t="shared" si="18"/>
        <v>5.3979481736580154E-2</v>
      </c>
      <c r="D639" s="17">
        <f>_xlfn.NORM.S.DIST(C639,Table2[[#Totals],[Summary by Mean]])</f>
        <v>0.52152424419697629</v>
      </c>
      <c r="E639" s="5" t="s">
        <v>8220</v>
      </c>
      <c r="F639" s="5">
        <v>1</v>
      </c>
      <c r="G639" s="17">
        <f t="shared" si="19"/>
        <v>0.71169140285565891</v>
      </c>
      <c r="H639" s="17">
        <f>_xlfn.NORM.S.DIST(G639,Table2[[#Totals],[Successful Campaigns]])</f>
        <v>0.76167205374032632</v>
      </c>
    </row>
    <row r="640" spans="1:8" x14ac:dyDescent="0.35">
      <c r="A640" s="5" t="s">
        <v>8218</v>
      </c>
      <c r="B640" s="5">
        <v>113</v>
      </c>
      <c r="C640" s="17">
        <f t="shared" si="18"/>
        <v>-9.6441143528202364E-2</v>
      </c>
      <c r="D640" s="17">
        <f>_xlfn.NORM.S.DIST(C640,Table2[[#Totals],[Summary by Mean]])</f>
        <v>0.46158510829183119</v>
      </c>
      <c r="E640" s="5" t="s">
        <v>8220</v>
      </c>
      <c r="F640" s="5">
        <v>2</v>
      </c>
      <c r="G640" s="17">
        <f t="shared" si="19"/>
        <v>1.7116914028556589</v>
      </c>
      <c r="H640" s="17">
        <f>_xlfn.NORM.S.DIST(G640,Table2[[#Totals],[Successful Campaigns]])</f>
        <v>0.95652322310469373</v>
      </c>
    </row>
    <row r="641" spans="1:8" x14ac:dyDescent="0.35">
      <c r="A641" s="5" t="s">
        <v>8218</v>
      </c>
      <c r="B641" s="5">
        <v>66</v>
      </c>
      <c r="C641" s="17">
        <f t="shared" si="18"/>
        <v>-0.15210861901989353</v>
      </c>
      <c r="D641" s="17">
        <f>_xlfn.NORM.S.DIST(C641,Table2[[#Totals],[Summary by Mean]])</f>
        <v>0.43955063315928677</v>
      </c>
      <c r="E641" s="5" t="s">
        <v>8220</v>
      </c>
      <c r="F641" s="5">
        <v>0</v>
      </c>
      <c r="G641" s="17">
        <f t="shared" si="19"/>
        <v>-0.28830859714434109</v>
      </c>
      <c r="H641" s="17">
        <f>_xlfn.NORM.S.DIST(G641,Table2[[#Totals],[Successful Campaigns]])</f>
        <v>0.38655526343120244</v>
      </c>
    </row>
    <row r="642" spans="1:8" x14ac:dyDescent="0.35">
      <c r="A642" s="5" t="s">
        <v>8218</v>
      </c>
      <c r="B642" s="5">
        <v>340</v>
      </c>
      <c r="C642" s="17">
        <f t="shared" ref="C642:C705" si="20">(B642-$J$5)/$J$10</f>
        <v>0.17242091895294434</v>
      </c>
      <c r="D642" s="17">
        <f>_xlfn.NORM.S.DIST(C642,Table2[[#Totals],[Summary by Mean]])</f>
        <v>0.56844668624674632</v>
      </c>
      <c r="E642" s="5" t="s">
        <v>8220</v>
      </c>
      <c r="F642" s="5">
        <v>11</v>
      </c>
      <c r="G642" s="17">
        <f t="shared" ref="G642:G705" si="21">F642-$K$5/$K$10</f>
        <v>10.711691402855658</v>
      </c>
      <c r="H642" s="17">
        <f>_xlfn.NORM.S.DIST(G642,Table2[[#Totals],[Successful Campaigns]])</f>
        <v>1</v>
      </c>
    </row>
    <row r="643" spans="1:8" x14ac:dyDescent="0.35">
      <c r="A643" s="5" t="s">
        <v>8218</v>
      </c>
      <c r="B643" s="5">
        <v>150</v>
      </c>
      <c r="C643" s="17">
        <f t="shared" si="20"/>
        <v>-5.2617811758147622E-2</v>
      </c>
      <c r="D643" s="17">
        <f>_xlfn.NORM.S.DIST(C643,Table2[[#Totals],[Summary by Mean]])</f>
        <v>0.47901821244936904</v>
      </c>
      <c r="E643" s="5" t="s">
        <v>8220</v>
      </c>
      <c r="F643" s="5">
        <v>0</v>
      </c>
      <c r="G643" s="17">
        <f t="shared" si="21"/>
        <v>-0.28830859714434109</v>
      </c>
      <c r="H643" s="17">
        <f>_xlfn.NORM.S.DIST(G643,Table2[[#Totals],[Successful Campaigns]])</f>
        <v>0.38655526343120244</v>
      </c>
    </row>
    <row r="644" spans="1:8" x14ac:dyDescent="0.35">
      <c r="A644" s="5" t="s">
        <v>8218</v>
      </c>
      <c r="B644" s="5">
        <v>25</v>
      </c>
      <c r="C644" s="17">
        <f t="shared" si="20"/>
        <v>-0.20066960827860286</v>
      </c>
      <c r="D644" s="17">
        <f>_xlfn.NORM.S.DIST(C644,Table2[[#Totals],[Summary by Mean]])</f>
        <v>0.42047846268789313</v>
      </c>
      <c r="E644" s="5" t="s">
        <v>8220</v>
      </c>
      <c r="F644" s="5">
        <v>0</v>
      </c>
      <c r="G644" s="17">
        <f t="shared" si="21"/>
        <v>-0.28830859714434109</v>
      </c>
      <c r="H644" s="17">
        <f>_xlfn.NORM.S.DIST(G644,Table2[[#Totals],[Successful Campaigns]])</f>
        <v>0.38655526343120244</v>
      </c>
    </row>
    <row r="645" spans="1:8" x14ac:dyDescent="0.35">
      <c r="A645" s="5" t="s">
        <v>8218</v>
      </c>
      <c r="B645" s="5">
        <v>234</v>
      </c>
      <c r="C645" s="17">
        <f t="shared" si="20"/>
        <v>4.6872995503598303E-2</v>
      </c>
      <c r="D645" s="17">
        <f>_xlfn.NORM.S.DIST(C645,Table2[[#Totals],[Summary by Mean]])</f>
        <v>0.51869277455190588</v>
      </c>
      <c r="E645" s="5" t="s">
        <v>8220</v>
      </c>
      <c r="F645" s="5">
        <v>1</v>
      </c>
      <c r="G645" s="17">
        <f t="shared" si="21"/>
        <v>0.71169140285565891</v>
      </c>
      <c r="H645" s="17">
        <f>_xlfn.NORM.S.DIST(G645,Table2[[#Totals],[Successful Campaigns]])</f>
        <v>0.76167205374032632</v>
      </c>
    </row>
    <row r="646" spans="1:8" x14ac:dyDescent="0.35">
      <c r="A646" s="5" t="s">
        <v>8218</v>
      </c>
      <c r="B646" s="5">
        <v>2602</v>
      </c>
      <c r="C646" s="17">
        <f t="shared" si="20"/>
        <v>2.8515662287871022</v>
      </c>
      <c r="D646" s="17">
        <f>_xlfn.NORM.S.DIST(C646,Table2[[#Totals],[Summary by Mean]])</f>
        <v>0.99782477887680632</v>
      </c>
      <c r="E646" s="5" t="s">
        <v>8220</v>
      </c>
      <c r="F646" s="5">
        <v>3</v>
      </c>
      <c r="G646" s="17">
        <f t="shared" si="21"/>
        <v>2.7116914028556591</v>
      </c>
      <c r="H646" s="17">
        <f>_xlfn.NORM.S.DIST(G646,Table2[[#Totals],[Successful Campaigns]])</f>
        <v>0.99665295593346726</v>
      </c>
    </row>
    <row r="647" spans="1:8" x14ac:dyDescent="0.35">
      <c r="A647" s="5" t="s">
        <v>8218</v>
      </c>
      <c r="B647" s="5">
        <v>248</v>
      </c>
      <c r="C647" s="17">
        <f t="shared" si="20"/>
        <v>6.3454796713889289E-2</v>
      </c>
      <c r="D647" s="17">
        <f>_xlfn.NORM.S.DIST(C647,Table2[[#Totals],[Summary by Mean]])</f>
        <v>0.5252978231705171</v>
      </c>
      <c r="E647" s="5" t="s">
        <v>8220</v>
      </c>
      <c r="F647" s="5">
        <v>1</v>
      </c>
      <c r="G647" s="17">
        <f t="shared" si="21"/>
        <v>0.71169140285565891</v>
      </c>
      <c r="H647" s="17">
        <f>_xlfn.NORM.S.DIST(G647,Table2[[#Totals],[Successful Campaigns]])</f>
        <v>0.76167205374032632</v>
      </c>
    </row>
    <row r="648" spans="1:8" x14ac:dyDescent="0.35">
      <c r="A648" s="5" t="s">
        <v>8218</v>
      </c>
      <c r="B648" s="5">
        <v>600</v>
      </c>
      <c r="C648" s="17">
        <f t="shared" si="20"/>
        <v>0.48036865571549126</v>
      </c>
      <c r="D648" s="17">
        <f>_xlfn.NORM.S.DIST(C648,Table2[[#Totals],[Summary by Mean]])</f>
        <v>0.68451736098352045</v>
      </c>
      <c r="E648" s="5" t="s">
        <v>8220</v>
      </c>
      <c r="F648" s="5">
        <v>15</v>
      </c>
      <c r="G648" s="17">
        <f t="shared" si="21"/>
        <v>14.711691402855658</v>
      </c>
      <c r="H648" s="17">
        <f>_xlfn.NORM.S.DIST(G648,Table2[[#Totals],[Successful Campaigns]])</f>
        <v>1</v>
      </c>
    </row>
    <row r="649" spans="1:8" x14ac:dyDescent="0.35">
      <c r="A649" s="5" t="s">
        <v>8218</v>
      </c>
      <c r="B649" s="5">
        <v>293</v>
      </c>
      <c r="C649" s="17">
        <f t="shared" si="20"/>
        <v>0.11675344346125317</v>
      </c>
      <c r="D649" s="17">
        <f>_xlfn.NORM.S.DIST(C649,Table2[[#Totals],[Summary by Mean]])</f>
        <v>0.54647228096196154</v>
      </c>
      <c r="E649" s="5" t="s">
        <v>8220</v>
      </c>
      <c r="F649" s="5">
        <v>2</v>
      </c>
      <c r="G649" s="17">
        <f t="shared" si="21"/>
        <v>1.7116914028556589</v>
      </c>
      <c r="H649" s="17">
        <f>_xlfn.NORM.S.DIST(G649,Table2[[#Totals],[Successful Campaigns]])</f>
        <v>0.95652322310469373</v>
      </c>
    </row>
    <row r="650" spans="1:8" x14ac:dyDescent="0.35">
      <c r="A650" s="5" t="s">
        <v>8218</v>
      </c>
      <c r="B650" s="5">
        <v>321</v>
      </c>
      <c r="C650" s="17">
        <f t="shared" si="20"/>
        <v>0.14991704588183516</v>
      </c>
      <c r="D650" s="17">
        <f>_xlfn.NORM.S.DIST(C650,Table2[[#Totals],[Summary by Mean]])</f>
        <v>0.55958496848165717</v>
      </c>
      <c r="E650" s="5" t="s">
        <v>8220</v>
      </c>
      <c r="F650" s="5">
        <v>1</v>
      </c>
      <c r="G650" s="17">
        <f t="shared" si="21"/>
        <v>0.71169140285565891</v>
      </c>
      <c r="H650" s="17">
        <f>_xlfn.NORM.S.DIST(G650,Table2[[#Totals],[Successful Campaigns]])</f>
        <v>0.76167205374032632</v>
      </c>
    </row>
    <row r="651" spans="1:8" x14ac:dyDescent="0.35">
      <c r="A651" s="5" t="s">
        <v>8218</v>
      </c>
      <c r="B651" s="5">
        <v>81</v>
      </c>
      <c r="C651" s="17">
        <f t="shared" si="20"/>
        <v>-0.13434240343743892</v>
      </c>
      <c r="D651" s="17">
        <f>_xlfn.NORM.S.DIST(C651,Table2[[#Totals],[Summary by Mean]])</f>
        <v>0.44656591201658791</v>
      </c>
      <c r="E651" s="5" t="s">
        <v>8220</v>
      </c>
      <c r="F651" s="5">
        <v>1</v>
      </c>
      <c r="G651" s="17">
        <f t="shared" si="21"/>
        <v>0.71169140285565891</v>
      </c>
      <c r="H651" s="17">
        <f>_xlfn.NORM.S.DIST(G651,Table2[[#Totals],[Successful Campaigns]])</f>
        <v>0.76167205374032632</v>
      </c>
    </row>
    <row r="652" spans="1:8" x14ac:dyDescent="0.35">
      <c r="A652" s="5" t="s">
        <v>8218</v>
      </c>
      <c r="B652" s="5">
        <v>343</v>
      </c>
      <c r="C652" s="17">
        <f t="shared" si="20"/>
        <v>0.17597416206943528</v>
      </c>
      <c r="D652" s="17">
        <f>_xlfn.NORM.S.DIST(C652,Table2[[#Totals],[Summary by Mean]])</f>
        <v>0.56984287932855415</v>
      </c>
      <c r="E652" s="5" t="s">
        <v>8220</v>
      </c>
      <c r="F652" s="5">
        <v>0</v>
      </c>
      <c r="G652" s="17">
        <f t="shared" si="21"/>
        <v>-0.28830859714434109</v>
      </c>
      <c r="H652" s="17">
        <f>_xlfn.NORM.S.DIST(G652,Table2[[#Totals],[Successful Campaigns]])</f>
        <v>0.38655526343120244</v>
      </c>
    </row>
    <row r="653" spans="1:8" x14ac:dyDescent="0.35">
      <c r="A653" s="5" t="s">
        <v>8218</v>
      </c>
      <c r="B653" s="5">
        <v>336</v>
      </c>
      <c r="C653" s="17">
        <f t="shared" si="20"/>
        <v>0.16768326146428977</v>
      </c>
      <c r="D653" s="17">
        <f>_xlfn.NORM.S.DIST(C653,Table2[[#Totals],[Summary by Mean]])</f>
        <v>0.5665837674286538</v>
      </c>
      <c r="E653" s="5" t="s">
        <v>8220</v>
      </c>
      <c r="F653" s="5">
        <v>1</v>
      </c>
      <c r="G653" s="17">
        <f t="shared" si="21"/>
        <v>0.71169140285565891</v>
      </c>
      <c r="H653" s="17">
        <f>_xlfn.NORM.S.DIST(G653,Table2[[#Totals],[Successful Campaigns]])</f>
        <v>0.76167205374032632</v>
      </c>
    </row>
    <row r="654" spans="1:8" x14ac:dyDescent="0.35">
      <c r="A654" s="5" t="s">
        <v>8218</v>
      </c>
      <c r="B654" s="5">
        <v>47</v>
      </c>
      <c r="C654" s="17">
        <f t="shared" si="20"/>
        <v>-0.17461249209100274</v>
      </c>
      <c r="D654" s="17">
        <f>_xlfn.NORM.S.DIST(C654,Table2[[#Totals],[Summary by Mean]])</f>
        <v>0.43069206606171262</v>
      </c>
      <c r="E654" s="5" t="s">
        <v>8220</v>
      </c>
      <c r="F654" s="5">
        <v>11</v>
      </c>
      <c r="G654" s="17">
        <f t="shared" si="21"/>
        <v>10.711691402855658</v>
      </c>
      <c r="H654" s="17">
        <f>_xlfn.NORM.S.DIST(G654,Table2[[#Totals],[Successful Campaigns]])</f>
        <v>1</v>
      </c>
    </row>
    <row r="655" spans="1:8" x14ac:dyDescent="0.35">
      <c r="A655" s="5" t="s">
        <v>8218</v>
      </c>
      <c r="B655" s="5">
        <v>76</v>
      </c>
      <c r="C655" s="17">
        <f t="shared" si="20"/>
        <v>-0.14026447529825711</v>
      </c>
      <c r="D655" s="17">
        <f>_xlfn.NORM.S.DIST(C655,Table2[[#Totals],[Summary by Mean]])</f>
        <v>0.44422551570259644</v>
      </c>
      <c r="E655" s="5" t="s">
        <v>8220</v>
      </c>
      <c r="F655" s="5">
        <v>0</v>
      </c>
      <c r="G655" s="17">
        <f t="shared" si="21"/>
        <v>-0.28830859714434109</v>
      </c>
      <c r="H655" s="17">
        <f>_xlfn.NORM.S.DIST(G655,Table2[[#Totals],[Successful Campaigns]])</f>
        <v>0.38655526343120244</v>
      </c>
    </row>
    <row r="656" spans="1:8" x14ac:dyDescent="0.35">
      <c r="A656" s="5" t="s">
        <v>8218</v>
      </c>
      <c r="B656" s="5">
        <v>441</v>
      </c>
      <c r="C656" s="17">
        <f t="shared" si="20"/>
        <v>0.29204677054147216</v>
      </c>
      <c r="D656" s="17">
        <f>_xlfn.NORM.S.DIST(C656,Table2[[#Totals],[Summary by Mean]])</f>
        <v>0.61487456789714123</v>
      </c>
      <c r="E656" s="5" t="s">
        <v>8220</v>
      </c>
      <c r="F656" s="5">
        <v>1</v>
      </c>
      <c r="G656" s="17">
        <f t="shared" si="21"/>
        <v>0.71169140285565891</v>
      </c>
      <c r="H656" s="17">
        <f>_xlfn.NORM.S.DIST(G656,Table2[[#Totals],[Successful Campaigns]])</f>
        <v>0.76167205374032632</v>
      </c>
    </row>
    <row r="657" spans="1:8" x14ac:dyDescent="0.35">
      <c r="A657" s="5" t="s">
        <v>8218</v>
      </c>
      <c r="B657" s="5">
        <v>916</v>
      </c>
      <c r="C657" s="17">
        <f t="shared" si="20"/>
        <v>0.85464359731920214</v>
      </c>
      <c r="D657" s="17">
        <f>_xlfn.NORM.S.DIST(C657,Table2[[#Totals],[Summary by Mean]])</f>
        <v>0.80362575794291879</v>
      </c>
      <c r="E657" s="5" t="s">
        <v>8220</v>
      </c>
      <c r="F657" s="5">
        <v>6</v>
      </c>
      <c r="G657" s="17">
        <f t="shared" si="21"/>
        <v>5.7116914028556591</v>
      </c>
      <c r="H657" s="17">
        <f>_xlfn.NORM.S.DIST(G657,Table2[[#Totals],[Successful Campaigns]])</f>
        <v>0.99999999440706033</v>
      </c>
    </row>
    <row r="658" spans="1:8" x14ac:dyDescent="0.35">
      <c r="A658" s="5" t="s">
        <v>8218</v>
      </c>
      <c r="B658" s="5">
        <v>369</v>
      </c>
      <c r="C658" s="17">
        <f t="shared" si="20"/>
        <v>0.20676893574568997</v>
      </c>
      <c r="D658" s="17">
        <f>_xlfn.NORM.S.DIST(C658,Table2[[#Totals],[Summary by Mean]])</f>
        <v>0.58190484122557273</v>
      </c>
      <c r="E658" s="5" t="s">
        <v>8220</v>
      </c>
      <c r="F658" s="5">
        <v>7</v>
      </c>
      <c r="G658" s="17">
        <f t="shared" si="21"/>
        <v>6.7116914028556591</v>
      </c>
      <c r="H658" s="17">
        <f>_xlfn.NORM.S.DIST(G658,Table2[[#Totals],[Successful Campaigns]])</f>
        <v>0.99999999999038092</v>
      </c>
    </row>
    <row r="659" spans="1:8" x14ac:dyDescent="0.35">
      <c r="A659" s="5" t="s">
        <v>8218</v>
      </c>
      <c r="B659" s="5">
        <v>20242</v>
      </c>
      <c r="C659" s="17">
        <f t="shared" si="20"/>
        <v>23.744635753753748</v>
      </c>
      <c r="D659" s="17">
        <f>_xlfn.NORM.S.DIST(C659,Table2[[#Totals],[Summary by Mean]])</f>
        <v>1</v>
      </c>
      <c r="E659" s="5" t="s">
        <v>8220</v>
      </c>
      <c r="F659" s="5">
        <v>0</v>
      </c>
      <c r="G659" s="17">
        <f t="shared" si="21"/>
        <v>-0.28830859714434109</v>
      </c>
      <c r="H659" s="17">
        <f>_xlfn.NORM.S.DIST(G659,Table2[[#Totals],[Successful Campaigns]])</f>
        <v>0.38655526343120244</v>
      </c>
    </row>
    <row r="660" spans="1:8" x14ac:dyDescent="0.35">
      <c r="A660" s="5" t="s">
        <v>8218</v>
      </c>
      <c r="B660" s="5">
        <v>71</v>
      </c>
      <c r="C660" s="17">
        <f t="shared" si="20"/>
        <v>-0.14618654715907534</v>
      </c>
      <c r="D660" s="17">
        <f>_xlfn.NORM.S.DIST(C660,Table2[[#Totals],[Summary by Mean]])</f>
        <v>0.44188706264067451</v>
      </c>
      <c r="E660" s="5" t="s">
        <v>8220</v>
      </c>
      <c r="F660" s="5">
        <v>16</v>
      </c>
      <c r="G660" s="17">
        <f t="shared" si="21"/>
        <v>15.711691402855658</v>
      </c>
      <c r="H660" s="17">
        <f>_xlfn.NORM.S.DIST(G660,Table2[[#Totals],[Successful Campaigns]])</f>
        <v>1</v>
      </c>
    </row>
    <row r="661" spans="1:8" x14ac:dyDescent="0.35">
      <c r="A661" s="5" t="s">
        <v>8218</v>
      </c>
      <c r="B661" s="5">
        <v>635</v>
      </c>
      <c r="C661" s="17">
        <f t="shared" si="20"/>
        <v>0.52182315874121876</v>
      </c>
      <c r="D661" s="17">
        <f>_xlfn.NORM.S.DIST(C661,Table2[[#Totals],[Summary by Mean]])</f>
        <v>0.6991032681945295</v>
      </c>
      <c r="E661" s="5" t="s">
        <v>8220</v>
      </c>
      <c r="F661" s="5">
        <v>0</v>
      </c>
      <c r="G661" s="17">
        <f t="shared" si="21"/>
        <v>-0.28830859714434109</v>
      </c>
      <c r="H661" s="17">
        <f>_xlfn.NORM.S.DIST(G661,Table2[[#Totals],[Successful Campaigns]])</f>
        <v>0.38655526343120244</v>
      </c>
    </row>
    <row r="662" spans="1:8" x14ac:dyDescent="0.35">
      <c r="A662" s="5" t="s">
        <v>8218</v>
      </c>
      <c r="B662" s="5">
        <v>885</v>
      </c>
      <c r="C662" s="17">
        <f t="shared" si="20"/>
        <v>0.81792675178212926</v>
      </c>
      <c r="D662" s="17">
        <f>_xlfn.NORM.S.DIST(C662,Table2[[#Totals],[Summary by Mean]])</f>
        <v>0.79330049310380257</v>
      </c>
      <c r="E662" s="5" t="s">
        <v>8220</v>
      </c>
      <c r="F662" s="5">
        <v>0</v>
      </c>
      <c r="G662" s="17">
        <f t="shared" si="21"/>
        <v>-0.28830859714434109</v>
      </c>
      <c r="H662" s="17">
        <f>_xlfn.NORM.S.DIST(G662,Table2[[#Totals],[Successful Campaigns]])</f>
        <v>0.38655526343120244</v>
      </c>
    </row>
    <row r="663" spans="1:8" x14ac:dyDescent="0.35">
      <c r="A663" s="5" t="s">
        <v>8218</v>
      </c>
      <c r="B663" s="5">
        <v>329</v>
      </c>
      <c r="C663" s="17">
        <f t="shared" si="20"/>
        <v>0.15939236085914429</v>
      </c>
      <c r="D663" s="17">
        <f>_xlfn.NORM.S.DIST(C663,Table2[[#Totals],[Summary by Mean]])</f>
        <v>0.56332012143885701</v>
      </c>
      <c r="E663" s="5" t="s">
        <v>8220</v>
      </c>
      <c r="F663" s="5">
        <v>0</v>
      </c>
      <c r="G663" s="17">
        <f t="shared" si="21"/>
        <v>-0.28830859714434109</v>
      </c>
      <c r="H663" s="17">
        <f>_xlfn.NORM.S.DIST(G663,Table2[[#Totals],[Successful Campaigns]])</f>
        <v>0.38655526343120244</v>
      </c>
    </row>
    <row r="664" spans="1:8" x14ac:dyDescent="0.35">
      <c r="A664" s="5" t="s">
        <v>8218</v>
      </c>
      <c r="B664" s="5">
        <v>71</v>
      </c>
      <c r="C664" s="17">
        <f t="shared" si="20"/>
        <v>-0.14618654715907534</v>
      </c>
      <c r="D664" s="17">
        <f>_xlfn.NORM.S.DIST(C664,Table2[[#Totals],[Summary by Mean]])</f>
        <v>0.44188706264067451</v>
      </c>
      <c r="E664" s="5" t="s">
        <v>8220</v>
      </c>
      <c r="F664" s="5">
        <v>12</v>
      </c>
      <c r="G664" s="17">
        <f t="shared" si="21"/>
        <v>11.711691402855658</v>
      </c>
      <c r="H664" s="17">
        <f>_xlfn.NORM.S.DIST(G664,Table2[[#Totals],[Successful Campaigns]])</f>
        <v>1</v>
      </c>
    </row>
    <row r="665" spans="1:8" x14ac:dyDescent="0.35">
      <c r="A665" s="5" t="s">
        <v>8218</v>
      </c>
      <c r="B665" s="5">
        <v>269</v>
      </c>
      <c r="C665" s="17">
        <f t="shared" si="20"/>
        <v>8.8327498529325768E-2</v>
      </c>
      <c r="D665" s="17">
        <f>_xlfn.NORM.S.DIST(C665,Table2[[#Totals],[Summary by Mean]])</f>
        <v>0.53519180815026324</v>
      </c>
      <c r="E665" s="5" t="s">
        <v>8220</v>
      </c>
      <c r="F665" s="5">
        <v>1</v>
      </c>
      <c r="G665" s="17">
        <f t="shared" si="21"/>
        <v>0.71169140285565891</v>
      </c>
      <c r="H665" s="17">
        <f>_xlfn.NORM.S.DIST(G665,Table2[[#Totals],[Successful Campaigns]])</f>
        <v>0.76167205374032632</v>
      </c>
    </row>
    <row r="666" spans="1:8" x14ac:dyDescent="0.35">
      <c r="A666" s="5" t="s">
        <v>8218</v>
      </c>
      <c r="B666" s="5">
        <v>345</v>
      </c>
      <c r="C666" s="17">
        <f t="shared" si="20"/>
        <v>0.17834299081376256</v>
      </c>
      <c r="D666" s="17">
        <f>_xlfn.NORM.S.DIST(C666,Table2[[#Totals],[Summary by Mean]])</f>
        <v>0.57077319091664325</v>
      </c>
      <c r="E666" s="5" t="s">
        <v>8220</v>
      </c>
      <c r="F666" s="5">
        <v>3</v>
      </c>
      <c r="G666" s="17">
        <f t="shared" si="21"/>
        <v>2.7116914028556591</v>
      </c>
      <c r="H666" s="17">
        <f>_xlfn.NORM.S.DIST(G666,Table2[[#Totals],[Successful Campaigns]])</f>
        <v>0.99665295593346726</v>
      </c>
    </row>
    <row r="667" spans="1:8" x14ac:dyDescent="0.35">
      <c r="A667" s="5" t="s">
        <v>8218</v>
      </c>
      <c r="B667" s="5">
        <v>43</v>
      </c>
      <c r="C667" s="17">
        <f t="shared" si="20"/>
        <v>-0.17935014957965731</v>
      </c>
      <c r="D667" s="17">
        <f>_xlfn.NORM.S.DIST(C667,Table2[[#Totals],[Summary by Mean]])</f>
        <v>0.42883138575016971</v>
      </c>
      <c r="E667" s="5" t="s">
        <v>8220</v>
      </c>
      <c r="F667" s="5">
        <v>1</v>
      </c>
      <c r="G667" s="17">
        <f t="shared" si="21"/>
        <v>0.71169140285565891</v>
      </c>
      <c r="H667" s="17">
        <f>_xlfn.NORM.S.DIST(G667,Table2[[#Totals],[Successful Campaigns]])</f>
        <v>0.76167205374032632</v>
      </c>
    </row>
    <row r="668" spans="1:8" x14ac:dyDescent="0.35">
      <c r="A668" s="5" t="s">
        <v>8218</v>
      </c>
      <c r="B668" s="5">
        <v>33</v>
      </c>
      <c r="C668" s="17">
        <f t="shared" si="20"/>
        <v>-0.19119429330129373</v>
      </c>
      <c r="D668" s="17">
        <f>_xlfn.NORM.S.DIST(C668,Table2[[#Totals],[Summary by Mean]])</f>
        <v>0.42418668721609792</v>
      </c>
      <c r="E668" s="5" t="s">
        <v>8220</v>
      </c>
      <c r="F668" s="5">
        <v>4</v>
      </c>
      <c r="G668" s="17">
        <f t="shared" si="21"/>
        <v>3.7116914028556591</v>
      </c>
      <c r="H668" s="17">
        <f>_xlfn.NORM.S.DIST(G668,Table2[[#Totals],[Successful Campaigns]])</f>
        <v>0.99989706055044614</v>
      </c>
    </row>
    <row r="669" spans="1:8" x14ac:dyDescent="0.35">
      <c r="A669" s="5" t="s">
        <v>8218</v>
      </c>
      <c r="B669" s="5">
        <v>211</v>
      </c>
      <c r="C669" s="17">
        <f t="shared" si="20"/>
        <v>1.963146494383454E-2</v>
      </c>
      <c r="D669" s="17">
        <f>_xlfn.NORM.S.DIST(C669,Table2[[#Totals],[Summary by Mean]])</f>
        <v>0.50783131836468898</v>
      </c>
      <c r="E669" s="5" t="s">
        <v>8220</v>
      </c>
      <c r="F669" s="5">
        <v>1</v>
      </c>
      <c r="G669" s="17">
        <f t="shared" si="21"/>
        <v>0.71169140285565891</v>
      </c>
      <c r="H669" s="17">
        <f>_xlfn.NORM.S.DIST(G669,Table2[[#Totals],[Successful Campaigns]])</f>
        <v>0.76167205374032632</v>
      </c>
    </row>
    <row r="670" spans="1:8" x14ac:dyDescent="0.35">
      <c r="A670" s="5" t="s">
        <v>8218</v>
      </c>
      <c r="B670" s="5">
        <v>196</v>
      </c>
      <c r="C670" s="17">
        <f t="shared" si="20"/>
        <v>1.8652493613799104E-3</v>
      </c>
      <c r="D670" s="17">
        <f>_xlfn.NORM.S.DIST(C670,Table2[[#Totals],[Summary by Mean]])</f>
        <v>0.50074412640225763</v>
      </c>
      <c r="E670" s="5" t="s">
        <v>8220</v>
      </c>
      <c r="F670" s="5">
        <v>3</v>
      </c>
      <c r="G670" s="17">
        <f t="shared" si="21"/>
        <v>2.7116914028556591</v>
      </c>
      <c r="H670" s="17">
        <f>_xlfn.NORM.S.DIST(G670,Table2[[#Totals],[Successful Campaigns]])</f>
        <v>0.99665295593346726</v>
      </c>
    </row>
    <row r="671" spans="1:8" x14ac:dyDescent="0.35">
      <c r="A671" s="5" t="s">
        <v>8218</v>
      </c>
      <c r="B671" s="5">
        <v>405</v>
      </c>
      <c r="C671" s="17">
        <f t="shared" si="20"/>
        <v>0.24940785314358108</v>
      </c>
      <c r="D671" s="17">
        <f>_xlfn.NORM.S.DIST(C671,Table2[[#Totals],[Summary by Mean]])</f>
        <v>0.59847734443806522</v>
      </c>
      <c r="E671" s="5" t="s">
        <v>8220</v>
      </c>
      <c r="F671" s="5">
        <v>1</v>
      </c>
      <c r="G671" s="17">
        <f t="shared" si="21"/>
        <v>0.71169140285565891</v>
      </c>
      <c r="H671" s="17">
        <f>_xlfn.NORM.S.DIST(G671,Table2[[#Totals],[Successful Campaigns]])</f>
        <v>0.76167205374032632</v>
      </c>
    </row>
    <row r="672" spans="1:8" x14ac:dyDescent="0.35">
      <c r="A672" s="5" t="s">
        <v>8218</v>
      </c>
      <c r="B672" s="5">
        <v>206</v>
      </c>
      <c r="C672" s="17">
        <f t="shared" si="20"/>
        <v>1.370939308301633E-2</v>
      </c>
      <c r="D672" s="17">
        <f>_xlfn.NORM.S.DIST(C672,Table2[[#Totals],[Summary by Mean]])</f>
        <v>0.5054690852221434</v>
      </c>
      <c r="E672" s="5" t="s">
        <v>8220</v>
      </c>
      <c r="F672" s="5">
        <v>0</v>
      </c>
      <c r="G672" s="17">
        <f t="shared" si="21"/>
        <v>-0.28830859714434109</v>
      </c>
      <c r="H672" s="17">
        <f>_xlfn.NORM.S.DIST(G672,Table2[[#Totals],[Successful Campaigns]])</f>
        <v>0.38655526343120244</v>
      </c>
    </row>
    <row r="673" spans="1:8" x14ac:dyDescent="0.35">
      <c r="A673" s="5" t="s">
        <v>8218</v>
      </c>
      <c r="B673" s="5">
        <v>335</v>
      </c>
      <c r="C673" s="17">
        <f t="shared" si="20"/>
        <v>0.16649884709212615</v>
      </c>
      <c r="D673" s="17">
        <f>_xlfn.NORM.S.DIST(C673,Table2[[#Totals],[Summary by Mean]])</f>
        <v>0.56611780480205776</v>
      </c>
      <c r="E673" s="5" t="s">
        <v>8220</v>
      </c>
      <c r="F673" s="5">
        <v>12</v>
      </c>
      <c r="G673" s="17">
        <f t="shared" si="21"/>
        <v>11.711691402855658</v>
      </c>
      <c r="H673" s="17">
        <f>_xlfn.NORM.S.DIST(G673,Table2[[#Totals],[Successful Campaigns]])</f>
        <v>1</v>
      </c>
    </row>
    <row r="674" spans="1:8" x14ac:dyDescent="0.35">
      <c r="A674" s="5" t="s">
        <v>8218</v>
      </c>
      <c r="B674" s="5">
        <v>215</v>
      </c>
      <c r="C674" s="17">
        <f t="shared" si="20"/>
        <v>2.4369122432489107E-2</v>
      </c>
      <c r="D674" s="17">
        <f>_xlfn.NORM.S.DIST(C674,Table2[[#Totals],[Summary by Mean]])</f>
        <v>0.50972091113121021</v>
      </c>
      <c r="E674" s="5" t="s">
        <v>8220</v>
      </c>
      <c r="F674" s="5">
        <v>0</v>
      </c>
      <c r="G674" s="17">
        <f t="shared" si="21"/>
        <v>-0.28830859714434109</v>
      </c>
      <c r="H674" s="17">
        <f>_xlfn.NORM.S.DIST(G674,Table2[[#Totals],[Successful Campaigns]])</f>
        <v>0.38655526343120244</v>
      </c>
    </row>
    <row r="675" spans="1:8" x14ac:dyDescent="0.35">
      <c r="A675" s="5" t="s">
        <v>8218</v>
      </c>
      <c r="B675" s="5">
        <v>176</v>
      </c>
      <c r="C675" s="17">
        <f t="shared" si="20"/>
        <v>-2.1823038081892929E-2</v>
      </c>
      <c r="D675" s="17">
        <f>_xlfn.NORM.S.DIST(C675,Table2[[#Totals],[Summary by Mean]])</f>
        <v>0.49129455841496472</v>
      </c>
      <c r="E675" s="5" t="s">
        <v>8220</v>
      </c>
      <c r="F675" s="5">
        <v>1</v>
      </c>
      <c r="G675" s="17">
        <f t="shared" si="21"/>
        <v>0.71169140285565891</v>
      </c>
      <c r="H675" s="17">
        <f>_xlfn.NORM.S.DIST(G675,Table2[[#Totals],[Successful Campaigns]])</f>
        <v>0.76167205374032632</v>
      </c>
    </row>
    <row r="676" spans="1:8" x14ac:dyDescent="0.35">
      <c r="A676" s="5" t="s">
        <v>8218</v>
      </c>
      <c r="B676" s="5">
        <v>555</v>
      </c>
      <c r="C676" s="17">
        <f t="shared" si="20"/>
        <v>0.42707000896812741</v>
      </c>
      <c r="D676" s="17">
        <f>_xlfn.NORM.S.DIST(C676,Table2[[#Totals],[Summary by Mean]])</f>
        <v>0.66533583173993482</v>
      </c>
      <c r="E676" s="5" t="s">
        <v>8220</v>
      </c>
      <c r="F676" s="5">
        <v>0</v>
      </c>
      <c r="G676" s="17">
        <f t="shared" si="21"/>
        <v>-0.28830859714434109</v>
      </c>
      <c r="H676" s="17">
        <f>_xlfn.NORM.S.DIST(G676,Table2[[#Totals],[Successful Campaigns]])</f>
        <v>0.38655526343120244</v>
      </c>
    </row>
    <row r="677" spans="1:8" x14ac:dyDescent="0.35">
      <c r="A677" s="5" t="s">
        <v>8218</v>
      </c>
      <c r="B677" s="5">
        <v>116</v>
      </c>
      <c r="C677" s="17">
        <f t="shared" si="20"/>
        <v>-9.2887900411711438E-2</v>
      </c>
      <c r="D677" s="17">
        <f>_xlfn.NORM.S.DIST(C677,Table2[[#Totals],[Summary by Mean]])</f>
        <v>0.46299630912967127</v>
      </c>
      <c r="E677" s="5" t="s">
        <v>8220</v>
      </c>
      <c r="F677" s="5">
        <v>0</v>
      </c>
      <c r="G677" s="17">
        <f t="shared" si="21"/>
        <v>-0.28830859714434109</v>
      </c>
      <c r="H677" s="17">
        <f>_xlfn.NORM.S.DIST(G677,Table2[[#Totals],[Successful Campaigns]])</f>
        <v>0.38655526343120244</v>
      </c>
    </row>
    <row r="678" spans="1:8" x14ac:dyDescent="0.35">
      <c r="A678" s="5" t="s">
        <v>8218</v>
      </c>
      <c r="B678" s="5">
        <v>615</v>
      </c>
      <c r="C678" s="17">
        <f t="shared" si="20"/>
        <v>0.49813487129794592</v>
      </c>
      <c r="D678" s="17">
        <f>_xlfn.NORM.S.DIST(C678,Table2[[#Totals],[Summary by Mean]])</f>
        <v>0.69080550823098641</v>
      </c>
      <c r="E678" s="5" t="s">
        <v>8220</v>
      </c>
      <c r="F678" s="5">
        <v>2</v>
      </c>
      <c r="G678" s="17">
        <f t="shared" si="21"/>
        <v>1.7116914028556589</v>
      </c>
      <c r="H678" s="17">
        <f>_xlfn.NORM.S.DIST(G678,Table2[[#Totals],[Successful Campaigns]])</f>
        <v>0.95652322310469373</v>
      </c>
    </row>
    <row r="679" spans="1:8" x14ac:dyDescent="0.35">
      <c r="A679" s="5" t="s">
        <v>8218</v>
      </c>
      <c r="B679" s="5">
        <v>236</v>
      </c>
      <c r="C679" s="17">
        <f t="shared" si="20"/>
        <v>4.9241824247925586E-2</v>
      </c>
      <c r="D679" s="17">
        <f>_xlfn.NORM.S.DIST(C679,Table2[[#Totals],[Summary by Mean]])</f>
        <v>0.51963670962707187</v>
      </c>
      <c r="E679" s="5" t="s">
        <v>8220</v>
      </c>
      <c r="F679" s="5">
        <v>92</v>
      </c>
      <c r="G679" s="17">
        <f t="shared" si="21"/>
        <v>91.711691402855664</v>
      </c>
      <c r="H679" s="17">
        <f>_xlfn.NORM.S.DIST(G679,Table2[[#Totals],[Successful Campaigns]])</f>
        <v>1</v>
      </c>
    </row>
    <row r="680" spans="1:8" x14ac:dyDescent="0.35">
      <c r="A680" s="5" t="s">
        <v>8218</v>
      </c>
      <c r="B680" s="5">
        <v>145</v>
      </c>
      <c r="C680" s="17">
        <f t="shared" si="20"/>
        <v>-5.8539883618965831E-2</v>
      </c>
      <c r="D680" s="17">
        <f>_xlfn.NORM.S.DIST(C680,Table2[[#Totals],[Summary by Mean]])</f>
        <v>0.4766592972076637</v>
      </c>
      <c r="E680" s="5" t="s">
        <v>8220</v>
      </c>
      <c r="F680" s="5">
        <v>0</v>
      </c>
      <c r="G680" s="17">
        <f t="shared" si="21"/>
        <v>-0.28830859714434109</v>
      </c>
      <c r="H680" s="17">
        <f>_xlfn.NORM.S.DIST(G680,Table2[[#Totals],[Successful Campaigns]])</f>
        <v>0.38655526343120244</v>
      </c>
    </row>
    <row r="681" spans="1:8" x14ac:dyDescent="0.35">
      <c r="A681" s="5" t="s">
        <v>8218</v>
      </c>
      <c r="B681" s="5">
        <v>167</v>
      </c>
      <c r="C681" s="17">
        <f t="shared" si="20"/>
        <v>-3.2482767431365703E-2</v>
      </c>
      <c r="D681" s="17">
        <f>_xlfn.NORM.S.DIST(C681,Table2[[#Totals],[Summary by Mean]])</f>
        <v>0.48704352918780175</v>
      </c>
      <c r="E681" s="5" t="s">
        <v>8220</v>
      </c>
      <c r="F681" s="5">
        <v>3</v>
      </c>
      <c r="G681" s="17">
        <f t="shared" si="21"/>
        <v>2.7116914028556591</v>
      </c>
      <c r="H681" s="17">
        <f>_xlfn.NORM.S.DIST(G681,Table2[[#Totals],[Successful Campaigns]])</f>
        <v>0.99665295593346726</v>
      </c>
    </row>
    <row r="682" spans="1:8" x14ac:dyDescent="0.35">
      <c r="A682" s="5" t="s">
        <v>8218</v>
      </c>
      <c r="B682" s="5">
        <v>235</v>
      </c>
      <c r="C682" s="17">
        <f t="shared" si="20"/>
        <v>4.8057409875761944E-2</v>
      </c>
      <c r="D682" s="17">
        <f>_xlfn.NORM.S.DIST(C682,Table2[[#Totals],[Summary by Mean]])</f>
        <v>0.51916475552165675</v>
      </c>
      <c r="E682" s="5" t="s">
        <v>8220</v>
      </c>
      <c r="F682" s="5">
        <v>10</v>
      </c>
      <c r="G682" s="17">
        <f t="shared" si="21"/>
        <v>9.7116914028556582</v>
      </c>
      <c r="H682" s="17">
        <f>_xlfn.NORM.S.DIST(G682,Table2[[#Totals],[Successful Campaigns]])</f>
        <v>1</v>
      </c>
    </row>
    <row r="683" spans="1:8" x14ac:dyDescent="0.35">
      <c r="A683" s="5" t="s">
        <v>8218</v>
      </c>
      <c r="B683" s="5">
        <v>452</v>
      </c>
      <c r="C683" s="17">
        <f t="shared" si="20"/>
        <v>0.30507532863527226</v>
      </c>
      <c r="D683" s="17">
        <f>_xlfn.NORM.S.DIST(C683,Table2[[#Totals],[Summary by Mean]])</f>
        <v>0.61984560951384648</v>
      </c>
      <c r="E683" s="5" t="s">
        <v>8220</v>
      </c>
      <c r="F683" s="5">
        <v>7</v>
      </c>
      <c r="G683" s="17">
        <f t="shared" si="21"/>
        <v>6.7116914028556591</v>
      </c>
      <c r="H683" s="17">
        <f>_xlfn.NORM.S.DIST(G683,Table2[[#Totals],[Successful Campaigns]])</f>
        <v>0.99999999999038092</v>
      </c>
    </row>
    <row r="684" spans="1:8" x14ac:dyDescent="0.35">
      <c r="A684" s="5" t="s">
        <v>8218</v>
      </c>
      <c r="B684" s="5">
        <v>241</v>
      </c>
      <c r="C684" s="17">
        <f t="shared" si="20"/>
        <v>5.5163896108743796E-2</v>
      </c>
      <c r="D684" s="17">
        <f>_xlfn.NORM.S.DIST(C684,Table2[[#Totals],[Summary by Mean]])</f>
        <v>0.52199605407545568</v>
      </c>
      <c r="E684" s="5" t="s">
        <v>8220</v>
      </c>
      <c r="F684" s="5">
        <v>3</v>
      </c>
      <c r="G684" s="17">
        <f t="shared" si="21"/>
        <v>2.7116914028556591</v>
      </c>
      <c r="H684" s="17">
        <f>_xlfn.NORM.S.DIST(G684,Table2[[#Totals],[Successful Campaigns]])</f>
        <v>0.99665295593346726</v>
      </c>
    </row>
    <row r="685" spans="1:8" x14ac:dyDescent="0.35">
      <c r="A685" s="5" t="s">
        <v>8218</v>
      </c>
      <c r="B685" s="5">
        <v>28</v>
      </c>
      <c r="C685" s="17">
        <f t="shared" si="20"/>
        <v>-0.19711636516211192</v>
      </c>
      <c r="D685" s="17">
        <f>_xlfn.NORM.S.DIST(C685,Table2[[#Totals],[Summary by Mean]])</f>
        <v>0.42186823856110828</v>
      </c>
      <c r="E685" s="5" t="s">
        <v>8220</v>
      </c>
      <c r="F685" s="5">
        <v>0</v>
      </c>
      <c r="G685" s="17">
        <f t="shared" si="21"/>
        <v>-0.28830859714434109</v>
      </c>
      <c r="H685" s="17">
        <f>_xlfn.NORM.S.DIST(G685,Table2[[#Totals],[Successful Campaigns]])</f>
        <v>0.38655526343120244</v>
      </c>
    </row>
    <row r="686" spans="1:8" x14ac:dyDescent="0.35">
      <c r="A686" s="5" t="s">
        <v>8218</v>
      </c>
      <c r="B686" s="5">
        <v>140</v>
      </c>
      <c r="C686" s="17">
        <f t="shared" si="20"/>
        <v>-6.4461955479784033E-2</v>
      </c>
      <c r="D686" s="17">
        <f>_xlfn.NORM.S.DIST(C686,Table2[[#Totals],[Summary by Mean]])</f>
        <v>0.47430119960442912</v>
      </c>
      <c r="E686" s="5" t="s">
        <v>8220</v>
      </c>
      <c r="F686" s="5">
        <v>1</v>
      </c>
      <c r="G686" s="17">
        <f t="shared" si="21"/>
        <v>0.71169140285565891</v>
      </c>
      <c r="H686" s="17">
        <f>_xlfn.NORM.S.DIST(G686,Table2[[#Totals],[Successful Campaigns]])</f>
        <v>0.76167205374032632</v>
      </c>
    </row>
    <row r="687" spans="1:8" x14ac:dyDescent="0.35">
      <c r="A687" s="5" t="s">
        <v>8218</v>
      </c>
      <c r="B687" s="5">
        <v>280</v>
      </c>
      <c r="C687" s="17">
        <f t="shared" si="20"/>
        <v>0.10135605662312583</v>
      </c>
      <c r="D687" s="17">
        <f>_xlfn.NORM.S.DIST(C687,Table2[[#Totals],[Summary by Mean]])</f>
        <v>0.54036609074719744</v>
      </c>
      <c r="E687" s="5" t="s">
        <v>8220</v>
      </c>
      <c r="F687" s="5">
        <v>0</v>
      </c>
      <c r="G687" s="17">
        <f t="shared" si="21"/>
        <v>-0.28830859714434109</v>
      </c>
      <c r="H687" s="17">
        <f>_xlfn.NORM.S.DIST(G687,Table2[[#Totals],[Successful Campaigns]])</f>
        <v>0.38655526343120244</v>
      </c>
    </row>
    <row r="688" spans="1:8" x14ac:dyDescent="0.35">
      <c r="A688" s="5" t="s">
        <v>8218</v>
      </c>
      <c r="B688" s="5">
        <v>70</v>
      </c>
      <c r="C688" s="17">
        <f t="shared" si="20"/>
        <v>-0.14737096153123896</v>
      </c>
      <c r="D688" s="17">
        <f>_xlfn.NORM.S.DIST(C688,Table2[[#Totals],[Summary by Mean]])</f>
        <v>0.44141961229111149</v>
      </c>
      <c r="E688" s="5" t="s">
        <v>8220</v>
      </c>
      <c r="F688" s="5">
        <v>9</v>
      </c>
      <c r="G688" s="17">
        <f t="shared" si="21"/>
        <v>8.7116914028556582</v>
      </c>
      <c r="H688" s="17">
        <f>_xlfn.NORM.S.DIST(G688,Table2[[#Totals],[Successful Campaigns]])</f>
        <v>1</v>
      </c>
    </row>
    <row r="689" spans="1:8" x14ac:dyDescent="0.35">
      <c r="A689" s="5" t="s">
        <v>8218</v>
      </c>
      <c r="B689" s="5">
        <v>160</v>
      </c>
      <c r="C689" s="17">
        <f t="shared" si="20"/>
        <v>-4.0773668036511196E-2</v>
      </c>
      <c r="D689" s="17">
        <f>_xlfn.NORM.S.DIST(C689,Table2[[#Totals],[Summary by Mean]])</f>
        <v>0.4837381658795139</v>
      </c>
      <c r="E689" s="5" t="s">
        <v>8220</v>
      </c>
      <c r="F689" s="5">
        <v>2</v>
      </c>
      <c r="G689" s="17">
        <f t="shared" si="21"/>
        <v>1.7116914028556589</v>
      </c>
      <c r="H689" s="17">
        <f>_xlfn.NORM.S.DIST(G689,Table2[[#Totals],[Successful Campaigns]])</f>
        <v>0.95652322310469373</v>
      </c>
    </row>
    <row r="690" spans="1:8" x14ac:dyDescent="0.35">
      <c r="A690" s="5" t="s">
        <v>8218</v>
      </c>
      <c r="B690" s="5">
        <v>141</v>
      </c>
      <c r="C690" s="17">
        <f t="shared" si="20"/>
        <v>-6.3277541107620391E-2</v>
      </c>
      <c r="D690" s="17">
        <f>_xlfn.NORM.S.DIST(C690,Table2[[#Totals],[Summary by Mean]])</f>
        <v>0.47477274975811901</v>
      </c>
      <c r="E690" s="5" t="s">
        <v>8220</v>
      </c>
      <c r="F690" s="5">
        <v>1</v>
      </c>
      <c r="G690" s="17">
        <f t="shared" si="21"/>
        <v>0.71169140285565891</v>
      </c>
      <c r="H690" s="17">
        <f>_xlfn.NORM.S.DIST(G690,Table2[[#Totals],[Successful Campaigns]])</f>
        <v>0.76167205374032632</v>
      </c>
    </row>
    <row r="691" spans="1:8" x14ac:dyDescent="0.35">
      <c r="A691" s="5" t="s">
        <v>8218</v>
      </c>
      <c r="B691" s="5">
        <v>874</v>
      </c>
      <c r="C691" s="17">
        <f t="shared" si="20"/>
        <v>0.80489819368832916</v>
      </c>
      <c r="D691" s="17">
        <f>_xlfn.NORM.S.DIST(C691,Table2[[#Totals],[Summary by Mean]])</f>
        <v>0.78956078457554257</v>
      </c>
      <c r="E691" s="5" t="s">
        <v>8220</v>
      </c>
      <c r="F691" s="5">
        <v>2</v>
      </c>
      <c r="G691" s="17">
        <f t="shared" si="21"/>
        <v>1.7116914028556589</v>
      </c>
      <c r="H691" s="17">
        <f>_xlfn.NORM.S.DIST(G691,Table2[[#Totals],[Successful Campaigns]])</f>
        <v>0.95652322310469373</v>
      </c>
    </row>
    <row r="692" spans="1:8" x14ac:dyDescent="0.35">
      <c r="A692" s="5" t="s">
        <v>8218</v>
      </c>
      <c r="B692" s="5">
        <v>73</v>
      </c>
      <c r="C692" s="17">
        <f t="shared" si="20"/>
        <v>-0.14381771841474805</v>
      </c>
      <c r="D692" s="17">
        <f>_xlfn.NORM.S.DIST(C692,Table2[[#Totals],[Summary by Mean]])</f>
        <v>0.44282220552952695</v>
      </c>
      <c r="E692" s="5" t="s">
        <v>8220</v>
      </c>
      <c r="F692" s="5">
        <v>11</v>
      </c>
      <c r="G692" s="17">
        <f t="shared" si="21"/>
        <v>10.711691402855658</v>
      </c>
      <c r="H692" s="17">
        <f>_xlfn.NORM.S.DIST(G692,Table2[[#Totals],[Successful Campaigns]])</f>
        <v>1</v>
      </c>
    </row>
    <row r="693" spans="1:8" x14ac:dyDescent="0.35">
      <c r="A693" s="5" t="s">
        <v>8218</v>
      </c>
      <c r="B693" s="5">
        <v>294</v>
      </c>
      <c r="C693" s="17">
        <f t="shared" si="20"/>
        <v>0.11793785783341681</v>
      </c>
      <c r="D693" s="17">
        <f>_xlfn.NORM.S.DIST(C693,Table2[[#Totals],[Summary by Mean]])</f>
        <v>0.54694155182693449</v>
      </c>
      <c r="E693" s="5" t="s">
        <v>8220</v>
      </c>
      <c r="F693" s="5">
        <v>0</v>
      </c>
      <c r="G693" s="17">
        <f t="shared" si="21"/>
        <v>-0.28830859714434109</v>
      </c>
      <c r="H693" s="17">
        <f>_xlfn.NORM.S.DIST(G693,Table2[[#Totals],[Successful Campaigns]])</f>
        <v>0.38655526343120244</v>
      </c>
    </row>
    <row r="694" spans="1:8" x14ac:dyDescent="0.35">
      <c r="A694" s="5" t="s">
        <v>8218</v>
      </c>
      <c r="B694" s="5">
        <v>740</v>
      </c>
      <c r="C694" s="17">
        <f t="shared" si="20"/>
        <v>0.64618666781840117</v>
      </c>
      <c r="D694" s="17">
        <f>_xlfn.NORM.S.DIST(C694,Table2[[#Totals],[Summary by Mean]])</f>
        <v>0.74092076366620663</v>
      </c>
      <c r="E694" s="5" t="s">
        <v>8220</v>
      </c>
      <c r="F694" s="5">
        <v>0</v>
      </c>
      <c r="G694" s="17">
        <f t="shared" si="21"/>
        <v>-0.28830859714434109</v>
      </c>
      <c r="H694" s="17">
        <f>_xlfn.NORM.S.DIST(G694,Table2[[#Totals],[Successful Campaigns]])</f>
        <v>0.38655526343120244</v>
      </c>
    </row>
    <row r="695" spans="1:8" x14ac:dyDescent="0.35">
      <c r="A695" s="5" t="s">
        <v>8218</v>
      </c>
      <c r="B695" s="5">
        <v>369</v>
      </c>
      <c r="C695" s="17">
        <f t="shared" si="20"/>
        <v>0.20676893574568997</v>
      </c>
      <c r="D695" s="17">
        <f>_xlfn.NORM.S.DIST(C695,Table2[[#Totals],[Summary by Mean]])</f>
        <v>0.58190484122557273</v>
      </c>
      <c r="E695" s="5" t="s">
        <v>8220</v>
      </c>
      <c r="F695" s="5">
        <v>9</v>
      </c>
      <c r="G695" s="17">
        <f t="shared" si="21"/>
        <v>8.7116914028556582</v>
      </c>
      <c r="H695" s="17">
        <f>_xlfn.NORM.S.DIST(G695,Table2[[#Totals],[Successful Campaigns]])</f>
        <v>1</v>
      </c>
    </row>
    <row r="696" spans="1:8" x14ac:dyDescent="0.35">
      <c r="A696" s="5" t="s">
        <v>8218</v>
      </c>
      <c r="B696" s="5">
        <v>110</v>
      </c>
      <c r="C696" s="17">
        <f t="shared" si="20"/>
        <v>-9.9994386644693289E-2</v>
      </c>
      <c r="D696" s="17">
        <f>_xlfn.NORM.S.DIST(C696,Table2[[#Totals],[Summary by Mean]])</f>
        <v>0.46017439095928531</v>
      </c>
      <c r="E696" s="5" t="s">
        <v>8220</v>
      </c>
      <c r="F696" s="5">
        <v>0</v>
      </c>
      <c r="G696" s="17">
        <f t="shared" si="21"/>
        <v>-0.28830859714434109</v>
      </c>
      <c r="H696" s="17">
        <f>_xlfn.NORM.S.DIST(G696,Table2[[#Totals],[Successful Campaigns]])</f>
        <v>0.38655526343120244</v>
      </c>
    </row>
    <row r="697" spans="1:8" x14ac:dyDescent="0.35">
      <c r="A697" s="5" t="s">
        <v>8218</v>
      </c>
      <c r="B697" s="5">
        <v>455</v>
      </c>
      <c r="C697" s="17">
        <f t="shared" si="20"/>
        <v>0.30862857175176323</v>
      </c>
      <c r="D697" s="17">
        <f>_xlfn.NORM.S.DIST(C697,Table2[[#Totals],[Summary by Mean]])</f>
        <v>0.62119795796017296</v>
      </c>
      <c r="E697" s="5" t="s">
        <v>8220</v>
      </c>
      <c r="F697" s="5">
        <v>4</v>
      </c>
      <c r="G697" s="17">
        <f t="shared" si="21"/>
        <v>3.7116914028556591</v>
      </c>
      <c r="H697" s="17">
        <f>_xlfn.NORM.S.DIST(G697,Table2[[#Totals],[Successful Campaigns]])</f>
        <v>0.99989706055044614</v>
      </c>
    </row>
    <row r="698" spans="1:8" x14ac:dyDescent="0.35">
      <c r="A698" s="5" t="s">
        <v>8218</v>
      </c>
      <c r="B698" s="5">
        <v>224</v>
      </c>
      <c r="C698" s="17">
        <f t="shared" si="20"/>
        <v>3.5028851781961884E-2</v>
      </c>
      <c r="D698" s="17">
        <f>_xlfn.NORM.S.DIST(C698,Table2[[#Totals],[Summary by Mean]])</f>
        <v>0.51397163270480206</v>
      </c>
      <c r="E698" s="5" t="s">
        <v>8220</v>
      </c>
      <c r="F698" s="5">
        <v>1</v>
      </c>
      <c r="G698" s="17">
        <f t="shared" si="21"/>
        <v>0.71169140285565891</v>
      </c>
      <c r="H698" s="17">
        <f>_xlfn.NORM.S.DIST(G698,Table2[[#Totals],[Successful Campaigns]])</f>
        <v>0.76167205374032632</v>
      </c>
    </row>
    <row r="699" spans="1:8" x14ac:dyDescent="0.35">
      <c r="A699" s="5" t="s">
        <v>8218</v>
      </c>
      <c r="B699" s="5">
        <v>46</v>
      </c>
      <c r="C699" s="17">
        <f t="shared" si="20"/>
        <v>-0.17579690646316637</v>
      </c>
      <c r="D699" s="17">
        <f>_xlfn.NORM.S.DIST(C699,Table2[[#Totals],[Summary by Mean]])</f>
        <v>0.43022675003712396</v>
      </c>
      <c r="E699" s="5" t="s">
        <v>8220</v>
      </c>
      <c r="F699" s="5">
        <v>2</v>
      </c>
      <c r="G699" s="17">
        <f t="shared" si="21"/>
        <v>1.7116914028556589</v>
      </c>
      <c r="H699" s="17">
        <f>_xlfn.NORM.S.DIST(G699,Table2[[#Totals],[Successful Campaigns]])</f>
        <v>0.95652322310469373</v>
      </c>
    </row>
    <row r="700" spans="1:8" x14ac:dyDescent="0.35">
      <c r="A700" s="5" t="s">
        <v>8218</v>
      </c>
      <c r="B700" s="5">
        <v>284</v>
      </c>
      <c r="C700" s="17">
        <f t="shared" si="20"/>
        <v>0.1060937141117804</v>
      </c>
      <c r="D700" s="17">
        <f>_xlfn.NORM.S.DIST(C700,Table2[[#Totals],[Summary by Mean]])</f>
        <v>0.54224600079456886</v>
      </c>
      <c r="E700" s="5" t="s">
        <v>8220</v>
      </c>
      <c r="F700" s="5">
        <v>0</v>
      </c>
      <c r="G700" s="17">
        <f t="shared" si="21"/>
        <v>-0.28830859714434109</v>
      </c>
      <c r="H700" s="17">
        <f>_xlfn.NORM.S.DIST(G700,Table2[[#Totals],[Successful Campaigns]])</f>
        <v>0.38655526343120244</v>
      </c>
    </row>
    <row r="701" spans="1:8" x14ac:dyDescent="0.35">
      <c r="A701" s="5" t="s">
        <v>8218</v>
      </c>
      <c r="B701" s="5">
        <v>98</v>
      </c>
      <c r="C701" s="17">
        <f t="shared" si="20"/>
        <v>-0.11420735911065699</v>
      </c>
      <c r="D701" s="17">
        <f>_xlfn.NORM.S.DIST(C701,Table2[[#Totals],[Summary by Mean]])</f>
        <v>0.45453670917773559</v>
      </c>
      <c r="E701" s="5" t="s">
        <v>8220</v>
      </c>
      <c r="F701" s="5">
        <v>1</v>
      </c>
      <c r="G701" s="17">
        <f t="shared" si="21"/>
        <v>0.71169140285565891</v>
      </c>
      <c r="H701" s="17">
        <f>_xlfn.NORM.S.DIST(G701,Table2[[#Totals],[Successful Campaigns]])</f>
        <v>0.76167205374032632</v>
      </c>
    </row>
    <row r="702" spans="1:8" x14ac:dyDescent="0.35">
      <c r="A702" s="5" t="s">
        <v>8218</v>
      </c>
      <c r="B702" s="5">
        <v>56</v>
      </c>
      <c r="C702" s="17">
        <f t="shared" si="20"/>
        <v>-0.16395276274152995</v>
      </c>
      <c r="D702" s="17">
        <f>_xlfn.NORM.S.DIST(C702,Table2[[#Totals],[Summary by Mean]])</f>
        <v>0.43488416518680473</v>
      </c>
      <c r="E702" s="5" t="s">
        <v>8220</v>
      </c>
      <c r="F702" s="5">
        <v>17</v>
      </c>
      <c r="G702" s="17">
        <f t="shared" si="21"/>
        <v>16.71169140285566</v>
      </c>
      <c r="H702" s="17">
        <f>_xlfn.NORM.S.DIST(G702,Table2[[#Totals],[Successful Campaigns]])</f>
        <v>1</v>
      </c>
    </row>
    <row r="703" spans="1:8" x14ac:dyDescent="0.35">
      <c r="A703" s="5" t="s">
        <v>8218</v>
      </c>
      <c r="B703" s="5">
        <v>32</v>
      </c>
      <c r="C703" s="17">
        <f t="shared" si="20"/>
        <v>-0.19237870767345736</v>
      </c>
      <c r="D703" s="17">
        <f>_xlfn.NORM.S.DIST(C703,Table2[[#Totals],[Summary by Mean]])</f>
        <v>0.42372278485087106</v>
      </c>
      <c r="E703" s="5" t="s">
        <v>8220</v>
      </c>
      <c r="F703" s="5">
        <v>2</v>
      </c>
      <c r="G703" s="17">
        <f t="shared" si="21"/>
        <v>1.7116914028556589</v>
      </c>
      <c r="H703" s="17">
        <f>_xlfn.NORM.S.DIST(G703,Table2[[#Totals],[Successful Campaigns]])</f>
        <v>0.95652322310469373</v>
      </c>
    </row>
    <row r="704" spans="1:8" x14ac:dyDescent="0.35">
      <c r="A704" s="5" t="s">
        <v>8218</v>
      </c>
      <c r="B704" s="5">
        <v>30</v>
      </c>
      <c r="C704" s="17">
        <f t="shared" si="20"/>
        <v>-0.19474753641778464</v>
      </c>
      <c r="D704" s="17">
        <f>_xlfn.NORM.S.DIST(C704,Table2[[#Totals],[Summary by Mean]])</f>
        <v>0.42279529781961833</v>
      </c>
      <c r="E704" s="5" t="s">
        <v>8220</v>
      </c>
      <c r="F704" s="5">
        <v>3</v>
      </c>
      <c r="G704" s="17">
        <f t="shared" si="21"/>
        <v>2.7116914028556591</v>
      </c>
      <c r="H704" s="17">
        <f>_xlfn.NORM.S.DIST(G704,Table2[[#Totals],[Successful Campaigns]])</f>
        <v>0.99665295593346726</v>
      </c>
    </row>
    <row r="705" spans="1:8" x14ac:dyDescent="0.35">
      <c r="A705" s="5" t="s">
        <v>8218</v>
      </c>
      <c r="B705" s="5">
        <v>70</v>
      </c>
      <c r="C705" s="17">
        <f t="shared" si="20"/>
        <v>-0.14737096153123896</v>
      </c>
      <c r="D705" s="17">
        <f>_xlfn.NORM.S.DIST(C705,Table2[[#Totals],[Summary by Mean]])</f>
        <v>0.44141961229111149</v>
      </c>
      <c r="E705" s="5" t="s">
        <v>8220</v>
      </c>
      <c r="F705" s="5">
        <v>41</v>
      </c>
      <c r="G705" s="17">
        <f t="shared" si="21"/>
        <v>40.711691402855656</v>
      </c>
      <c r="H705" s="17">
        <f>_xlfn.NORM.S.DIST(G705,Table2[[#Totals],[Successful Campaigns]])</f>
        <v>1</v>
      </c>
    </row>
    <row r="706" spans="1:8" x14ac:dyDescent="0.35">
      <c r="A706" s="5" t="s">
        <v>8218</v>
      </c>
      <c r="B706" s="5">
        <v>44</v>
      </c>
      <c r="C706" s="17">
        <f t="shared" ref="C706:C769" si="22">(B706-$J$5)/$J$10</f>
        <v>-0.17816573520749365</v>
      </c>
      <c r="D706" s="17">
        <f>_xlfn.NORM.S.DIST(C706,Table2[[#Totals],[Summary by Mean]])</f>
        <v>0.42929640924923429</v>
      </c>
      <c r="E706" s="5" t="s">
        <v>8220</v>
      </c>
      <c r="F706" s="5">
        <v>2</v>
      </c>
      <c r="G706" s="17">
        <f t="shared" ref="G706:G769" si="23">F706-$K$5/$K$10</f>
        <v>1.7116914028556589</v>
      </c>
      <c r="H706" s="17">
        <f>_xlfn.NORM.S.DIST(G706,Table2[[#Totals],[Successful Campaigns]])</f>
        <v>0.95652322310469373</v>
      </c>
    </row>
    <row r="707" spans="1:8" x14ac:dyDescent="0.35">
      <c r="A707" s="5" t="s">
        <v>8218</v>
      </c>
      <c r="B707" s="5">
        <v>92</v>
      </c>
      <c r="C707" s="17">
        <f t="shared" si="22"/>
        <v>-0.12131384534363884</v>
      </c>
      <c r="D707" s="17">
        <f>_xlfn.NORM.S.DIST(C707,Table2[[#Totals],[Summary by Mean]])</f>
        <v>0.45172122700755701</v>
      </c>
      <c r="E707" s="5" t="s">
        <v>8220</v>
      </c>
      <c r="F707" s="5">
        <v>3</v>
      </c>
      <c r="G707" s="17">
        <f t="shared" si="23"/>
        <v>2.7116914028556591</v>
      </c>
      <c r="H707" s="17">
        <f>_xlfn.NORM.S.DIST(G707,Table2[[#Totals],[Successful Campaigns]])</f>
        <v>0.99665295593346726</v>
      </c>
    </row>
    <row r="708" spans="1:8" x14ac:dyDescent="0.35">
      <c r="A708" s="5" t="s">
        <v>8218</v>
      </c>
      <c r="B708" s="5">
        <v>205</v>
      </c>
      <c r="C708" s="17">
        <f t="shared" si="22"/>
        <v>1.2524978710852688E-2</v>
      </c>
      <c r="D708" s="17">
        <f>_xlfn.NORM.S.DIST(C708,Table2[[#Totals],[Summary by Mean]])</f>
        <v>0.50499661292786024</v>
      </c>
      <c r="E708" s="5" t="s">
        <v>8220</v>
      </c>
      <c r="F708" s="5">
        <v>8</v>
      </c>
      <c r="G708" s="17">
        <f t="shared" si="23"/>
        <v>7.7116914028556591</v>
      </c>
      <c r="H708" s="17">
        <f>_xlfn.NORM.S.DIST(G708,Table2[[#Totals],[Successful Campaigns]])</f>
        <v>0.99999999999999378</v>
      </c>
    </row>
    <row r="709" spans="1:8" x14ac:dyDescent="0.35">
      <c r="A709" s="5" t="s">
        <v>8218</v>
      </c>
      <c r="B709" s="5">
        <v>23</v>
      </c>
      <c r="C709" s="17">
        <f t="shared" si="22"/>
        <v>-0.20303843702293015</v>
      </c>
      <c r="D709" s="17">
        <f>_xlfn.NORM.S.DIST(C709,Table2[[#Totals],[Summary by Mean]])</f>
        <v>0.41955249473073053</v>
      </c>
      <c r="E709" s="5" t="s">
        <v>8220</v>
      </c>
      <c r="F709" s="5">
        <v>0</v>
      </c>
      <c r="G709" s="17">
        <f t="shared" si="23"/>
        <v>-0.28830859714434109</v>
      </c>
      <c r="H709" s="17">
        <f>_xlfn.NORM.S.DIST(G709,Table2[[#Totals],[Successful Campaigns]])</f>
        <v>0.38655526343120244</v>
      </c>
    </row>
    <row r="710" spans="1:8" x14ac:dyDescent="0.35">
      <c r="A710" s="5" t="s">
        <v>8218</v>
      </c>
      <c r="B710" s="5">
        <v>4</v>
      </c>
      <c r="C710" s="17">
        <f t="shared" si="22"/>
        <v>-0.22554231009403933</v>
      </c>
      <c r="D710" s="17">
        <f>_xlfn.NORM.S.DIST(C710,Table2[[#Totals],[Summary by Mean]])</f>
        <v>0.41077870722604209</v>
      </c>
      <c r="E710" s="5" t="s">
        <v>8220</v>
      </c>
      <c r="F710" s="5">
        <v>1</v>
      </c>
      <c r="G710" s="17">
        <f t="shared" si="23"/>
        <v>0.71169140285565891</v>
      </c>
      <c r="H710" s="17">
        <f>_xlfn.NORM.S.DIST(G710,Table2[[#Totals],[Successful Campaigns]])</f>
        <v>0.76167205374032632</v>
      </c>
    </row>
    <row r="711" spans="1:8" x14ac:dyDescent="0.35">
      <c r="A711" s="5" t="s">
        <v>8218</v>
      </c>
      <c r="B711" s="5">
        <v>112</v>
      </c>
      <c r="C711" s="17">
        <f t="shared" si="22"/>
        <v>-9.7625557900366006E-2</v>
      </c>
      <c r="D711" s="17">
        <f>_xlfn.NORM.S.DIST(C711,Table2[[#Totals],[Summary by Mean]])</f>
        <v>0.46111481458671988</v>
      </c>
      <c r="E711" s="5" t="s">
        <v>8220</v>
      </c>
      <c r="F711" s="5">
        <v>3</v>
      </c>
      <c r="G711" s="17">
        <f t="shared" si="23"/>
        <v>2.7116914028556591</v>
      </c>
      <c r="H711" s="17">
        <f>_xlfn.NORM.S.DIST(G711,Table2[[#Totals],[Successful Campaigns]])</f>
        <v>0.99665295593346726</v>
      </c>
    </row>
    <row r="712" spans="1:8" x14ac:dyDescent="0.35">
      <c r="A712" s="5" t="s">
        <v>8218</v>
      </c>
      <c r="B712" s="5">
        <v>27</v>
      </c>
      <c r="C712" s="17">
        <f t="shared" si="22"/>
        <v>-0.19830077953427558</v>
      </c>
      <c r="D712" s="17">
        <f>_xlfn.NORM.S.DIST(C712,Table2[[#Totals],[Summary by Mean]])</f>
        <v>0.42140487091014334</v>
      </c>
      <c r="E712" s="5" t="s">
        <v>8220</v>
      </c>
      <c r="F712" s="5">
        <v>4</v>
      </c>
      <c r="G712" s="17">
        <f t="shared" si="23"/>
        <v>3.7116914028556591</v>
      </c>
      <c r="H712" s="17">
        <f>_xlfn.NORM.S.DIST(G712,Table2[[#Totals],[Successful Campaigns]])</f>
        <v>0.99989706055044614</v>
      </c>
    </row>
    <row r="713" spans="1:8" x14ac:dyDescent="0.35">
      <c r="A713" s="5" t="s">
        <v>8218</v>
      </c>
      <c r="B713" s="5">
        <v>11</v>
      </c>
      <c r="C713" s="17">
        <f t="shared" si="22"/>
        <v>-0.21725140948889385</v>
      </c>
      <c r="D713" s="17">
        <f>_xlfn.NORM.S.DIST(C713,Table2[[#Totals],[Summary by Mean]])</f>
        <v>0.41400621114855224</v>
      </c>
      <c r="E713" s="5" t="s">
        <v>8220</v>
      </c>
      <c r="F713" s="5">
        <v>9</v>
      </c>
      <c r="G713" s="17">
        <f t="shared" si="23"/>
        <v>8.7116914028556582</v>
      </c>
      <c r="H713" s="17">
        <f>_xlfn.NORM.S.DIST(G713,Table2[[#Totals],[Successful Campaigns]])</f>
        <v>1</v>
      </c>
    </row>
    <row r="714" spans="1:8" x14ac:dyDescent="0.35">
      <c r="A714" s="5" t="s">
        <v>8218</v>
      </c>
      <c r="B714" s="5">
        <v>26</v>
      </c>
      <c r="C714" s="17">
        <f t="shared" si="22"/>
        <v>-0.19948519390643921</v>
      </c>
      <c r="D714" s="17">
        <f>_xlfn.NORM.S.DIST(C714,Table2[[#Totals],[Summary by Mean]])</f>
        <v>0.42094161207768216</v>
      </c>
      <c r="E714" s="5" t="s">
        <v>8220</v>
      </c>
      <c r="F714" s="5">
        <v>16</v>
      </c>
      <c r="G714" s="17">
        <f t="shared" si="23"/>
        <v>15.711691402855658</v>
      </c>
      <c r="H714" s="17">
        <f>_xlfn.NORM.S.DIST(G714,Table2[[#Totals],[Successful Campaigns]])</f>
        <v>1</v>
      </c>
    </row>
    <row r="715" spans="1:8" x14ac:dyDescent="0.35">
      <c r="A715" s="5" t="s">
        <v>8218</v>
      </c>
      <c r="B715" s="5">
        <v>77</v>
      </c>
      <c r="C715" s="17">
        <f t="shared" si="22"/>
        <v>-0.13908006092609349</v>
      </c>
      <c r="D715" s="17">
        <f>_xlfn.NORM.S.DIST(C715,Table2[[#Totals],[Summary by Mean]])</f>
        <v>0.44469344207936728</v>
      </c>
      <c r="E715" s="5" t="s">
        <v>8220</v>
      </c>
      <c r="F715" s="5">
        <v>1</v>
      </c>
      <c r="G715" s="17">
        <f t="shared" si="23"/>
        <v>0.71169140285565891</v>
      </c>
      <c r="H715" s="17">
        <f>_xlfn.NORM.S.DIST(G715,Table2[[#Totals],[Successful Campaigns]])</f>
        <v>0.76167205374032632</v>
      </c>
    </row>
    <row r="716" spans="1:8" x14ac:dyDescent="0.35">
      <c r="A716" s="5" t="s">
        <v>8218</v>
      </c>
      <c r="B716" s="5">
        <v>136</v>
      </c>
      <c r="C716" s="17">
        <f t="shared" si="22"/>
        <v>-6.9199612968438601E-2</v>
      </c>
      <c r="D716" s="17">
        <f>_xlfn.NORM.S.DIST(C716,Table2[[#Totals],[Summary by Mean]])</f>
        <v>0.47241536558866143</v>
      </c>
      <c r="E716" s="5" t="s">
        <v>8220</v>
      </c>
      <c r="F716" s="5">
        <v>7</v>
      </c>
      <c r="G716" s="17">
        <f t="shared" si="23"/>
        <v>6.7116914028556591</v>
      </c>
      <c r="H716" s="17">
        <f>_xlfn.NORM.S.DIST(G716,Table2[[#Totals],[Successful Campaigns]])</f>
        <v>0.99999999999038092</v>
      </c>
    </row>
    <row r="717" spans="1:8" x14ac:dyDescent="0.35">
      <c r="A717" s="5" t="s">
        <v>8218</v>
      </c>
      <c r="B717" s="5">
        <v>157</v>
      </c>
      <c r="C717" s="17">
        <f t="shared" si="22"/>
        <v>-4.4326911153002121E-2</v>
      </c>
      <c r="D717" s="17">
        <f>_xlfn.NORM.S.DIST(C717,Table2[[#Totals],[Summary by Mean]])</f>
        <v>0.48232191037716876</v>
      </c>
      <c r="E717" s="5" t="s">
        <v>8220</v>
      </c>
      <c r="F717" s="5">
        <v>0</v>
      </c>
      <c r="G717" s="17">
        <f t="shared" si="23"/>
        <v>-0.28830859714434109</v>
      </c>
      <c r="H717" s="17">
        <f>_xlfn.NORM.S.DIST(G717,Table2[[#Totals],[Successful Campaigns]])</f>
        <v>0.38655526343120244</v>
      </c>
    </row>
    <row r="718" spans="1:8" x14ac:dyDescent="0.35">
      <c r="A718" s="5" t="s">
        <v>8218</v>
      </c>
      <c r="B718" s="5">
        <v>158</v>
      </c>
      <c r="C718" s="17">
        <f t="shared" si="22"/>
        <v>-4.314249678083848E-2</v>
      </c>
      <c r="D718" s="17">
        <f>_xlfn.NORM.S.DIST(C718,Table2[[#Totals],[Summary by Mean]])</f>
        <v>0.48279397164269028</v>
      </c>
      <c r="E718" s="5" t="s">
        <v>8220</v>
      </c>
      <c r="F718" s="5">
        <v>0</v>
      </c>
      <c r="G718" s="17">
        <f t="shared" si="23"/>
        <v>-0.28830859714434109</v>
      </c>
      <c r="H718" s="17">
        <f>_xlfn.NORM.S.DIST(G718,Table2[[#Totals],[Successful Campaigns]])</f>
        <v>0.38655526343120244</v>
      </c>
    </row>
    <row r="719" spans="1:8" x14ac:dyDescent="0.35">
      <c r="A719" s="5" t="s">
        <v>8218</v>
      </c>
      <c r="B719" s="5">
        <v>27</v>
      </c>
      <c r="C719" s="17">
        <f t="shared" si="22"/>
        <v>-0.19830077953427558</v>
      </c>
      <c r="D719" s="17">
        <f>_xlfn.NORM.S.DIST(C719,Table2[[#Totals],[Summary by Mean]])</f>
        <v>0.42140487091014334</v>
      </c>
      <c r="E719" s="5" t="s">
        <v>8220</v>
      </c>
      <c r="F719" s="5">
        <v>0</v>
      </c>
      <c r="G719" s="17">
        <f t="shared" si="23"/>
        <v>-0.28830859714434109</v>
      </c>
      <c r="H719" s="17">
        <f>_xlfn.NORM.S.DIST(G719,Table2[[#Totals],[Successful Campaigns]])</f>
        <v>0.38655526343120244</v>
      </c>
    </row>
    <row r="720" spans="1:8" x14ac:dyDescent="0.35">
      <c r="A720" s="5" t="s">
        <v>8218</v>
      </c>
      <c r="B720" s="5">
        <v>23</v>
      </c>
      <c r="C720" s="17">
        <f t="shared" si="22"/>
        <v>-0.20303843702293015</v>
      </c>
      <c r="D720" s="17">
        <f>_xlfn.NORM.S.DIST(C720,Table2[[#Totals],[Summary by Mean]])</f>
        <v>0.41955249473073053</v>
      </c>
      <c r="E720" s="5" t="s">
        <v>8220</v>
      </c>
      <c r="F720" s="5">
        <v>0</v>
      </c>
      <c r="G720" s="17">
        <f t="shared" si="23"/>
        <v>-0.28830859714434109</v>
      </c>
      <c r="H720" s="17">
        <f>_xlfn.NORM.S.DIST(G720,Table2[[#Totals],[Successful Campaigns]])</f>
        <v>0.38655526343120244</v>
      </c>
    </row>
    <row r="721" spans="1:8" x14ac:dyDescent="0.35">
      <c r="A721" s="5" t="s">
        <v>8218</v>
      </c>
      <c r="B721" s="5">
        <v>17</v>
      </c>
      <c r="C721" s="17">
        <f t="shared" si="22"/>
        <v>-0.210144923255912</v>
      </c>
      <c r="D721" s="17">
        <f>_xlfn.NORM.S.DIST(C721,Table2[[#Totals],[Summary by Mean]])</f>
        <v>0.41677728225485228</v>
      </c>
      <c r="E721" s="5" t="s">
        <v>8220</v>
      </c>
      <c r="F721" s="5">
        <v>0</v>
      </c>
      <c r="G721" s="17">
        <f t="shared" si="23"/>
        <v>-0.28830859714434109</v>
      </c>
      <c r="H721" s="17">
        <f>_xlfn.NORM.S.DIST(G721,Table2[[#Totals],[Successful Campaigns]])</f>
        <v>0.38655526343120244</v>
      </c>
    </row>
    <row r="722" spans="1:8" x14ac:dyDescent="0.35">
      <c r="A722" s="5" t="s">
        <v>8218</v>
      </c>
      <c r="B722" s="5">
        <v>37</v>
      </c>
      <c r="C722" s="17">
        <f t="shared" si="22"/>
        <v>-0.18645663581263916</v>
      </c>
      <c r="D722" s="17">
        <f>_xlfn.NORM.S.DIST(C722,Table2[[#Totals],[Summary by Mean]])</f>
        <v>0.42604334104294955</v>
      </c>
      <c r="E722" s="5" t="s">
        <v>8220</v>
      </c>
      <c r="F722" s="5">
        <v>1</v>
      </c>
      <c r="G722" s="17">
        <f t="shared" si="23"/>
        <v>0.71169140285565891</v>
      </c>
      <c r="H722" s="17">
        <f>_xlfn.NORM.S.DIST(G722,Table2[[#Totals],[Successful Campaigns]])</f>
        <v>0.76167205374032632</v>
      </c>
    </row>
    <row r="723" spans="1:8" x14ac:dyDescent="0.35">
      <c r="A723" s="5" t="s">
        <v>8218</v>
      </c>
      <c r="B723" s="5">
        <v>65</v>
      </c>
      <c r="C723" s="17">
        <f t="shared" si="22"/>
        <v>-0.15329303339205719</v>
      </c>
      <c r="D723" s="17">
        <f>_xlfn.NORM.S.DIST(C723,Table2[[#Totals],[Summary by Mean]])</f>
        <v>0.43908359714678957</v>
      </c>
      <c r="E723" s="5" t="s">
        <v>8220</v>
      </c>
      <c r="F723" s="5">
        <v>2</v>
      </c>
      <c r="G723" s="17">
        <f t="shared" si="23"/>
        <v>1.7116914028556589</v>
      </c>
      <c r="H723" s="17">
        <f>_xlfn.NORM.S.DIST(G723,Table2[[#Totals],[Successful Campaigns]])</f>
        <v>0.95652322310469373</v>
      </c>
    </row>
    <row r="724" spans="1:8" x14ac:dyDescent="0.35">
      <c r="A724" s="5" t="s">
        <v>8218</v>
      </c>
      <c r="B724" s="5">
        <v>18</v>
      </c>
      <c r="C724" s="17">
        <f t="shared" si="22"/>
        <v>-0.20896050888374834</v>
      </c>
      <c r="D724" s="17">
        <f>_xlfn.NORM.S.DIST(C724,Table2[[#Totals],[Summary by Mean]])</f>
        <v>0.4172395336882655</v>
      </c>
      <c r="E724" s="5" t="s">
        <v>8220</v>
      </c>
      <c r="F724" s="5">
        <v>1</v>
      </c>
      <c r="G724" s="17">
        <f t="shared" si="23"/>
        <v>0.71169140285565891</v>
      </c>
      <c r="H724" s="17">
        <f>_xlfn.NORM.S.DIST(G724,Table2[[#Totals],[Successful Campaigns]])</f>
        <v>0.76167205374032632</v>
      </c>
    </row>
    <row r="725" spans="1:8" x14ac:dyDescent="0.35">
      <c r="A725" s="5" t="s">
        <v>8218</v>
      </c>
      <c r="B725" s="5">
        <v>25</v>
      </c>
      <c r="C725" s="17">
        <f t="shared" si="22"/>
        <v>-0.20066960827860286</v>
      </c>
      <c r="D725" s="17">
        <f>_xlfn.NORM.S.DIST(C725,Table2[[#Totals],[Summary by Mean]])</f>
        <v>0.42047846268789313</v>
      </c>
      <c r="E725" s="5" t="s">
        <v>8220</v>
      </c>
      <c r="F725" s="5">
        <v>15</v>
      </c>
      <c r="G725" s="17">
        <f t="shared" si="23"/>
        <v>14.711691402855658</v>
      </c>
      <c r="H725" s="17">
        <f>_xlfn.NORM.S.DIST(G725,Table2[[#Totals],[Successful Campaigns]])</f>
        <v>1</v>
      </c>
    </row>
    <row r="726" spans="1:8" x14ac:dyDescent="0.35">
      <c r="A726" s="5" t="s">
        <v>8218</v>
      </c>
      <c r="B726" s="5">
        <v>104</v>
      </c>
      <c r="C726" s="17">
        <f t="shared" si="22"/>
        <v>-0.10710087287767514</v>
      </c>
      <c r="D726" s="17">
        <f>_xlfn.NORM.S.DIST(C726,Table2[[#Totals],[Summary by Mean]])</f>
        <v>0.45735447734784318</v>
      </c>
      <c r="E726" s="5" t="s">
        <v>8220</v>
      </c>
      <c r="F726" s="5">
        <v>1</v>
      </c>
      <c r="G726" s="17">
        <f t="shared" si="23"/>
        <v>0.71169140285565891</v>
      </c>
      <c r="H726" s="17">
        <f>_xlfn.NORM.S.DIST(G726,Table2[[#Totals],[Successful Campaigns]])</f>
        <v>0.76167205374032632</v>
      </c>
    </row>
    <row r="727" spans="1:8" x14ac:dyDescent="0.35">
      <c r="A727" s="5" t="s">
        <v>8218</v>
      </c>
      <c r="B727" s="5">
        <v>108</v>
      </c>
      <c r="C727" s="17">
        <f t="shared" si="22"/>
        <v>-0.10236321538902057</v>
      </c>
      <c r="D727" s="17">
        <f>_xlfn.NORM.S.DIST(C727,Table2[[#Totals],[Summary by Mean]])</f>
        <v>0.4592341900631135</v>
      </c>
      <c r="E727" s="5" t="s">
        <v>8220</v>
      </c>
      <c r="F727" s="5">
        <v>1</v>
      </c>
      <c r="G727" s="17">
        <f t="shared" si="23"/>
        <v>0.71169140285565891</v>
      </c>
      <c r="H727" s="17">
        <f>_xlfn.NORM.S.DIST(G727,Table2[[#Totals],[Successful Campaigns]])</f>
        <v>0.76167205374032632</v>
      </c>
    </row>
    <row r="728" spans="1:8" x14ac:dyDescent="0.35">
      <c r="A728" s="5" t="s">
        <v>8218</v>
      </c>
      <c r="B728" s="5">
        <v>38</v>
      </c>
      <c r="C728" s="17">
        <f t="shared" si="22"/>
        <v>-0.1852722214404755</v>
      </c>
      <c r="D728" s="17">
        <f>_xlfn.NORM.S.DIST(C728,Table2[[#Totals],[Summary by Mean]])</f>
        <v>0.4265077624515079</v>
      </c>
      <c r="E728" s="5" t="s">
        <v>8220</v>
      </c>
      <c r="F728" s="5">
        <v>0</v>
      </c>
      <c r="G728" s="17">
        <f t="shared" si="23"/>
        <v>-0.28830859714434109</v>
      </c>
      <c r="H728" s="17">
        <f>_xlfn.NORM.S.DIST(G728,Table2[[#Totals],[Successful Campaigns]])</f>
        <v>0.38655526343120244</v>
      </c>
    </row>
    <row r="729" spans="1:8" x14ac:dyDescent="0.35">
      <c r="A729" s="5" t="s">
        <v>8218</v>
      </c>
      <c r="B729" s="5">
        <v>88</v>
      </c>
      <c r="C729" s="17">
        <f t="shared" si="22"/>
        <v>-0.12605150283229341</v>
      </c>
      <c r="D729" s="17">
        <f>_xlfn.NORM.S.DIST(C729,Table2[[#Totals],[Summary by Mean]])</f>
        <v>0.44984557815025478</v>
      </c>
      <c r="E729" s="5" t="s">
        <v>8220</v>
      </c>
      <c r="F729" s="5">
        <v>39</v>
      </c>
      <c r="G729" s="17">
        <f t="shared" si="23"/>
        <v>38.711691402855656</v>
      </c>
      <c r="H729" s="17">
        <f>_xlfn.NORM.S.DIST(G729,Table2[[#Totals],[Successful Campaigns]])</f>
        <v>1</v>
      </c>
    </row>
    <row r="730" spans="1:8" x14ac:dyDescent="0.35">
      <c r="A730" s="5" t="s">
        <v>8218</v>
      </c>
      <c r="B730" s="5">
        <v>82</v>
      </c>
      <c r="C730" s="17">
        <f t="shared" si="22"/>
        <v>-0.13315798906527526</v>
      </c>
      <c r="D730" s="17">
        <f>_xlfn.NORM.S.DIST(C730,Table2[[#Totals],[Summary by Mean]])</f>
        <v>0.44703421738633725</v>
      </c>
      <c r="E730" s="5" t="s">
        <v>8220</v>
      </c>
      <c r="F730" s="5">
        <v>103</v>
      </c>
      <c r="G730" s="17">
        <f t="shared" si="23"/>
        <v>102.71169140285566</v>
      </c>
      <c r="H730" s="17">
        <f>_xlfn.NORM.S.DIST(G730,Table2[[#Totals],[Successful Campaigns]])</f>
        <v>1</v>
      </c>
    </row>
    <row r="731" spans="1:8" x14ac:dyDescent="0.35">
      <c r="A731" s="5" t="s">
        <v>8218</v>
      </c>
      <c r="B731" s="5">
        <v>126</v>
      </c>
      <c r="C731" s="17">
        <f t="shared" si="22"/>
        <v>-8.1043756690075019E-2</v>
      </c>
      <c r="D731" s="17">
        <f>_xlfn.NORM.S.DIST(C731,Table2[[#Totals],[Summary by Mean]])</f>
        <v>0.46770357706204935</v>
      </c>
      <c r="E731" s="5" t="s">
        <v>8220</v>
      </c>
      <c r="F731" s="5">
        <v>0</v>
      </c>
      <c r="G731" s="17">
        <f t="shared" si="23"/>
        <v>-0.28830859714434109</v>
      </c>
      <c r="H731" s="17">
        <f>_xlfn.NORM.S.DIST(G731,Table2[[#Totals],[Successful Campaigns]])</f>
        <v>0.38655526343120244</v>
      </c>
    </row>
    <row r="732" spans="1:8" x14ac:dyDescent="0.35">
      <c r="A732" s="5" t="s">
        <v>8218</v>
      </c>
      <c r="B732" s="5">
        <v>133</v>
      </c>
      <c r="C732" s="17">
        <f t="shared" si="22"/>
        <v>-7.2752856084929526E-2</v>
      </c>
      <c r="D732" s="17">
        <f>_xlfn.NORM.S.DIST(C732,Table2[[#Totals],[Summary by Mean]])</f>
        <v>0.47100139343942854</v>
      </c>
      <c r="E732" s="5" t="s">
        <v>8220</v>
      </c>
      <c r="F732" s="5">
        <v>39</v>
      </c>
      <c r="G732" s="17">
        <f t="shared" si="23"/>
        <v>38.711691402855656</v>
      </c>
      <c r="H732" s="17">
        <f>_xlfn.NORM.S.DIST(G732,Table2[[#Totals],[Successful Campaigns]])</f>
        <v>1</v>
      </c>
    </row>
    <row r="733" spans="1:8" x14ac:dyDescent="0.35">
      <c r="A733" s="5" t="s">
        <v>8218</v>
      </c>
      <c r="B733" s="5">
        <v>47</v>
      </c>
      <c r="C733" s="17">
        <f t="shared" si="22"/>
        <v>-0.17461249209100274</v>
      </c>
      <c r="D733" s="17">
        <f>_xlfn.NORM.S.DIST(C733,Table2[[#Totals],[Summary by Mean]])</f>
        <v>0.43069206606171262</v>
      </c>
      <c r="E733" s="5" t="s">
        <v>8220</v>
      </c>
      <c r="F733" s="5">
        <v>15</v>
      </c>
      <c r="G733" s="17">
        <f t="shared" si="23"/>
        <v>14.711691402855658</v>
      </c>
      <c r="H733" s="17">
        <f>_xlfn.NORM.S.DIST(G733,Table2[[#Totals],[Successful Campaigns]])</f>
        <v>1</v>
      </c>
    </row>
    <row r="734" spans="1:8" x14ac:dyDescent="0.35">
      <c r="A734" s="5" t="s">
        <v>8218</v>
      </c>
      <c r="B734" s="5">
        <v>58</v>
      </c>
      <c r="C734" s="17">
        <f t="shared" si="22"/>
        <v>-0.16158393399720267</v>
      </c>
      <c r="D734" s="17">
        <f>_xlfn.NORM.S.DIST(C734,Table2[[#Totals],[Summary by Mean]])</f>
        <v>0.43581675492682476</v>
      </c>
      <c r="E734" s="5" t="s">
        <v>8220</v>
      </c>
      <c r="F734" s="5">
        <v>22</v>
      </c>
      <c r="G734" s="17">
        <f t="shared" si="23"/>
        <v>21.71169140285566</v>
      </c>
      <c r="H734" s="17">
        <f>_xlfn.NORM.S.DIST(G734,Table2[[#Totals],[Successful Campaigns]])</f>
        <v>1</v>
      </c>
    </row>
    <row r="735" spans="1:8" x14ac:dyDescent="0.35">
      <c r="A735" s="5" t="s">
        <v>8218</v>
      </c>
      <c r="B735" s="5">
        <v>32</v>
      </c>
      <c r="C735" s="17">
        <f t="shared" si="22"/>
        <v>-0.19237870767345736</v>
      </c>
      <c r="D735" s="17">
        <f>_xlfn.NORM.S.DIST(C735,Table2[[#Totals],[Summary by Mean]])</f>
        <v>0.42372278485087106</v>
      </c>
      <c r="E735" s="5" t="s">
        <v>8220</v>
      </c>
      <c r="F735" s="5">
        <v>92</v>
      </c>
      <c r="G735" s="17">
        <f t="shared" si="23"/>
        <v>91.711691402855664</v>
      </c>
      <c r="H735" s="17">
        <f>_xlfn.NORM.S.DIST(G735,Table2[[#Totals],[Successful Campaigns]])</f>
        <v>1</v>
      </c>
    </row>
    <row r="736" spans="1:8" x14ac:dyDescent="0.35">
      <c r="A736" s="5" t="s">
        <v>8218</v>
      </c>
      <c r="B736" s="5">
        <v>37</v>
      </c>
      <c r="C736" s="17">
        <f t="shared" si="22"/>
        <v>-0.18645663581263916</v>
      </c>
      <c r="D736" s="17">
        <f>_xlfn.NORM.S.DIST(C736,Table2[[#Totals],[Summary by Mean]])</f>
        <v>0.42604334104294955</v>
      </c>
      <c r="E736" s="5" t="s">
        <v>8220</v>
      </c>
      <c r="F736" s="5">
        <v>25</v>
      </c>
      <c r="G736" s="17">
        <f t="shared" si="23"/>
        <v>24.71169140285566</v>
      </c>
      <c r="H736" s="17">
        <f>_xlfn.NORM.S.DIST(G736,Table2[[#Totals],[Successful Campaigns]])</f>
        <v>1</v>
      </c>
    </row>
    <row r="737" spans="1:8" x14ac:dyDescent="0.35">
      <c r="A737" s="5" t="s">
        <v>8218</v>
      </c>
      <c r="B737" s="5">
        <v>87</v>
      </c>
      <c r="C737" s="17">
        <f t="shared" si="22"/>
        <v>-0.12723591720445707</v>
      </c>
      <c r="D737" s="17">
        <f>_xlfn.NORM.S.DIST(C737,Table2[[#Totals],[Summary by Mean]])</f>
        <v>0.44937683928384486</v>
      </c>
      <c r="E737" s="5" t="s">
        <v>8220</v>
      </c>
      <c r="F737" s="5">
        <v>19</v>
      </c>
      <c r="G737" s="17">
        <f t="shared" si="23"/>
        <v>18.71169140285566</v>
      </c>
      <c r="H737" s="17">
        <f>_xlfn.NORM.S.DIST(G737,Table2[[#Totals],[Successful Campaigns]])</f>
        <v>1</v>
      </c>
    </row>
    <row r="738" spans="1:8" x14ac:dyDescent="0.35">
      <c r="A738" s="5" t="s">
        <v>8218</v>
      </c>
      <c r="B738" s="5">
        <v>15</v>
      </c>
      <c r="C738" s="17">
        <f t="shared" si="22"/>
        <v>-0.21251375200023928</v>
      </c>
      <c r="D738" s="17">
        <f>_xlfn.NORM.S.DIST(C738,Table2[[#Totals],[Summary by Mean]])</f>
        <v>0.41585312512584199</v>
      </c>
      <c r="E738" s="5" t="s">
        <v>8220</v>
      </c>
      <c r="F738" s="5">
        <v>19</v>
      </c>
      <c r="G738" s="17">
        <f t="shared" si="23"/>
        <v>18.71169140285566</v>
      </c>
      <c r="H738" s="17">
        <f>_xlfn.NORM.S.DIST(G738,Table2[[#Totals],[Successful Campaigns]])</f>
        <v>1</v>
      </c>
    </row>
    <row r="739" spans="1:8" x14ac:dyDescent="0.35">
      <c r="A739" s="5" t="s">
        <v>8218</v>
      </c>
      <c r="B739" s="5">
        <v>27</v>
      </c>
      <c r="C739" s="17">
        <f t="shared" si="22"/>
        <v>-0.19830077953427558</v>
      </c>
      <c r="D739" s="17">
        <f>_xlfn.NORM.S.DIST(C739,Table2[[#Totals],[Summary by Mean]])</f>
        <v>0.42140487091014334</v>
      </c>
      <c r="E739" s="5" t="s">
        <v>8220</v>
      </c>
      <c r="F739" s="5">
        <v>13</v>
      </c>
      <c r="G739" s="17">
        <f t="shared" si="23"/>
        <v>12.711691402855658</v>
      </c>
      <c r="H739" s="17">
        <f>_xlfn.NORM.S.DIST(G739,Table2[[#Totals],[Successful Campaigns]])</f>
        <v>1</v>
      </c>
    </row>
    <row r="740" spans="1:8" x14ac:dyDescent="0.35">
      <c r="A740" s="5" t="s">
        <v>8218</v>
      </c>
      <c r="B740" s="5">
        <v>19</v>
      </c>
      <c r="C740" s="17">
        <f t="shared" si="22"/>
        <v>-0.20777609451158471</v>
      </c>
      <c r="D740" s="17">
        <f>_xlfn.NORM.S.DIST(C740,Table2[[#Totals],[Summary by Mean]])</f>
        <v>0.41770189954112602</v>
      </c>
      <c r="E740" s="5" t="s">
        <v>8220</v>
      </c>
      <c r="F740" s="5">
        <v>124</v>
      </c>
      <c r="G740" s="17">
        <f t="shared" si="23"/>
        <v>123.71169140285566</v>
      </c>
      <c r="H740" s="17">
        <f>_xlfn.NORM.S.DIST(G740,Table2[[#Totals],[Successful Campaigns]])</f>
        <v>1</v>
      </c>
    </row>
    <row r="741" spans="1:8" x14ac:dyDescent="0.35">
      <c r="A741" s="5" t="s">
        <v>8218</v>
      </c>
      <c r="B741" s="5">
        <v>17</v>
      </c>
      <c r="C741" s="17">
        <f t="shared" si="22"/>
        <v>-0.210144923255912</v>
      </c>
      <c r="D741" s="17">
        <f>_xlfn.NORM.S.DIST(C741,Table2[[#Totals],[Summary by Mean]])</f>
        <v>0.41677728225485228</v>
      </c>
      <c r="E741" s="5" t="s">
        <v>8220</v>
      </c>
      <c r="F741" s="5">
        <v>4</v>
      </c>
      <c r="G741" s="17">
        <f t="shared" si="23"/>
        <v>3.7116914028556591</v>
      </c>
      <c r="H741" s="17">
        <f>_xlfn.NORM.S.DIST(G741,Table2[[#Totals],[Successful Campaigns]])</f>
        <v>0.99989706055044614</v>
      </c>
    </row>
    <row r="742" spans="1:8" x14ac:dyDescent="0.35">
      <c r="A742" s="5" t="s">
        <v>8218</v>
      </c>
      <c r="B742" s="5">
        <v>26</v>
      </c>
      <c r="C742" s="17">
        <f t="shared" si="22"/>
        <v>-0.19948519390643921</v>
      </c>
      <c r="D742" s="17">
        <f>_xlfn.NORM.S.DIST(C742,Table2[[#Totals],[Summary by Mean]])</f>
        <v>0.42094161207768216</v>
      </c>
      <c r="E742" s="5" t="s">
        <v>8220</v>
      </c>
      <c r="F742" s="5">
        <v>10</v>
      </c>
      <c r="G742" s="17">
        <f t="shared" si="23"/>
        <v>9.7116914028556582</v>
      </c>
      <c r="H742" s="17">
        <f>_xlfn.NORM.S.DIST(G742,Table2[[#Totals],[Successful Campaigns]])</f>
        <v>1</v>
      </c>
    </row>
    <row r="743" spans="1:8" x14ac:dyDescent="0.35">
      <c r="A743" s="5" t="s">
        <v>8218</v>
      </c>
      <c r="B743" s="5">
        <v>28</v>
      </c>
      <c r="C743" s="17">
        <f t="shared" si="22"/>
        <v>-0.19711636516211192</v>
      </c>
      <c r="D743" s="17">
        <f>_xlfn.NORM.S.DIST(C743,Table2[[#Totals],[Summary by Mean]])</f>
        <v>0.42186823856110828</v>
      </c>
      <c r="E743" s="5" t="s">
        <v>8220</v>
      </c>
      <c r="F743" s="5">
        <v>15</v>
      </c>
      <c r="G743" s="17">
        <f t="shared" si="23"/>
        <v>14.711691402855658</v>
      </c>
      <c r="H743" s="17">
        <f>_xlfn.NORM.S.DIST(G743,Table2[[#Totals],[Successful Campaigns]])</f>
        <v>1</v>
      </c>
    </row>
    <row r="744" spans="1:8" x14ac:dyDescent="0.35">
      <c r="A744" s="5" t="s">
        <v>8218</v>
      </c>
      <c r="B744" s="5">
        <v>37</v>
      </c>
      <c r="C744" s="17">
        <f t="shared" si="22"/>
        <v>-0.18645663581263916</v>
      </c>
      <c r="D744" s="17">
        <f>_xlfn.NORM.S.DIST(C744,Table2[[#Totals],[Summary by Mean]])</f>
        <v>0.42604334104294955</v>
      </c>
      <c r="E744" s="5" t="s">
        <v>8220</v>
      </c>
      <c r="F744" s="5">
        <v>38</v>
      </c>
      <c r="G744" s="17">
        <f t="shared" si="23"/>
        <v>37.711691402855656</v>
      </c>
      <c r="H744" s="17">
        <f>_xlfn.NORM.S.DIST(G744,Table2[[#Totals],[Successful Campaigns]])</f>
        <v>1</v>
      </c>
    </row>
    <row r="745" spans="1:8" x14ac:dyDescent="0.35">
      <c r="A745" s="5" t="s">
        <v>8218</v>
      </c>
      <c r="B745" s="5">
        <v>128</v>
      </c>
      <c r="C745" s="17">
        <f t="shared" si="22"/>
        <v>-7.8674927945747736E-2</v>
      </c>
      <c r="D745" s="17">
        <f>_xlfn.NORM.S.DIST(C745,Table2[[#Totals],[Summary by Mean]])</f>
        <v>0.46864559412549023</v>
      </c>
      <c r="E745" s="5" t="s">
        <v>8220</v>
      </c>
      <c r="F745" s="5">
        <v>152</v>
      </c>
      <c r="G745" s="17">
        <f t="shared" si="23"/>
        <v>151.71169140285565</v>
      </c>
      <c r="H745" s="17">
        <f>_xlfn.NORM.S.DIST(G745,Table2[[#Totals],[Successful Campaigns]])</f>
        <v>1</v>
      </c>
    </row>
    <row r="746" spans="1:8" x14ac:dyDescent="0.35">
      <c r="A746" s="5" t="s">
        <v>8218</v>
      </c>
      <c r="B746" s="5">
        <v>10</v>
      </c>
      <c r="C746" s="17">
        <f t="shared" si="22"/>
        <v>-0.21843582386105748</v>
      </c>
      <c r="D746" s="17">
        <f>_xlfn.NORM.S.DIST(C746,Table2[[#Totals],[Summary by Mean]])</f>
        <v>0.41354477798404116</v>
      </c>
      <c r="E746" s="5" t="s">
        <v>8220</v>
      </c>
      <c r="F746" s="5">
        <v>24</v>
      </c>
      <c r="G746" s="17">
        <f t="shared" si="23"/>
        <v>23.71169140285566</v>
      </c>
      <c r="H746" s="17">
        <f>_xlfn.NORM.S.DIST(G746,Table2[[#Totals],[Successful Campaigns]])</f>
        <v>1</v>
      </c>
    </row>
    <row r="747" spans="1:8" x14ac:dyDescent="0.35">
      <c r="A747" s="5" t="s">
        <v>8218</v>
      </c>
      <c r="B747" s="5">
        <v>83</v>
      </c>
      <c r="C747" s="17">
        <f t="shared" si="22"/>
        <v>-0.13197357469311163</v>
      </c>
      <c r="D747" s="17">
        <f>_xlfn.NORM.S.DIST(C747,Table2[[#Totals],[Summary by Mean]])</f>
        <v>0.4475025966203261</v>
      </c>
      <c r="E747" s="5" t="s">
        <v>8220</v>
      </c>
      <c r="F747" s="5">
        <v>76</v>
      </c>
      <c r="G747" s="17">
        <f t="shared" si="23"/>
        <v>75.711691402855664</v>
      </c>
      <c r="H747" s="17">
        <f>_xlfn.NORM.S.DIST(G747,Table2[[#Totals],[Successful Campaigns]])</f>
        <v>1</v>
      </c>
    </row>
    <row r="748" spans="1:8" x14ac:dyDescent="0.35">
      <c r="A748" s="5" t="s">
        <v>8218</v>
      </c>
      <c r="B748" s="5">
        <v>46</v>
      </c>
      <c r="C748" s="17">
        <f t="shared" si="22"/>
        <v>-0.17579690646316637</v>
      </c>
      <c r="D748" s="17">
        <f>_xlfn.NORM.S.DIST(C748,Table2[[#Totals],[Summary by Mean]])</f>
        <v>0.43022675003712396</v>
      </c>
      <c r="E748" s="5" t="s">
        <v>8220</v>
      </c>
      <c r="F748" s="5">
        <v>185</v>
      </c>
      <c r="G748" s="17">
        <f t="shared" si="23"/>
        <v>184.71169140285565</v>
      </c>
      <c r="H748" s="17">
        <f>_xlfn.NORM.S.DIST(G748,Table2[[#Totals],[Successful Campaigns]])</f>
        <v>1</v>
      </c>
    </row>
    <row r="749" spans="1:8" x14ac:dyDescent="0.35">
      <c r="A749" s="5" t="s">
        <v>8218</v>
      </c>
      <c r="B749" s="5">
        <v>90</v>
      </c>
      <c r="C749" s="17">
        <f t="shared" si="22"/>
        <v>-0.12368267408796613</v>
      </c>
      <c r="D749" s="17">
        <f>_xlfn.NORM.S.DIST(C749,Table2[[#Totals],[Summary by Mean]])</f>
        <v>0.45078326519562933</v>
      </c>
      <c r="E749" s="5" t="s">
        <v>8220</v>
      </c>
      <c r="F749" s="5">
        <v>33</v>
      </c>
      <c r="G749" s="17">
        <f t="shared" si="23"/>
        <v>32.711691402855656</v>
      </c>
      <c r="H749" s="17">
        <f>_xlfn.NORM.S.DIST(G749,Table2[[#Totals],[Successful Campaigns]])</f>
        <v>1</v>
      </c>
    </row>
    <row r="750" spans="1:8" x14ac:dyDescent="0.35">
      <c r="A750" s="5" t="s">
        <v>8218</v>
      </c>
      <c r="B750" s="5">
        <v>81</v>
      </c>
      <c r="C750" s="17">
        <f t="shared" si="22"/>
        <v>-0.13434240343743892</v>
      </c>
      <c r="D750" s="17">
        <f>_xlfn.NORM.S.DIST(C750,Table2[[#Totals],[Summary by Mean]])</f>
        <v>0.44656591201658791</v>
      </c>
      <c r="E750" s="5" t="s">
        <v>8220</v>
      </c>
      <c r="F750" s="5">
        <v>108</v>
      </c>
      <c r="G750" s="17">
        <f t="shared" si="23"/>
        <v>107.71169140285566</v>
      </c>
      <c r="H750" s="17">
        <f>_xlfn.NORM.S.DIST(G750,Table2[[#Totals],[Successful Campaigns]])</f>
        <v>1</v>
      </c>
    </row>
    <row r="751" spans="1:8" x14ac:dyDescent="0.35">
      <c r="A751" s="5" t="s">
        <v>8218</v>
      </c>
      <c r="B751" s="5">
        <v>32</v>
      </c>
      <c r="C751" s="17">
        <f t="shared" si="22"/>
        <v>-0.19237870767345736</v>
      </c>
      <c r="D751" s="17">
        <f>_xlfn.NORM.S.DIST(C751,Table2[[#Totals],[Summary by Mean]])</f>
        <v>0.42372278485087106</v>
      </c>
      <c r="E751" s="5" t="s">
        <v>8220</v>
      </c>
      <c r="F751" s="5">
        <v>29</v>
      </c>
      <c r="G751" s="17">
        <f t="shared" si="23"/>
        <v>28.71169140285566</v>
      </c>
      <c r="H751" s="17">
        <f>_xlfn.NORM.S.DIST(G751,Table2[[#Totals],[Successful Campaigns]])</f>
        <v>1</v>
      </c>
    </row>
    <row r="752" spans="1:8" x14ac:dyDescent="0.35">
      <c r="A752" s="5" t="s">
        <v>8218</v>
      </c>
      <c r="B752" s="5">
        <v>20</v>
      </c>
      <c r="C752" s="17">
        <f t="shared" si="22"/>
        <v>-0.20659168013942106</v>
      </c>
      <c r="D752" s="17">
        <f>_xlfn.NORM.S.DIST(C752,Table2[[#Totals],[Summary by Mean]])</f>
        <v>0.41816437919297167</v>
      </c>
      <c r="E752" s="5" t="s">
        <v>8220</v>
      </c>
      <c r="F752" s="5">
        <v>24</v>
      </c>
      <c r="G752" s="17">
        <f t="shared" si="23"/>
        <v>23.71169140285566</v>
      </c>
      <c r="H752" s="17">
        <f>_xlfn.NORM.S.DIST(G752,Table2[[#Totals],[Successful Campaigns]])</f>
        <v>1</v>
      </c>
    </row>
    <row r="753" spans="1:8" x14ac:dyDescent="0.35">
      <c r="A753" s="5" t="s">
        <v>8218</v>
      </c>
      <c r="B753" s="5">
        <v>70</v>
      </c>
      <c r="C753" s="17">
        <f t="shared" si="22"/>
        <v>-0.14737096153123896</v>
      </c>
      <c r="D753" s="17">
        <f>_xlfn.NORM.S.DIST(C753,Table2[[#Totals],[Summary by Mean]])</f>
        <v>0.44141961229111149</v>
      </c>
      <c r="E753" s="5" t="s">
        <v>8220</v>
      </c>
      <c r="F753" s="5">
        <v>4</v>
      </c>
      <c r="G753" s="17">
        <f t="shared" si="23"/>
        <v>3.7116914028556591</v>
      </c>
      <c r="H753" s="17">
        <f>_xlfn.NORM.S.DIST(G753,Table2[[#Totals],[Successful Campaigns]])</f>
        <v>0.99989706055044614</v>
      </c>
    </row>
    <row r="754" spans="1:8" x14ac:dyDescent="0.35">
      <c r="A754" s="5" t="s">
        <v>8218</v>
      </c>
      <c r="B754" s="5">
        <v>168</v>
      </c>
      <c r="C754" s="17">
        <f t="shared" si="22"/>
        <v>-3.1298353059202061E-2</v>
      </c>
      <c r="D754" s="17">
        <f>_xlfn.NORM.S.DIST(C754,Table2[[#Totals],[Summary by Mean]])</f>
        <v>0.4875158019171798</v>
      </c>
      <c r="E754" s="5" t="s">
        <v>8220</v>
      </c>
      <c r="F754" s="5">
        <v>4</v>
      </c>
      <c r="G754" s="17">
        <f t="shared" si="23"/>
        <v>3.7116914028556591</v>
      </c>
      <c r="H754" s="17">
        <f>_xlfn.NORM.S.DIST(G754,Table2[[#Totals],[Successful Campaigns]])</f>
        <v>0.99989706055044614</v>
      </c>
    </row>
    <row r="755" spans="1:8" x14ac:dyDescent="0.35">
      <c r="A755" s="5" t="s">
        <v>8218</v>
      </c>
      <c r="B755" s="5">
        <v>34</v>
      </c>
      <c r="C755" s="17">
        <f t="shared" si="22"/>
        <v>-0.19000987892913007</v>
      </c>
      <c r="D755" s="17">
        <f>_xlfn.NORM.S.DIST(C755,Table2[[#Totals],[Summary by Mean]])</f>
        <v>0.42465069464541511</v>
      </c>
      <c r="E755" s="5" t="s">
        <v>8220</v>
      </c>
      <c r="F755" s="5">
        <v>15</v>
      </c>
      <c r="G755" s="17">
        <f t="shared" si="23"/>
        <v>14.711691402855658</v>
      </c>
      <c r="H755" s="17">
        <f>_xlfn.NORM.S.DIST(G755,Table2[[#Totals],[Successful Campaigns]])</f>
        <v>1</v>
      </c>
    </row>
    <row r="756" spans="1:8" x14ac:dyDescent="0.35">
      <c r="A756" s="5" t="s">
        <v>8218</v>
      </c>
      <c r="B756" s="5">
        <v>48</v>
      </c>
      <c r="C756" s="17">
        <f t="shared" si="22"/>
        <v>-0.17342807771883909</v>
      </c>
      <c r="D756" s="17">
        <f>_xlfn.NORM.S.DIST(C756,Table2[[#Totals],[Summary by Mean]])</f>
        <v>0.43115747832989859</v>
      </c>
      <c r="E756" s="5" t="s">
        <v>8220</v>
      </c>
      <c r="F756" s="5">
        <v>4</v>
      </c>
      <c r="G756" s="17">
        <f t="shared" si="23"/>
        <v>3.7116914028556591</v>
      </c>
      <c r="H756" s="17">
        <f>_xlfn.NORM.S.DIST(G756,Table2[[#Totals],[Successful Campaigns]])</f>
        <v>0.99989706055044614</v>
      </c>
    </row>
    <row r="757" spans="1:8" x14ac:dyDescent="0.35">
      <c r="A757" s="5" t="s">
        <v>8218</v>
      </c>
      <c r="B757" s="5">
        <v>48</v>
      </c>
      <c r="C757" s="17">
        <f t="shared" si="22"/>
        <v>-0.17342807771883909</v>
      </c>
      <c r="D757" s="17">
        <f>_xlfn.NORM.S.DIST(C757,Table2[[#Totals],[Summary by Mean]])</f>
        <v>0.43115747832989859</v>
      </c>
      <c r="E757" s="5" t="s">
        <v>8220</v>
      </c>
      <c r="F757" s="5">
        <v>139</v>
      </c>
      <c r="G757" s="17">
        <f t="shared" si="23"/>
        <v>138.71169140285565</v>
      </c>
      <c r="H757" s="17">
        <f>_xlfn.NORM.S.DIST(G757,Table2[[#Totals],[Successful Campaigns]])</f>
        <v>1</v>
      </c>
    </row>
    <row r="758" spans="1:8" x14ac:dyDescent="0.35">
      <c r="A758" s="5" t="s">
        <v>8218</v>
      </c>
      <c r="B758" s="5">
        <v>221</v>
      </c>
      <c r="C758" s="17">
        <f t="shared" si="22"/>
        <v>3.1475608665470958E-2</v>
      </c>
      <c r="D758" s="17">
        <f>_xlfn.NORM.S.DIST(C758,Table2[[#Totals],[Summary by Mean]])</f>
        <v>0.51255487801502575</v>
      </c>
      <c r="E758" s="5" t="s">
        <v>8220</v>
      </c>
      <c r="F758" s="5">
        <v>2</v>
      </c>
      <c r="G758" s="17">
        <f t="shared" si="23"/>
        <v>1.7116914028556589</v>
      </c>
      <c r="H758" s="17">
        <f>_xlfn.NORM.S.DIST(G758,Table2[[#Totals],[Successful Campaigns]])</f>
        <v>0.95652322310469373</v>
      </c>
    </row>
    <row r="759" spans="1:8" x14ac:dyDescent="0.35">
      <c r="A759" s="5" t="s">
        <v>8218</v>
      </c>
      <c r="B759" s="5">
        <v>107</v>
      </c>
      <c r="C759" s="17">
        <f t="shared" si="22"/>
        <v>-0.10354762976118422</v>
      </c>
      <c r="D759" s="17">
        <f>_xlfn.NORM.S.DIST(C759,Table2[[#Totals],[Summary by Mean]])</f>
        <v>0.4587641747712049</v>
      </c>
      <c r="E759" s="5" t="s">
        <v>8220</v>
      </c>
      <c r="F759" s="5">
        <v>18</v>
      </c>
      <c r="G759" s="17">
        <f t="shared" si="23"/>
        <v>17.71169140285566</v>
      </c>
      <c r="H759" s="17">
        <f>_xlfn.NORM.S.DIST(G759,Table2[[#Totals],[Successful Campaigns]])</f>
        <v>1</v>
      </c>
    </row>
    <row r="760" spans="1:8" x14ac:dyDescent="0.35">
      <c r="A760" s="5" t="s">
        <v>8218</v>
      </c>
      <c r="B760" s="5">
        <v>45</v>
      </c>
      <c r="C760" s="17">
        <f t="shared" si="22"/>
        <v>-0.17698132083533002</v>
      </c>
      <c r="D760" s="17">
        <f>_xlfn.NORM.S.DIST(C760,Table2[[#Totals],[Summary by Mean]])</f>
        <v>0.42976153088885738</v>
      </c>
      <c r="E760" s="5" t="s">
        <v>8220</v>
      </c>
      <c r="F760" s="5">
        <v>81</v>
      </c>
      <c r="G760" s="17">
        <f t="shared" si="23"/>
        <v>80.711691402855664</v>
      </c>
      <c r="H760" s="17">
        <f>_xlfn.NORM.S.DIST(G760,Table2[[#Totals],[Successful Campaigns]])</f>
        <v>1</v>
      </c>
    </row>
    <row r="761" spans="1:8" x14ac:dyDescent="0.35">
      <c r="A761" s="5" t="s">
        <v>8218</v>
      </c>
      <c r="B761" s="5">
        <v>36</v>
      </c>
      <c r="C761" s="17">
        <f t="shared" si="22"/>
        <v>-0.18764105018480279</v>
      </c>
      <c r="D761" s="17">
        <f>_xlfn.NORM.S.DIST(C761,Table2[[#Totals],[Summary by Mean]])</f>
        <v>0.42557902218677013</v>
      </c>
      <c r="E761" s="5" t="s">
        <v>8220</v>
      </c>
      <c r="F761" s="5">
        <v>86</v>
      </c>
      <c r="G761" s="17">
        <f t="shared" si="23"/>
        <v>85.711691402855664</v>
      </c>
      <c r="H761" s="17">
        <f>_xlfn.NORM.S.DIST(G761,Table2[[#Totals],[Successful Campaigns]])</f>
        <v>1</v>
      </c>
    </row>
    <row r="762" spans="1:8" x14ac:dyDescent="0.35">
      <c r="A762" s="5" t="s">
        <v>8218</v>
      </c>
      <c r="B762" s="5">
        <v>101</v>
      </c>
      <c r="C762" s="17">
        <f t="shared" si="22"/>
        <v>-0.11065411599416607</v>
      </c>
      <c r="D762" s="17">
        <f>_xlfn.NORM.S.DIST(C762,Table2[[#Totals],[Summary by Mean]])</f>
        <v>0.45594531628987456</v>
      </c>
      <c r="E762" s="5" t="s">
        <v>8220</v>
      </c>
      <c r="F762" s="5">
        <v>140</v>
      </c>
      <c r="G762" s="17">
        <f t="shared" si="23"/>
        <v>139.71169140285565</v>
      </c>
      <c r="H762" s="17">
        <f>_xlfn.NORM.S.DIST(G762,Table2[[#Totals],[Successful Campaigns]])</f>
        <v>1</v>
      </c>
    </row>
    <row r="763" spans="1:8" x14ac:dyDescent="0.35">
      <c r="A763" s="5" t="s">
        <v>8218</v>
      </c>
      <c r="B763" s="5">
        <v>62</v>
      </c>
      <c r="C763" s="17">
        <f t="shared" si="22"/>
        <v>-0.1568462765085481</v>
      </c>
      <c r="D763" s="17">
        <f>_xlfn.NORM.S.DIST(C763,Table2[[#Totals],[Summary by Mean]])</f>
        <v>0.43768300039815128</v>
      </c>
      <c r="E763" s="5" t="s">
        <v>8220</v>
      </c>
      <c r="F763" s="5">
        <v>37</v>
      </c>
      <c r="G763" s="17">
        <f t="shared" si="23"/>
        <v>36.711691402855656</v>
      </c>
      <c r="H763" s="17">
        <f>_xlfn.NORM.S.DIST(G763,Table2[[#Totals],[Successful Campaigns]])</f>
        <v>1</v>
      </c>
    </row>
    <row r="764" spans="1:8" x14ac:dyDescent="0.35">
      <c r="A764" s="5" t="s">
        <v>8218</v>
      </c>
      <c r="B764" s="5">
        <v>32</v>
      </c>
      <c r="C764" s="17">
        <f t="shared" si="22"/>
        <v>-0.19237870767345736</v>
      </c>
      <c r="D764" s="17">
        <f>_xlfn.NORM.S.DIST(C764,Table2[[#Totals],[Summary by Mean]])</f>
        <v>0.42372278485087106</v>
      </c>
      <c r="E764" s="5" t="s">
        <v>8220</v>
      </c>
      <c r="F764" s="5">
        <v>6</v>
      </c>
      <c r="G764" s="17">
        <f t="shared" si="23"/>
        <v>5.7116914028556591</v>
      </c>
      <c r="H764" s="17">
        <f>_xlfn.NORM.S.DIST(G764,Table2[[#Totals],[Successful Campaigns]])</f>
        <v>0.99999999440706033</v>
      </c>
    </row>
    <row r="765" spans="1:8" x14ac:dyDescent="0.35">
      <c r="A765" s="5" t="s">
        <v>8218</v>
      </c>
      <c r="B765" s="5">
        <v>89</v>
      </c>
      <c r="C765" s="17">
        <f t="shared" si="22"/>
        <v>-0.12486708846012977</v>
      </c>
      <c r="D765" s="17">
        <f>_xlfn.NORM.S.DIST(C765,Table2[[#Totals],[Summary by Mean]])</f>
        <v>0.45031438700328646</v>
      </c>
      <c r="E765" s="5" t="s">
        <v>8220</v>
      </c>
      <c r="F765" s="5">
        <v>113</v>
      </c>
      <c r="G765" s="17">
        <f t="shared" si="23"/>
        <v>112.71169140285566</v>
      </c>
      <c r="H765" s="17">
        <f>_xlfn.NORM.S.DIST(G765,Table2[[#Totals],[Successful Campaigns]])</f>
        <v>1</v>
      </c>
    </row>
    <row r="766" spans="1:8" x14ac:dyDescent="0.35">
      <c r="A766" s="5" t="s">
        <v>8218</v>
      </c>
      <c r="B766" s="5">
        <v>93</v>
      </c>
      <c r="C766" s="17">
        <f t="shared" si="22"/>
        <v>-0.1201294309714752</v>
      </c>
      <c r="D766" s="17">
        <f>_xlfn.NORM.S.DIST(C766,Table2[[#Totals],[Summary by Mean]])</f>
        <v>0.45219030933107973</v>
      </c>
      <c r="E766" s="5" t="s">
        <v>8220</v>
      </c>
      <c r="F766" s="5">
        <v>37</v>
      </c>
      <c r="G766" s="17">
        <f t="shared" si="23"/>
        <v>36.711691402855656</v>
      </c>
      <c r="H766" s="17">
        <f>_xlfn.NORM.S.DIST(G766,Table2[[#Totals],[Successful Campaigns]])</f>
        <v>1</v>
      </c>
    </row>
    <row r="767" spans="1:8" x14ac:dyDescent="0.35">
      <c r="A767" s="5" t="s">
        <v>8218</v>
      </c>
      <c r="B767" s="5">
        <v>98</v>
      </c>
      <c r="C767" s="17">
        <f t="shared" si="22"/>
        <v>-0.11420735911065699</v>
      </c>
      <c r="D767" s="17">
        <f>_xlfn.NORM.S.DIST(C767,Table2[[#Totals],[Summary by Mean]])</f>
        <v>0.45453670917773559</v>
      </c>
      <c r="E767" s="5" t="s">
        <v>8220</v>
      </c>
      <c r="F767" s="5">
        <v>18</v>
      </c>
      <c r="G767" s="17">
        <f t="shared" si="23"/>
        <v>17.71169140285566</v>
      </c>
      <c r="H767" s="17">
        <f>_xlfn.NORM.S.DIST(G767,Table2[[#Totals],[Successful Campaigns]])</f>
        <v>1</v>
      </c>
    </row>
    <row r="768" spans="1:8" x14ac:dyDescent="0.35">
      <c r="A768" s="5" t="s">
        <v>8218</v>
      </c>
      <c r="B768" s="5">
        <v>82</v>
      </c>
      <c r="C768" s="17">
        <f t="shared" si="22"/>
        <v>-0.13315798906527526</v>
      </c>
      <c r="D768" s="17">
        <f>_xlfn.NORM.S.DIST(C768,Table2[[#Totals],[Summary by Mean]])</f>
        <v>0.44703421738633725</v>
      </c>
      <c r="E768" s="5" t="s">
        <v>8220</v>
      </c>
      <c r="F768" s="5">
        <v>75</v>
      </c>
      <c r="G768" s="17">
        <f t="shared" si="23"/>
        <v>74.711691402855664</v>
      </c>
      <c r="H768" s="17">
        <f>_xlfn.NORM.S.DIST(G768,Table2[[#Totals],[Successful Campaigns]])</f>
        <v>1</v>
      </c>
    </row>
    <row r="769" spans="1:8" x14ac:dyDescent="0.35">
      <c r="A769" s="5" t="s">
        <v>8218</v>
      </c>
      <c r="B769" s="5">
        <v>116</v>
      </c>
      <c r="C769" s="17">
        <f t="shared" si="22"/>
        <v>-9.2887900411711438E-2</v>
      </c>
      <c r="D769" s="17">
        <f>_xlfn.NORM.S.DIST(C769,Table2[[#Totals],[Summary by Mean]])</f>
        <v>0.46299630912967127</v>
      </c>
      <c r="E769" s="5" t="s">
        <v>8220</v>
      </c>
      <c r="F769" s="5">
        <v>52</v>
      </c>
      <c r="G769" s="17">
        <f t="shared" si="23"/>
        <v>51.711691402855656</v>
      </c>
      <c r="H769" s="17">
        <f>_xlfn.NORM.S.DIST(G769,Table2[[#Totals],[Successful Campaigns]])</f>
        <v>1</v>
      </c>
    </row>
    <row r="770" spans="1:8" x14ac:dyDescent="0.35">
      <c r="A770" s="5" t="s">
        <v>8218</v>
      </c>
      <c r="B770" s="5">
        <v>52</v>
      </c>
      <c r="C770" s="17">
        <f t="shared" ref="C770:C833" si="24">(B770-$J$5)/$J$10</f>
        <v>-0.16869042023018452</v>
      </c>
      <c r="D770" s="17">
        <f>_xlfn.NORM.S.DIST(C770,Table2[[#Totals],[Summary by Mean]])</f>
        <v>0.4330200771701419</v>
      </c>
      <c r="E770" s="5" t="s">
        <v>8220</v>
      </c>
      <c r="F770" s="5">
        <v>122</v>
      </c>
      <c r="G770" s="17">
        <f t="shared" ref="G770:G833" si="25">F770-$K$5/$K$10</f>
        <v>121.71169140285566</v>
      </c>
      <c r="H770" s="17">
        <f>_xlfn.NORM.S.DIST(G770,Table2[[#Totals],[Successful Campaigns]])</f>
        <v>1</v>
      </c>
    </row>
    <row r="771" spans="1:8" x14ac:dyDescent="0.35">
      <c r="A771" s="5" t="s">
        <v>8218</v>
      </c>
      <c r="B771" s="5">
        <v>23</v>
      </c>
      <c r="C771" s="17">
        <f t="shared" si="24"/>
        <v>-0.20303843702293015</v>
      </c>
      <c r="D771" s="17">
        <f>_xlfn.NORM.S.DIST(C771,Table2[[#Totals],[Summary by Mean]])</f>
        <v>0.41955249473073053</v>
      </c>
      <c r="E771" s="5" t="s">
        <v>8220</v>
      </c>
      <c r="F771" s="5">
        <v>8</v>
      </c>
      <c r="G771" s="17">
        <f t="shared" si="25"/>
        <v>7.7116914028556591</v>
      </c>
      <c r="H771" s="17">
        <f>_xlfn.NORM.S.DIST(G771,Table2[[#Totals],[Successful Campaigns]])</f>
        <v>0.99999999999999378</v>
      </c>
    </row>
    <row r="772" spans="1:8" x14ac:dyDescent="0.35">
      <c r="A772" s="5" t="s">
        <v>8218</v>
      </c>
      <c r="B772" s="5">
        <v>77</v>
      </c>
      <c r="C772" s="17">
        <f t="shared" si="24"/>
        <v>-0.13908006092609349</v>
      </c>
      <c r="D772" s="17">
        <f>_xlfn.NORM.S.DIST(C772,Table2[[#Totals],[Summary by Mean]])</f>
        <v>0.44469344207936728</v>
      </c>
      <c r="E772" s="5" t="s">
        <v>8220</v>
      </c>
      <c r="F772" s="5">
        <v>8</v>
      </c>
      <c r="G772" s="17">
        <f t="shared" si="25"/>
        <v>7.7116914028556591</v>
      </c>
      <c r="H772" s="17">
        <f>_xlfn.NORM.S.DIST(G772,Table2[[#Totals],[Successful Campaigns]])</f>
        <v>0.99999999999999378</v>
      </c>
    </row>
    <row r="773" spans="1:8" x14ac:dyDescent="0.35">
      <c r="A773" s="5" t="s">
        <v>8218</v>
      </c>
      <c r="B773" s="5">
        <v>49</v>
      </c>
      <c r="C773" s="17">
        <f t="shared" si="24"/>
        <v>-0.17224366334667546</v>
      </c>
      <c r="D773" s="17">
        <f>_xlfn.NORM.S.DIST(C773,Table2[[#Totals],[Summary by Mean]])</f>
        <v>0.43162298620855616</v>
      </c>
      <c r="E773" s="5" t="s">
        <v>8220</v>
      </c>
      <c r="F773" s="5">
        <v>96</v>
      </c>
      <c r="G773" s="17">
        <f t="shared" si="25"/>
        <v>95.711691402855664</v>
      </c>
      <c r="H773" s="17">
        <f>_xlfn.NORM.S.DIST(G773,Table2[[#Totals],[Successful Campaigns]])</f>
        <v>1</v>
      </c>
    </row>
    <row r="774" spans="1:8" x14ac:dyDescent="0.35">
      <c r="A774" s="5" t="s">
        <v>8218</v>
      </c>
      <c r="B774" s="5">
        <v>59</v>
      </c>
      <c r="C774" s="17">
        <f t="shared" si="24"/>
        <v>-0.16039951962503904</v>
      </c>
      <c r="D774" s="17">
        <f>_xlfn.NORM.S.DIST(C774,Table2[[#Totals],[Summary by Mean]])</f>
        <v>0.43628318400193056</v>
      </c>
      <c r="E774" s="5" t="s">
        <v>8220</v>
      </c>
      <c r="F774" s="5">
        <v>9</v>
      </c>
      <c r="G774" s="17">
        <f t="shared" si="25"/>
        <v>8.7116914028556582</v>
      </c>
      <c r="H774" s="17">
        <f>_xlfn.NORM.S.DIST(G774,Table2[[#Totals],[Successful Campaigns]])</f>
        <v>1</v>
      </c>
    </row>
    <row r="775" spans="1:8" x14ac:dyDescent="0.35">
      <c r="A775" s="5" t="s">
        <v>8218</v>
      </c>
      <c r="B775" s="5">
        <v>113</v>
      </c>
      <c r="C775" s="17">
        <f t="shared" si="24"/>
        <v>-9.6441143528202364E-2</v>
      </c>
      <c r="D775" s="17">
        <f>_xlfn.NORM.S.DIST(C775,Table2[[#Totals],[Summary by Mean]])</f>
        <v>0.46158510829183119</v>
      </c>
      <c r="E775" s="5" t="s">
        <v>8220</v>
      </c>
      <c r="F775" s="5">
        <v>2</v>
      </c>
      <c r="G775" s="17">
        <f t="shared" si="25"/>
        <v>1.7116914028556589</v>
      </c>
      <c r="H775" s="17">
        <f>_xlfn.NORM.S.DIST(G775,Table2[[#Totals],[Successful Campaigns]])</f>
        <v>0.95652322310469373</v>
      </c>
    </row>
    <row r="776" spans="1:8" x14ac:dyDescent="0.35">
      <c r="A776" s="5" t="s">
        <v>8218</v>
      </c>
      <c r="B776" s="5">
        <v>34</v>
      </c>
      <c r="C776" s="17">
        <f t="shared" si="24"/>
        <v>-0.19000987892913007</v>
      </c>
      <c r="D776" s="17">
        <f>_xlfn.NORM.S.DIST(C776,Table2[[#Totals],[Summary by Mean]])</f>
        <v>0.42465069464541511</v>
      </c>
      <c r="E776" s="5" t="s">
        <v>8220</v>
      </c>
      <c r="F776" s="5">
        <v>26</v>
      </c>
      <c r="G776" s="17">
        <f t="shared" si="25"/>
        <v>25.71169140285566</v>
      </c>
      <c r="H776" s="17">
        <f>_xlfn.NORM.S.DIST(G776,Table2[[#Totals],[Successful Campaigns]])</f>
        <v>1</v>
      </c>
    </row>
    <row r="777" spans="1:8" x14ac:dyDescent="0.35">
      <c r="A777" s="5" t="s">
        <v>8218</v>
      </c>
      <c r="B777" s="5">
        <v>42</v>
      </c>
      <c r="C777" s="17">
        <f t="shared" si="24"/>
        <v>-0.18053456395182094</v>
      </c>
      <c r="D777" s="17">
        <f>_xlfn.NORM.S.DIST(C777,Table2[[#Totals],[Summary by Mean]])</f>
        <v>0.42836646102317028</v>
      </c>
      <c r="E777" s="5" t="s">
        <v>8220</v>
      </c>
      <c r="F777" s="5">
        <v>23</v>
      </c>
      <c r="G777" s="17">
        <f t="shared" si="25"/>
        <v>22.71169140285566</v>
      </c>
      <c r="H777" s="17">
        <f>_xlfn.NORM.S.DIST(G777,Table2[[#Totals],[Successful Campaigns]])</f>
        <v>1</v>
      </c>
    </row>
    <row r="778" spans="1:8" x14ac:dyDescent="0.35">
      <c r="A778" s="5" t="s">
        <v>8218</v>
      </c>
      <c r="B778" s="5">
        <v>42</v>
      </c>
      <c r="C778" s="17">
        <f t="shared" si="24"/>
        <v>-0.18053456395182094</v>
      </c>
      <c r="D778" s="17">
        <f>_xlfn.NORM.S.DIST(C778,Table2[[#Totals],[Summary by Mean]])</f>
        <v>0.42836646102317028</v>
      </c>
      <c r="E778" s="5" t="s">
        <v>8220</v>
      </c>
      <c r="F778" s="5">
        <v>0</v>
      </c>
      <c r="G778" s="17">
        <f t="shared" si="25"/>
        <v>-0.28830859714434109</v>
      </c>
      <c r="H778" s="17">
        <f>_xlfn.NORM.S.DIST(G778,Table2[[#Totals],[Successful Campaigns]])</f>
        <v>0.38655526343120244</v>
      </c>
    </row>
    <row r="779" spans="1:8" x14ac:dyDescent="0.35">
      <c r="A779" s="5" t="s">
        <v>8218</v>
      </c>
      <c r="B779" s="5">
        <v>49</v>
      </c>
      <c r="C779" s="17">
        <f t="shared" si="24"/>
        <v>-0.17224366334667546</v>
      </c>
      <c r="D779" s="17">
        <f>_xlfn.NORM.S.DIST(C779,Table2[[#Totals],[Summary by Mean]])</f>
        <v>0.43162298620855616</v>
      </c>
      <c r="E779" s="5" t="s">
        <v>8220</v>
      </c>
      <c r="F779" s="5">
        <v>140</v>
      </c>
      <c r="G779" s="17">
        <f t="shared" si="25"/>
        <v>139.71169140285565</v>
      </c>
      <c r="H779" s="17">
        <f>_xlfn.NORM.S.DIST(G779,Table2[[#Totals],[Successful Campaigns]])</f>
        <v>1</v>
      </c>
    </row>
    <row r="780" spans="1:8" x14ac:dyDescent="0.35">
      <c r="A780" s="5" t="s">
        <v>8218</v>
      </c>
      <c r="B780" s="5">
        <v>56</v>
      </c>
      <c r="C780" s="17">
        <f t="shared" si="24"/>
        <v>-0.16395276274152995</v>
      </c>
      <c r="D780" s="17">
        <f>_xlfn.NORM.S.DIST(C780,Table2[[#Totals],[Summary by Mean]])</f>
        <v>0.43488416518680473</v>
      </c>
      <c r="E780" s="5" t="s">
        <v>8220</v>
      </c>
      <c r="F780" s="5">
        <v>0</v>
      </c>
      <c r="G780" s="17">
        <f t="shared" si="25"/>
        <v>-0.28830859714434109</v>
      </c>
      <c r="H780" s="17">
        <f>_xlfn.NORM.S.DIST(G780,Table2[[#Totals],[Successful Campaigns]])</f>
        <v>0.38655526343120244</v>
      </c>
    </row>
    <row r="781" spans="1:8" x14ac:dyDescent="0.35">
      <c r="A781" s="5" t="s">
        <v>8218</v>
      </c>
      <c r="B781" s="5">
        <v>25</v>
      </c>
      <c r="C781" s="17">
        <f t="shared" si="24"/>
        <v>-0.20066960827860286</v>
      </c>
      <c r="D781" s="17">
        <f>_xlfn.NORM.S.DIST(C781,Table2[[#Totals],[Summary by Mean]])</f>
        <v>0.42047846268789313</v>
      </c>
      <c r="E781" s="5" t="s">
        <v>8220</v>
      </c>
      <c r="F781" s="5">
        <v>6</v>
      </c>
      <c r="G781" s="17">
        <f t="shared" si="25"/>
        <v>5.7116914028556591</v>
      </c>
      <c r="H781" s="17">
        <f>_xlfn.NORM.S.DIST(G781,Table2[[#Totals],[Successful Campaigns]])</f>
        <v>0.99999999440706033</v>
      </c>
    </row>
    <row r="782" spans="1:8" x14ac:dyDescent="0.35">
      <c r="A782" s="5" t="s">
        <v>8218</v>
      </c>
      <c r="B782" s="5">
        <v>52</v>
      </c>
      <c r="C782" s="17">
        <f t="shared" si="24"/>
        <v>-0.16869042023018452</v>
      </c>
      <c r="D782" s="17">
        <f>_xlfn.NORM.S.DIST(C782,Table2[[#Totals],[Summary by Mean]])</f>
        <v>0.4330200771701419</v>
      </c>
      <c r="E782" s="5" t="s">
        <v>8220</v>
      </c>
      <c r="F782" s="5">
        <v>100</v>
      </c>
      <c r="G782" s="17">
        <f t="shared" si="25"/>
        <v>99.711691402855664</v>
      </c>
      <c r="H782" s="17">
        <f>_xlfn.NORM.S.DIST(G782,Table2[[#Totals],[Successful Campaigns]])</f>
        <v>1</v>
      </c>
    </row>
    <row r="783" spans="1:8" x14ac:dyDescent="0.35">
      <c r="A783" s="5" t="s">
        <v>8218</v>
      </c>
      <c r="B783" s="5">
        <v>34</v>
      </c>
      <c r="C783" s="17">
        <f t="shared" si="24"/>
        <v>-0.19000987892913007</v>
      </c>
      <c r="D783" s="17">
        <f>_xlfn.NORM.S.DIST(C783,Table2[[#Totals],[Summary by Mean]])</f>
        <v>0.42465069464541511</v>
      </c>
      <c r="E783" s="5" t="s">
        <v>8220</v>
      </c>
      <c r="F783" s="5">
        <v>0</v>
      </c>
      <c r="G783" s="17">
        <f t="shared" si="25"/>
        <v>-0.28830859714434109</v>
      </c>
      <c r="H783" s="17">
        <f>_xlfn.NORM.S.DIST(G783,Table2[[#Totals],[Successful Campaigns]])</f>
        <v>0.38655526343120244</v>
      </c>
    </row>
    <row r="784" spans="1:8" x14ac:dyDescent="0.35">
      <c r="A784" s="5" t="s">
        <v>8218</v>
      </c>
      <c r="B784" s="5">
        <v>67</v>
      </c>
      <c r="C784" s="17">
        <f t="shared" si="24"/>
        <v>-0.1509242046477299</v>
      </c>
      <c r="D784" s="17">
        <f>_xlfn.NORM.S.DIST(C784,Table2[[#Totals],[Summary by Mean]])</f>
        <v>0.44001775332039128</v>
      </c>
      <c r="E784" s="5" t="s">
        <v>8220</v>
      </c>
      <c r="F784" s="5">
        <v>4</v>
      </c>
      <c r="G784" s="17">
        <f t="shared" si="25"/>
        <v>3.7116914028556591</v>
      </c>
      <c r="H784" s="17">
        <f>_xlfn.NORM.S.DIST(G784,Table2[[#Totals],[Successful Campaigns]])</f>
        <v>0.99989706055044614</v>
      </c>
    </row>
    <row r="785" spans="1:8" x14ac:dyDescent="0.35">
      <c r="A785" s="5" t="s">
        <v>8218</v>
      </c>
      <c r="B785" s="5">
        <v>70</v>
      </c>
      <c r="C785" s="17">
        <f t="shared" si="24"/>
        <v>-0.14737096153123896</v>
      </c>
      <c r="D785" s="17">
        <f>_xlfn.NORM.S.DIST(C785,Table2[[#Totals],[Summary by Mean]])</f>
        <v>0.44141961229111149</v>
      </c>
      <c r="E785" s="5" t="s">
        <v>8220</v>
      </c>
      <c r="F785" s="5">
        <v>8</v>
      </c>
      <c r="G785" s="17">
        <f t="shared" si="25"/>
        <v>7.7116914028556591</v>
      </c>
      <c r="H785" s="17">
        <f>_xlfn.NORM.S.DIST(G785,Table2[[#Totals],[Successful Campaigns]])</f>
        <v>0.99999999999999378</v>
      </c>
    </row>
    <row r="786" spans="1:8" x14ac:dyDescent="0.35">
      <c r="A786" s="5" t="s">
        <v>8218</v>
      </c>
      <c r="B786" s="5">
        <v>89</v>
      </c>
      <c r="C786" s="17">
        <f t="shared" si="24"/>
        <v>-0.12486708846012977</v>
      </c>
      <c r="D786" s="17">
        <f>_xlfn.NORM.S.DIST(C786,Table2[[#Totals],[Summary by Mean]])</f>
        <v>0.45031438700328646</v>
      </c>
      <c r="E786" s="5" t="s">
        <v>8220</v>
      </c>
      <c r="F786" s="5">
        <v>0</v>
      </c>
      <c r="G786" s="17">
        <f t="shared" si="25"/>
        <v>-0.28830859714434109</v>
      </c>
      <c r="H786" s="17">
        <f>_xlfn.NORM.S.DIST(G786,Table2[[#Totals],[Successful Campaigns]])</f>
        <v>0.38655526343120244</v>
      </c>
    </row>
    <row r="787" spans="1:8" x14ac:dyDescent="0.35">
      <c r="A787" s="5" t="s">
        <v>8218</v>
      </c>
      <c r="B787" s="5">
        <v>107</v>
      </c>
      <c r="C787" s="17">
        <f t="shared" si="24"/>
        <v>-0.10354762976118422</v>
      </c>
      <c r="D787" s="17">
        <f>_xlfn.NORM.S.DIST(C787,Table2[[#Totals],[Summary by Mean]])</f>
        <v>0.4587641747712049</v>
      </c>
      <c r="E787" s="5" t="s">
        <v>8220</v>
      </c>
      <c r="F787" s="5">
        <v>16</v>
      </c>
      <c r="G787" s="17">
        <f t="shared" si="25"/>
        <v>15.711691402855658</v>
      </c>
      <c r="H787" s="17">
        <f>_xlfn.NORM.S.DIST(G787,Table2[[#Totals],[Successful Campaigns]])</f>
        <v>1</v>
      </c>
    </row>
    <row r="788" spans="1:8" x14ac:dyDescent="0.35">
      <c r="A788" s="5" t="s">
        <v>8218</v>
      </c>
      <c r="B788" s="5">
        <v>159</v>
      </c>
      <c r="C788" s="17">
        <f t="shared" si="24"/>
        <v>-4.1958082408674838E-2</v>
      </c>
      <c r="D788" s="17">
        <f>_xlfn.NORM.S.DIST(C788,Table2[[#Totals],[Summary by Mean]])</f>
        <v>0.48326605703049191</v>
      </c>
      <c r="E788" s="5" t="s">
        <v>8220</v>
      </c>
      <c r="F788" s="5">
        <v>2</v>
      </c>
      <c r="G788" s="17">
        <f t="shared" si="25"/>
        <v>1.7116914028556589</v>
      </c>
      <c r="H788" s="17">
        <f>_xlfn.NORM.S.DIST(G788,Table2[[#Totals],[Successful Campaigns]])</f>
        <v>0.95652322310469373</v>
      </c>
    </row>
    <row r="789" spans="1:8" x14ac:dyDescent="0.35">
      <c r="A789" s="5" t="s">
        <v>8218</v>
      </c>
      <c r="B789" s="5">
        <v>181</v>
      </c>
      <c r="C789" s="17">
        <f t="shared" si="24"/>
        <v>-1.590096622107472E-2</v>
      </c>
      <c r="D789" s="17">
        <f>_xlfn.NORM.S.DIST(C789,Table2[[#Totals],[Summary by Mean]])</f>
        <v>0.49365669958375252</v>
      </c>
      <c r="E789" s="5" t="s">
        <v>8220</v>
      </c>
      <c r="F789" s="5">
        <v>48</v>
      </c>
      <c r="G789" s="17">
        <f t="shared" si="25"/>
        <v>47.711691402855656</v>
      </c>
      <c r="H789" s="17">
        <f>_xlfn.NORM.S.DIST(G789,Table2[[#Totals],[Successful Campaigns]])</f>
        <v>1</v>
      </c>
    </row>
    <row r="790" spans="1:8" x14ac:dyDescent="0.35">
      <c r="A790" s="5" t="s">
        <v>8218</v>
      </c>
      <c r="B790" s="5">
        <v>131</v>
      </c>
      <c r="C790" s="17">
        <f t="shared" si="24"/>
        <v>-7.512168482925681E-2</v>
      </c>
      <c r="D790" s="17">
        <f>_xlfn.NORM.S.DIST(C790,Table2[[#Totals],[Summary by Mean]])</f>
        <v>0.47005894728646874</v>
      </c>
      <c r="E790" s="5" t="s">
        <v>8220</v>
      </c>
      <c r="F790" s="5">
        <v>2</v>
      </c>
      <c r="G790" s="17">
        <f t="shared" si="25"/>
        <v>1.7116914028556589</v>
      </c>
      <c r="H790" s="17">
        <f>_xlfn.NORM.S.DIST(G790,Table2[[#Totals],[Successful Campaigns]])</f>
        <v>0.95652322310469373</v>
      </c>
    </row>
    <row r="791" spans="1:8" x14ac:dyDescent="0.35">
      <c r="A791" s="5" t="s">
        <v>8218</v>
      </c>
      <c r="B791" s="5">
        <v>125</v>
      </c>
      <c r="C791" s="17">
        <f t="shared" si="24"/>
        <v>-8.2228171062238661E-2</v>
      </c>
      <c r="D791" s="17">
        <f>_xlfn.NORM.S.DIST(C791,Table2[[#Totals],[Summary by Mean]])</f>
        <v>0.46723263601337139</v>
      </c>
      <c r="E791" s="5" t="s">
        <v>8220</v>
      </c>
      <c r="F791" s="5">
        <v>2</v>
      </c>
      <c r="G791" s="17">
        <f t="shared" si="25"/>
        <v>1.7116914028556589</v>
      </c>
      <c r="H791" s="17">
        <f>_xlfn.NORM.S.DIST(G791,Table2[[#Totals],[Successful Campaigns]])</f>
        <v>0.95652322310469373</v>
      </c>
    </row>
    <row r="792" spans="1:8" x14ac:dyDescent="0.35">
      <c r="A792" s="5" t="s">
        <v>8218</v>
      </c>
      <c r="B792" s="5">
        <v>61</v>
      </c>
      <c r="C792" s="17">
        <f t="shared" si="24"/>
        <v>-0.15803069088071175</v>
      </c>
      <c r="D792" s="17">
        <f>_xlfn.NORM.S.DIST(C792,Table2[[#Totals],[Summary by Mean]])</f>
        <v>0.43721630737551198</v>
      </c>
      <c r="E792" s="5" t="s">
        <v>8220</v>
      </c>
      <c r="F792" s="5">
        <v>1</v>
      </c>
      <c r="G792" s="17">
        <f t="shared" si="25"/>
        <v>0.71169140285565891</v>
      </c>
      <c r="H792" s="17">
        <f>_xlfn.NORM.S.DIST(G792,Table2[[#Totals],[Successful Campaigns]])</f>
        <v>0.76167205374032632</v>
      </c>
    </row>
    <row r="793" spans="1:8" x14ac:dyDescent="0.35">
      <c r="A793" s="5" t="s">
        <v>8218</v>
      </c>
      <c r="B793" s="5">
        <v>90</v>
      </c>
      <c r="C793" s="17">
        <f t="shared" si="24"/>
        <v>-0.12368267408796613</v>
      </c>
      <c r="D793" s="17">
        <f>_xlfn.NORM.S.DIST(C793,Table2[[#Totals],[Summary by Mean]])</f>
        <v>0.45078326519562933</v>
      </c>
      <c r="E793" s="5" t="s">
        <v>8220</v>
      </c>
      <c r="F793" s="5">
        <v>17</v>
      </c>
      <c r="G793" s="17">
        <f t="shared" si="25"/>
        <v>16.71169140285566</v>
      </c>
      <c r="H793" s="17">
        <f>_xlfn.NORM.S.DIST(G793,Table2[[#Totals],[Successful Campaigns]])</f>
        <v>1</v>
      </c>
    </row>
    <row r="794" spans="1:8" x14ac:dyDescent="0.35">
      <c r="A794" s="5" t="s">
        <v>8218</v>
      </c>
      <c r="B794" s="5">
        <v>35</v>
      </c>
      <c r="C794" s="17">
        <f t="shared" si="24"/>
        <v>-0.18882546455696644</v>
      </c>
      <c r="D794" s="17">
        <f>_xlfn.NORM.S.DIST(C794,Table2[[#Totals],[Summary by Mean]])</f>
        <v>0.4251148065115436</v>
      </c>
      <c r="E794" s="5" t="s">
        <v>8220</v>
      </c>
      <c r="F794" s="5">
        <v>0</v>
      </c>
      <c r="G794" s="17">
        <f t="shared" si="25"/>
        <v>-0.28830859714434109</v>
      </c>
      <c r="H794" s="17">
        <f>_xlfn.NORM.S.DIST(G794,Table2[[#Totals],[Successful Campaigns]])</f>
        <v>0.38655526343120244</v>
      </c>
    </row>
    <row r="795" spans="1:8" x14ac:dyDescent="0.35">
      <c r="A795" s="5" t="s">
        <v>8218</v>
      </c>
      <c r="B795" s="5">
        <v>90</v>
      </c>
      <c r="C795" s="17">
        <f t="shared" si="24"/>
        <v>-0.12368267408796613</v>
      </c>
      <c r="D795" s="17">
        <f>_xlfn.NORM.S.DIST(C795,Table2[[#Totals],[Summary by Mean]])</f>
        <v>0.45078326519562933</v>
      </c>
      <c r="E795" s="5" t="s">
        <v>8220</v>
      </c>
      <c r="F795" s="5">
        <v>11</v>
      </c>
      <c r="G795" s="17">
        <f t="shared" si="25"/>
        <v>10.711691402855658</v>
      </c>
      <c r="H795" s="17">
        <f>_xlfn.NORM.S.DIST(G795,Table2[[#Totals],[Successful Campaigns]])</f>
        <v>1</v>
      </c>
    </row>
    <row r="796" spans="1:8" x14ac:dyDescent="0.35">
      <c r="A796" s="5" t="s">
        <v>8218</v>
      </c>
      <c r="B796" s="5">
        <v>4</v>
      </c>
      <c r="C796" s="17">
        <f t="shared" si="24"/>
        <v>-0.22554231009403933</v>
      </c>
      <c r="D796" s="17">
        <f>_xlfn.NORM.S.DIST(C796,Table2[[#Totals],[Summary by Mean]])</f>
        <v>0.41077870722604209</v>
      </c>
      <c r="E796" s="5" t="s">
        <v>8220</v>
      </c>
      <c r="F796" s="5">
        <v>95</v>
      </c>
      <c r="G796" s="17">
        <f t="shared" si="25"/>
        <v>94.711691402855664</v>
      </c>
      <c r="H796" s="17">
        <f>_xlfn.NORM.S.DIST(G796,Table2[[#Totals],[Successful Campaigns]])</f>
        <v>1</v>
      </c>
    </row>
    <row r="797" spans="1:8" x14ac:dyDescent="0.35">
      <c r="A797" s="5" t="s">
        <v>8218</v>
      </c>
      <c r="B797" s="5">
        <v>120</v>
      </c>
      <c r="C797" s="17">
        <f t="shared" si="24"/>
        <v>-8.8150242923056871E-2</v>
      </c>
      <c r="D797" s="17">
        <f>_xlfn.NORM.S.DIST(C797,Table2[[#Totals],[Summary by Mean]])</f>
        <v>0.46487863184457978</v>
      </c>
      <c r="E797" s="5" t="s">
        <v>8220</v>
      </c>
      <c r="F797" s="5">
        <v>13</v>
      </c>
      <c r="G797" s="17">
        <f t="shared" si="25"/>
        <v>12.711691402855658</v>
      </c>
      <c r="H797" s="17">
        <f>_xlfn.NORM.S.DIST(G797,Table2[[#Totals],[Successful Campaigns]])</f>
        <v>1</v>
      </c>
    </row>
    <row r="798" spans="1:8" x14ac:dyDescent="0.35">
      <c r="A798" s="5" t="s">
        <v>8218</v>
      </c>
      <c r="B798" s="5">
        <v>14</v>
      </c>
      <c r="C798" s="17">
        <f t="shared" si="24"/>
        <v>-0.21369816637240291</v>
      </c>
      <c r="D798" s="17">
        <f>_xlfn.NORM.S.DIST(C798,Table2[[#Totals],[Summary by Mean]])</f>
        <v>0.41539122066878692</v>
      </c>
      <c r="E798" s="5" t="s">
        <v>8220</v>
      </c>
      <c r="F798" s="5">
        <v>2</v>
      </c>
      <c r="G798" s="17">
        <f t="shared" si="25"/>
        <v>1.7116914028556589</v>
      </c>
      <c r="H798" s="17">
        <f>_xlfn.NORM.S.DIST(G798,Table2[[#Totals],[Successful Campaigns]])</f>
        <v>0.95652322310469373</v>
      </c>
    </row>
    <row r="799" spans="1:8" x14ac:dyDescent="0.35">
      <c r="A799" s="5" t="s">
        <v>8218</v>
      </c>
      <c r="B799" s="5">
        <v>27</v>
      </c>
      <c r="C799" s="17">
        <f t="shared" si="24"/>
        <v>-0.19830077953427558</v>
      </c>
      <c r="D799" s="17">
        <f>_xlfn.NORM.S.DIST(C799,Table2[[#Totals],[Summary by Mean]])</f>
        <v>0.42140487091014334</v>
      </c>
      <c r="E799" s="5" t="s">
        <v>8220</v>
      </c>
      <c r="F799" s="5">
        <v>2</v>
      </c>
      <c r="G799" s="17">
        <f t="shared" si="25"/>
        <v>1.7116914028556589</v>
      </c>
      <c r="H799" s="17">
        <f>_xlfn.NORM.S.DIST(G799,Table2[[#Totals],[Successful Campaigns]])</f>
        <v>0.95652322310469373</v>
      </c>
    </row>
    <row r="800" spans="1:8" x14ac:dyDescent="0.35">
      <c r="A800" s="5" t="s">
        <v>8218</v>
      </c>
      <c r="B800" s="5">
        <v>49</v>
      </c>
      <c r="C800" s="17">
        <f t="shared" si="24"/>
        <v>-0.17224366334667546</v>
      </c>
      <c r="D800" s="17">
        <f>_xlfn.NORM.S.DIST(C800,Table2[[#Totals],[Summary by Mean]])</f>
        <v>0.43162298620855616</v>
      </c>
      <c r="E800" s="5" t="s">
        <v>8220</v>
      </c>
      <c r="F800" s="5">
        <v>3</v>
      </c>
      <c r="G800" s="17">
        <f t="shared" si="25"/>
        <v>2.7116914028556591</v>
      </c>
      <c r="H800" s="17">
        <f>_xlfn.NORM.S.DIST(G800,Table2[[#Totals],[Successful Campaigns]])</f>
        <v>0.99665295593346726</v>
      </c>
    </row>
    <row r="801" spans="1:8" x14ac:dyDescent="0.35">
      <c r="A801" s="5" t="s">
        <v>8218</v>
      </c>
      <c r="B801" s="5">
        <v>102</v>
      </c>
      <c r="C801" s="17">
        <f t="shared" si="24"/>
        <v>-0.10946970162200242</v>
      </c>
      <c r="D801" s="17">
        <f>_xlfn.NORM.S.DIST(C801,Table2[[#Totals],[Summary by Mean]])</f>
        <v>0.45641497596074021</v>
      </c>
      <c r="E801" s="5" t="s">
        <v>8220</v>
      </c>
      <c r="F801" s="5">
        <v>0</v>
      </c>
      <c r="G801" s="17">
        <f t="shared" si="25"/>
        <v>-0.28830859714434109</v>
      </c>
      <c r="H801" s="17">
        <f>_xlfn.NORM.S.DIST(G801,Table2[[#Totals],[Successful Campaigns]])</f>
        <v>0.38655526343120244</v>
      </c>
    </row>
    <row r="802" spans="1:8" x14ac:dyDescent="0.35">
      <c r="A802" s="5" t="s">
        <v>8218</v>
      </c>
      <c r="B802" s="5">
        <v>3</v>
      </c>
      <c r="C802" s="17">
        <f t="shared" si="24"/>
        <v>-0.22672672446620298</v>
      </c>
      <c r="D802" s="17">
        <f>_xlfn.NORM.S.DIST(C802,Table2[[#Totals],[Summary by Mean]])</f>
        <v>0.41031812254317884</v>
      </c>
      <c r="E802" s="5" t="s">
        <v>8220</v>
      </c>
      <c r="F802" s="5">
        <v>0</v>
      </c>
      <c r="G802" s="17">
        <f t="shared" si="25"/>
        <v>-0.28830859714434109</v>
      </c>
      <c r="H802" s="17">
        <f>_xlfn.NORM.S.DIST(G802,Table2[[#Totals],[Successful Campaigns]])</f>
        <v>0.38655526343120244</v>
      </c>
    </row>
    <row r="803" spans="1:8" x14ac:dyDescent="0.35">
      <c r="A803" s="5" t="s">
        <v>8218</v>
      </c>
      <c r="B803" s="5">
        <v>25</v>
      </c>
      <c r="C803" s="17">
        <f t="shared" si="24"/>
        <v>-0.20066960827860286</v>
      </c>
      <c r="D803" s="17">
        <f>_xlfn.NORM.S.DIST(C803,Table2[[#Totals],[Summary by Mean]])</f>
        <v>0.42047846268789313</v>
      </c>
      <c r="E803" s="5" t="s">
        <v>8220</v>
      </c>
      <c r="F803" s="5">
        <v>0</v>
      </c>
      <c r="G803" s="17">
        <f t="shared" si="25"/>
        <v>-0.28830859714434109</v>
      </c>
      <c r="H803" s="17">
        <f>_xlfn.NORM.S.DIST(G803,Table2[[#Totals],[Successful Campaigns]])</f>
        <v>0.38655526343120244</v>
      </c>
    </row>
    <row r="804" spans="1:8" x14ac:dyDescent="0.35">
      <c r="A804" s="5" t="s">
        <v>8218</v>
      </c>
      <c r="B804" s="5">
        <v>118</v>
      </c>
      <c r="C804" s="17">
        <f t="shared" si="24"/>
        <v>-9.0519071667384154E-2</v>
      </c>
      <c r="D804" s="17">
        <f>_xlfn.NORM.S.DIST(C804,Table2[[#Totals],[Summary by Mean]])</f>
        <v>0.46393736958329745</v>
      </c>
      <c r="E804" s="5" t="s">
        <v>8220</v>
      </c>
      <c r="F804" s="5">
        <v>2</v>
      </c>
      <c r="G804" s="17">
        <f t="shared" si="25"/>
        <v>1.7116914028556589</v>
      </c>
      <c r="H804" s="17">
        <f>_xlfn.NORM.S.DIST(G804,Table2[[#Totals],[Successful Campaigns]])</f>
        <v>0.95652322310469373</v>
      </c>
    </row>
    <row r="805" spans="1:8" x14ac:dyDescent="0.35">
      <c r="A805" s="5" t="s">
        <v>8218</v>
      </c>
      <c r="B805" s="5">
        <v>57</v>
      </c>
      <c r="C805" s="17">
        <f t="shared" si="24"/>
        <v>-0.16276834836936632</v>
      </c>
      <c r="D805" s="17">
        <f>_xlfn.NORM.S.DIST(C805,Table2[[#Totals],[Summary by Mean]])</f>
        <v>0.43535041510945194</v>
      </c>
      <c r="E805" s="5" t="s">
        <v>8220</v>
      </c>
      <c r="F805" s="5">
        <v>24</v>
      </c>
      <c r="G805" s="17">
        <f t="shared" si="25"/>
        <v>23.71169140285566</v>
      </c>
      <c r="H805" s="17">
        <f>_xlfn.NORM.S.DIST(G805,Table2[[#Totals],[Successful Campaigns]])</f>
        <v>1</v>
      </c>
    </row>
    <row r="806" spans="1:8" x14ac:dyDescent="0.35">
      <c r="A806" s="5" t="s">
        <v>8218</v>
      </c>
      <c r="B806" s="5">
        <v>11</v>
      </c>
      <c r="C806" s="17">
        <f t="shared" si="24"/>
        <v>-0.21725140948889385</v>
      </c>
      <c r="D806" s="17">
        <f>_xlfn.NORM.S.DIST(C806,Table2[[#Totals],[Summary by Mean]])</f>
        <v>0.41400621114855224</v>
      </c>
      <c r="E806" s="5" t="s">
        <v>8220</v>
      </c>
      <c r="F806" s="5">
        <v>25</v>
      </c>
      <c r="G806" s="17">
        <f t="shared" si="25"/>
        <v>24.71169140285566</v>
      </c>
      <c r="H806" s="17">
        <f>_xlfn.NORM.S.DIST(G806,Table2[[#Totals],[Successful Campaigns]])</f>
        <v>1</v>
      </c>
    </row>
    <row r="807" spans="1:8" x14ac:dyDescent="0.35">
      <c r="A807" s="5" t="s">
        <v>8218</v>
      </c>
      <c r="B807" s="5">
        <v>33</v>
      </c>
      <c r="C807" s="17">
        <f t="shared" si="24"/>
        <v>-0.19119429330129373</v>
      </c>
      <c r="D807" s="17">
        <f>_xlfn.NORM.S.DIST(C807,Table2[[#Totals],[Summary by Mean]])</f>
        <v>0.42418668721609792</v>
      </c>
      <c r="E807" s="5" t="s">
        <v>8220</v>
      </c>
      <c r="F807" s="5">
        <v>3</v>
      </c>
      <c r="G807" s="17">
        <f t="shared" si="25"/>
        <v>2.7116914028556591</v>
      </c>
      <c r="H807" s="17">
        <f>_xlfn.NORM.S.DIST(G807,Table2[[#Totals],[Successful Campaigns]])</f>
        <v>0.99665295593346726</v>
      </c>
    </row>
    <row r="808" spans="1:8" x14ac:dyDescent="0.35">
      <c r="A808" s="5" t="s">
        <v>8218</v>
      </c>
      <c r="B808" s="5">
        <v>40</v>
      </c>
      <c r="C808" s="17">
        <f t="shared" si="24"/>
        <v>-0.18290339269614822</v>
      </c>
      <c r="D808" s="17">
        <f>_xlfn.NORM.S.DIST(C808,Table2[[#Totals],[Summary by Mean]])</f>
        <v>0.42743691040933429</v>
      </c>
      <c r="E808" s="5" t="s">
        <v>8220</v>
      </c>
      <c r="F808" s="5">
        <v>41</v>
      </c>
      <c r="G808" s="17">
        <f t="shared" si="25"/>
        <v>40.711691402855656</v>
      </c>
      <c r="H808" s="17">
        <f>_xlfn.NORM.S.DIST(G808,Table2[[#Totals],[Successful Campaigns]])</f>
        <v>1</v>
      </c>
    </row>
    <row r="809" spans="1:8" x14ac:dyDescent="0.35">
      <c r="A809" s="5" t="s">
        <v>8218</v>
      </c>
      <c r="B809" s="5">
        <v>50</v>
      </c>
      <c r="C809" s="17">
        <f t="shared" si="24"/>
        <v>-0.1710592489745118</v>
      </c>
      <c r="D809" s="17">
        <f>_xlfn.NORM.S.DIST(C809,Table2[[#Totals],[Summary by Mean]])</f>
        <v>0.43208858906416131</v>
      </c>
      <c r="E809" s="5" t="s">
        <v>8220</v>
      </c>
      <c r="F809" s="5">
        <v>2</v>
      </c>
      <c r="G809" s="17">
        <f t="shared" si="25"/>
        <v>1.7116914028556589</v>
      </c>
      <c r="H809" s="17">
        <f>_xlfn.NORM.S.DIST(G809,Table2[[#Totals],[Successful Campaigns]])</f>
        <v>0.95652322310469373</v>
      </c>
    </row>
    <row r="810" spans="1:8" x14ac:dyDescent="0.35">
      <c r="A810" s="5" t="s">
        <v>8218</v>
      </c>
      <c r="B810" s="5">
        <v>38</v>
      </c>
      <c r="C810" s="17">
        <f t="shared" si="24"/>
        <v>-0.1852722214404755</v>
      </c>
      <c r="D810" s="17">
        <f>_xlfn.NORM.S.DIST(C810,Table2[[#Totals],[Summary by Mean]])</f>
        <v>0.4265077624515079</v>
      </c>
      <c r="E810" s="5" t="s">
        <v>8220</v>
      </c>
      <c r="F810" s="5">
        <v>4</v>
      </c>
      <c r="G810" s="17">
        <f t="shared" si="25"/>
        <v>3.7116914028556591</v>
      </c>
      <c r="H810" s="17">
        <f>_xlfn.NORM.S.DIST(G810,Table2[[#Totals],[Successful Campaigns]])</f>
        <v>0.99989706055044614</v>
      </c>
    </row>
    <row r="811" spans="1:8" x14ac:dyDescent="0.35">
      <c r="A811" s="5" t="s">
        <v>8218</v>
      </c>
      <c r="B811" s="5">
        <v>96</v>
      </c>
      <c r="C811" s="17">
        <f t="shared" si="24"/>
        <v>-0.11657618785498428</v>
      </c>
      <c r="D811" s="17">
        <f>_xlfn.NORM.S.DIST(C811,Table2[[#Totals],[Summary by Mean]])</f>
        <v>0.45359795418958387</v>
      </c>
      <c r="E811" s="5" t="s">
        <v>8220</v>
      </c>
      <c r="F811" s="5">
        <v>99</v>
      </c>
      <c r="G811" s="17">
        <f t="shared" si="25"/>
        <v>98.711691402855664</v>
      </c>
      <c r="H811" s="17">
        <f>_xlfn.NORM.S.DIST(G811,Table2[[#Totals],[Successful Campaigns]])</f>
        <v>1</v>
      </c>
    </row>
    <row r="812" spans="1:8" x14ac:dyDescent="0.35">
      <c r="A812" s="5" t="s">
        <v>8218</v>
      </c>
      <c r="B812" s="5">
        <v>48</v>
      </c>
      <c r="C812" s="17">
        <f t="shared" si="24"/>
        <v>-0.17342807771883909</v>
      </c>
      <c r="D812" s="17">
        <f>_xlfn.NORM.S.DIST(C812,Table2[[#Totals],[Summary by Mean]])</f>
        <v>0.43115747832989859</v>
      </c>
      <c r="E812" s="5" t="s">
        <v>8220</v>
      </c>
      <c r="F812" s="5">
        <v>4</v>
      </c>
      <c r="G812" s="17">
        <f t="shared" si="25"/>
        <v>3.7116914028556591</v>
      </c>
      <c r="H812" s="17">
        <f>_xlfn.NORM.S.DIST(G812,Table2[[#Totals],[Successful Campaigns]])</f>
        <v>0.99989706055044614</v>
      </c>
    </row>
    <row r="813" spans="1:8" x14ac:dyDescent="0.35">
      <c r="A813" s="5" t="s">
        <v>8218</v>
      </c>
      <c r="B813" s="5">
        <v>33</v>
      </c>
      <c r="C813" s="17">
        <f t="shared" si="24"/>
        <v>-0.19119429330129373</v>
      </c>
      <c r="D813" s="17">
        <f>_xlfn.NORM.S.DIST(C813,Table2[[#Totals],[Summary by Mean]])</f>
        <v>0.42418668721609792</v>
      </c>
      <c r="E813" s="5" t="s">
        <v>8220</v>
      </c>
      <c r="F813" s="5">
        <v>4</v>
      </c>
      <c r="G813" s="17">
        <f t="shared" si="25"/>
        <v>3.7116914028556591</v>
      </c>
      <c r="H813" s="17">
        <f>_xlfn.NORM.S.DIST(G813,Table2[[#Totals],[Successful Campaigns]])</f>
        <v>0.99989706055044614</v>
      </c>
    </row>
    <row r="814" spans="1:8" x14ac:dyDescent="0.35">
      <c r="A814" s="5" t="s">
        <v>8218</v>
      </c>
      <c r="B814" s="5">
        <v>226</v>
      </c>
      <c r="C814" s="17">
        <f t="shared" si="24"/>
        <v>3.7397680526289168E-2</v>
      </c>
      <c r="D814" s="17">
        <f>_xlfn.NORM.S.DIST(C814,Table2[[#Totals],[Summary by Mean]])</f>
        <v>0.51491603897472049</v>
      </c>
      <c r="E814" s="5" t="s">
        <v>8220</v>
      </c>
      <c r="F814" s="5">
        <v>38</v>
      </c>
      <c r="G814" s="17">
        <f t="shared" si="25"/>
        <v>37.711691402855656</v>
      </c>
      <c r="H814" s="17">
        <f>_xlfn.NORM.S.DIST(G814,Table2[[#Totals],[Successful Campaigns]])</f>
        <v>1</v>
      </c>
    </row>
    <row r="815" spans="1:8" x14ac:dyDescent="0.35">
      <c r="A815" s="5" t="s">
        <v>8218</v>
      </c>
      <c r="B815" s="5">
        <v>14</v>
      </c>
      <c r="C815" s="17">
        <f t="shared" si="24"/>
        <v>-0.21369816637240291</v>
      </c>
      <c r="D815" s="17">
        <f>_xlfn.NORM.S.DIST(C815,Table2[[#Totals],[Summary by Mean]])</f>
        <v>0.41539122066878692</v>
      </c>
      <c r="E815" s="5" t="s">
        <v>8220</v>
      </c>
      <c r="F815" s="5">
        <v>285</v>
      </c>
      <c r="G815" s="17">
        <f t="shared" si="25"/>
        <v>284.71169140285565</v>
      </c>
      <c r="H815" s="17">
        <f>_xlfn.NORM.S.DIST(G815,Table2[[#Totals],[Successful Campaigns]])</f>
        <v>1</v>
      </c>
    </row>
    <row r="816" spans="1:8" x14ac:dyDescent="0.35">
      <c r="A816" s="5" t="s">
        <v>8218</v>
      </c>
      <c r="B816" s="5">
        <v>20</v>
      </c>
      <c r="C816" s="17">
        <f t="shared" si="24"/>
        <v>-0.20659168013942106</v>
      </c>
      <c r="D816" s="17">
        <f>_xlfn.NORM.S.DIST(C816,Table2[[#Totals],[Summary by Mean]])</f>
        <v>0.41816437919297167</v>
      </c>
      <c r="E816" s="5" t="s">
        <v>8220</v>
      </c>
      <c r="F816" s="5">
        <v>1</v>
      </c>
      <c r="G816" s="17">
        <f t="shared" si="25"/>
        <v>0.71169140285565891</v>
      </c>
      <c r="H816" s="17">
        <f>_xlfn.NORM.S.DIST(G816,Table2[[#Totals],[Successful Campaigns]])</f>
        <v>0.76167205374032632</v>
      </c>
    </row>
    <row r="817" spans="1:8" x14ac:dyDescent="0.35">
      <c r="A817" s="5" t="s">
        <v>8218</v>
      </c>
      <c r="B817" s="5">
        <v>25</v>
      </c>
      <c r="C817" s="17">
        <f t="shared" si="24"/>
        <v>-0.20066960827860286</v>
      </c>
      <c r="D817" s="17">
        <f>_xlfn.NORM.S.DIST(C817,Table2[[#Totals],[Summary by Mean]])</f>
        <v>0.42047846268789313</v>
      </c>
      <c r="E817" s="5" t="s">
        <v>8220</v>
      </c>
      <c r="F817" s="5">
        <v>42</v>
      </c>
      <c r="G817" s="17">
        <f t="shared" si="25"/>
        <v>41.711691402855656</v>
      </c>
      <c r="H817" s="17">
        <f>_xlfn.NORM.S.DIST(G817,Table2[[#Totals],[Successful Campaigns]])</f>
        <v>1</v>
      </c>
    </row>
    <row r="818" spans="1:8" x14ac:dyDescent="0.35">
      <c r="A818" s="5" t="s">
        <v>8218</v>
      </c>
      <c r="B818" s="5">
        <v>90</v>
      </c>
      <c r="C818" s="17">
        <f t="shared" si="24"/>
        <v>-0.12368267408796613</v>
      </c>
      <c r="D818" s="17">
        <f>_xlfn.NORM.S.DIST(C818,Table2[[#Totals],[Summary by Mean]])</f>
        <v>0.45078326519562933</v>
      </c>
      <c r="E818" s="5" t="s">
        <v>8220</v>
      </c>
      <c r="F818" s="5">
        <v>26</v>
      </c>
      <c r="G818" s="17">
        <f t="shared" si="25"/>
        <v>25.71169140285566</v>
      </c>
      <c r="H818" s="17">
        <f>_xlfn.NORM.S.DIST(G818,Table2[[#Totals],[Successful Campaigns]])</f>
        <v>1</v>
      </c>
    </row>
    <row r="819" spans="1:8" x14ac:dyDescent="0.35">
      <c r="A819" s="5" t="s">
        <v>8218</v>
      </c>
      <c r="B819" s="5">
        <v>11</v>
      </c>
      <c r="C819" s="17">
        <f t="shared" si="24"/>
        <v>-0.21725140948889385</v>
      </c>
      <c r="D819" s="17">
        <f>_xlfn.NORM.S.DIST(C819,Table2[[#Totals],[Summary by Mean]])</f>
        <v>0.41400621114855224</v>
      </c>
      <c r="E819" s="5" t="s">
        <v>8220</v>
      </c>
      <c r="F819" s="5">
        <v>2</v>
      </c>
      <c r="G819" s="17">
        <f t="shared" si="25"/>
        <v>1.7116914028556589</v>
      </c>
      <c r="H819" s="17">
        <f>_xlfn.NORM.S.DIST(G819,Table2[[#Totals],[Successful Campaigns]])</f>
        <v>0.95652322310469373</v>
      </c>
    </row>
    <row r="820" spans="1:8" x14ac:dyDescent="0.35">
      <c r="A820" s="5" t="s">
        <v>8218</v>
      </c>
      <c r="B820" s="5">
        <v>55</v>
      </c>
      <c r="C820" s="17">
        <f t="shared" si="24"/>
        <v>-0.16513717711369361</v>
      </c>
      <c r="D820" s="17">
        <f>_xlfn.NORM.S.DIST(C820,Table2[[#Totals],[Summary by Mean]])</f>
        <v>0.43441800579550049</v>
      </c>
      <c r="E820" s="5" t="s">
        <v>8220</v>
      </c>
      <c r="F820" s="5">
        <v>4</v>
      </c>
      <c r="G820" s="17">
        <f t="shared" si="25"/>
        <v>3.7116914028556591</v>
      </c>
      <c r="H820" s="17">
        <f>_xlfn.NORM.S.DIST(G820,Table2[[#Totals],[Successful Campaigns]])</f>
        <v>0.99989706055044614</v>
      </c>
    </row>
    <row r="821" spans="1:8" x14ac:dyDescent="0.35">
      <c r="A821" s="5" t="s">
        <v>8218</v>
      </c>
      <c r="B821" s="5">
        <v>30</v>
      </c>
      <c r="C821" s="17">
        <f t="shared" si="24"/>
        <v>-0.19474753641778464</v>
      </c>
      <c r="D821" s="17">
        <f>_xlfn.NORM.S.DIST(C821,Table2[[#Totals],[Summary by Mean]])</f>
        <v>0.42279529781961833</v>
      </c>
      <c r="E821" s="5" t="s">
        <v>8220</v>
      </c>
      <c r="F821" s="5">
        <v>6</v>
      </c>
      <c r="G821" s="17">
        <f t="shared" si="25"/>
        <v>5.7116914028556591</v>
      </c>
      <c r="H821" s="17">
        <f>_xlfn.NORM.S.DIST(G821,Table2[[#Totals],[Successful Campaigns]])</f>
        <v>0.99999999440706033</v>
      </c>
    </row>
    <row r="822" spans="1:8" x14ac:dyDescent="0.35">
      <c r="A822" s="5" t="s">
        <v>8218</v>
      </c>
      <c r="B822" s="5">
        <v>28</v>
      </c>
      <c r="C822" s="17">
        <f t="shared" si="24"/>
        <v>-0.19711636516211192</v>
      </c>
      <c r="D822" s="17">
        <f>_xlfn.NORM.S.DIST(C822,Table2[[#Totals],[Summary by Mean]])</f>
        <v>0.42186823856110828</v>
      </c>
      <c r="E822" s="5" t="s">
        <v>8220</v>
      </c>
      <c r="F822" s="5">
        <v>70</v>
      </c>
      <c r="G822" s="17">
        <f t="shared" si="25"/>
        <v>69.711691402855664</v>
      </c>
      <c r="H822" s="17">
        <f>_xlfn.NORM.S.DIST(G822,Table2[[#Totals],[Successful Campaigns]])</f>
        <v>1</v>
      </c>
    </row>
    <row r="823" spans="1:8" x14ac:dyDescent="0.35">
      <c r="A823" s="5" t="s">
        <v>8218</v>
      </c>
      <c r="B823" s="5">
        <v>45</v>
      </c>
      <c r="C823" s="17">
        <f t="shared" si="24"/>
        <v>-0.17698132083533002</v>
      </c>
      <c r="D823" s="17">
        <f>_xlfn.NORM.S.DIST(C823,Table2[[#Totals],[Summary by Mean]])</f>
        <v>0.42976153088885738</v>
      </c>
      <c r="E823" s="5" t="s">
        <v>8220</v>
      </c>
      <c r="F823" s="5">
        <v>9</v>
      </c>
      <c r="G823" s="17">
        <f t="shared" si="25"/>
        <v>8.7116914028556582</v>
      </c>
      <c r="H823" s="17">
        <f>_xlfn.NORM.S.DIST(G823,Table2[[#Totals],[Successful Campaigns]])</f>
        <v>1</v>
      </c>
    </row>
    <row r="824" spans="1:8" x14ac:dyDescent="0.35">
      <c r="A824" s="5" t="s">
        <v>8218</v>
      </c>
      <c r="B824" s="5">
        <v>13</v>
      </c>
      <c r="C824" s="17">
        <f t="shared" si="24"/>
        <v>-0.21488258074456656</v>
      </c>
      <c r="D824" s="17">
        <f>_xlfn.NORM.S.DIST(C824,Table2[[#Totals],[Summary by Mean]])</f>
        <v>0.41492943310825825</v>
      </c>
      <c r="E824" s="5" t="s">
        <v>8220</v>
      </c>
      <c r="F824" s="5">
        <v>8</v>
      </c>
      <c r="G824" s="17">
        <f t="shared" si="25"/>
        <v>7.7116914028556591</v>
      </c>
      <c r="H824" s="17">
        <f>_xlfn.NORM.S.DIST(G824,Table2[[#Totals],[Successful Campaigns]])</f>
        <v>0.99999999999999378</v>
      </c>
    </row>
    <row r="825" spans="1:8" x14ac:dyDescent="0.35">
      <c r="A825" s="5" t="s">
        <v>8218</v>
      </c>
      <c r="B825" s="5">
        <v>40</v>
      </c>
      <c r="C825" s="17">
        <f t="shared" si="24"/>
        <v>-0.18290339269614822</v>
      </c>
      <c r="D825" s="17">
        <f>_xlfn.NORM.S.DIST(C825,Table2[[#Totals],[Summary by Mean]])</f>
        <v>0.42743691040933429</v>
      </c>
      <c r="E825" s="5" t="s">
        <v>8220</v>
      </c>
      <c r="F825" s="5">
        <v>105</v>
      </c>
      <c r="G825" s="17">
        <f t="shared" si="25"/>
        <v>104.71169140285566</v>
      </c>
      <c r="H825" s="17">
        <f>_xlfn.NORM.S.DIST(G825,Table2[[#Totals],[Successful Campaigns]])</f>
        <v>1</v>
      </c>
    </row>
    <row r="826" spans="1:8" x14ac:dyDescent="0.35">
      <c r="A826" s="5" t="s">
        <v>8218</v>
      </c>
      <c r="B826" s="5">
        <v>21</v>
      </c>
      <c r="C826" s="17">
        <f t="shared" si="24"/>
        <v>-0.20540726576725743</v>
      </c>
      <c r="D826" s="17">
        <f>_xlfn.NORM.S.DIST(C826,Table2[[#Totals],[Summary by Mean]])</f>
        <v>0.41862697202286803</v>
      </c>
      <c r="E826" s="5" t="s">
        <v>8220</v>
      </c>
      <c r="F826" s="5">
        <v>12</v>
      </c>
      <c r="G826" s="17">
        <f t="shared" si="25"/>
        <v>11.711691402855658</v>
      </c>
      <c r="H826" s="17">
        <f>_xlfn.NORM.S.DIST(G826,Table2[[#Totals],[Successful Campaigns]])</f>
        <v>1</v>
      </c>
    </row>
    <row r="827" spans="1:8" x14ac:dyDescent="0.35">
      <c r="A827" s="5" t="s">
        <v>8218</v>
      </c>
      <c r="B827" s="5">
        <v>134</v>
      </c>
      <c r="C827" s="17">
        <f t="shared" si="24"/>
        <v>-7.1568441712765885E-2</v>
      </c>
      <c r="D827" s="17">
        <f>_xlfn.NORM.S.DIST(C827,Table2[[#Totals],[Summary by Mean]])</f>
        <v>0.47147267775755886</v>
      </c>
      <c r="E827" s="5" t="s">
        <v>8220</v>
      </c>
      <c r="F827" s="5">
        <v>0</v>
      </c>
      <c r="G827" s="17">
        <f t="shared" si="25"/>
        <v>-0.28830859714434109</v>
      </c>
      <c r="H827" s="17">
        <f>_xlfn.NORM.S.DIST(G827,Table2[[#Totals],[Successful Campaigns]])</f>
        <v>0.38655526343120244</v>
      </c>
    </row>
    <row r="828" spans="1:8" x14ac:dyDescent="0.35">
      <c r="A828" s="5" t="s">
        <v>8218</v>
      </c>
      <c r="B828" s="5">
        <v>20</v>
      </c>
      <c r="C828" s="17">
        <f t="shared" si="24"/>
        <v>-0.20659168013942106</v>
      </c>
      <c r="D828" s="17">
        <f>_xlfn.NORM.S.DIST(C828,Table2[[#Totals],[Summary by Mean]])</f>
        <v>0.41816437919297167</v>
      </c>
      <c r="E828" s="5" t="s">
        <v>8220</v>
      </c>
      <c r="F828" s="5">
        <v>16</v>
      </c>
      <c r="G828" s="17">
        <f t="shared" si="25"/>
        <v>15.711691402855658</v>
      </c>
      <c r="H828" s="17">
        <f>_xlfn.NORM.S.DIST(G828,Table2[[#Totals],[Successful Campaigns]])</f>
        <v>1</v>
      </c>
    </row>
    <row r="829" spans="1:8" x14ac:dyDescent="0.35">
      <c r="A829" s="5" t="s">
        <v>8218</v>
      </c>
      <c r="B829" s="5">
        <v>19</v>
      </c>
      <c r="C829" s="17">
        <f t="shared" si="24"/>
        <v>-0.20777609451158471</v>
      </c>
      <c r="D829" s="17">
        <f>_xlfn.NORM.S.DIST(C829,Table2[[#Totals],[Summary by Mean]])</f>
        <v>0.41770189954112602</v>
      </c>
      <c r="E829" s="5" t="s">
        <v>8220</v>
      </c>
      <c r="F829" s="5">
        <v>7</v>
      </c>
      <c r="G829" s="17">
        <f t="shared" si="25"/>
        <v>6.7116914028556591</v>
      </c>
      <c r="H829" s="17">
        <f>_xlfn.NORM.S.DIST(G829,Table2[[#Totals],[Successful Campaigns]])</f>
        <v>0.99999999999038092</v>
      </c>
    </row>
    <row r="830" spans="1:8" x14ac:dyDescent="0.35">
      <c r="A830" s="5" t="s">
        <v>8218</v>
      </c>
      <c r="B830" s="5">
        <v>209</v>
      </c>
      <c r="C830" s="17">
        <f t="shared" si="24"/>
        <v>1.7262636199507256E-2</v>
      </c>
      <c r="D830" s="17">
        <f>_xlfn.NORM.S.DIST(C830,Table2[[#Totals],[Summary by Mean]])</f>
        <v>0.5068864534238835</v>
      </c>
      <c r="E830" s="5" t="s">
        <v>8220</v>
      </c>
      <c r="F830" s="5">
        <v>4</v>
      </c>
      <c r="G830" s="17">
        <f t="shared" si="25"/>
        <v>3.7116914028556591</v>
      </c>
      <c r="H830" s="17">
        <f>_xlfn.NORM.S.DIST(G830,Table2[[#Totals],[Successful Campaigns]])</f>
        <v>0.99989706055044614</v>
      </c>
    </row>
    <row r="831" spans="1:8" x14ac:dyDescent="0.35">
      <c r="A831" s="5" t="s">
        <v>8218</v>
      </c>
      <c r="B831" s="5">
        <v>38</v>
      </c>
      <c r="C831" s="17">
        <f t="shared" si="24"/>
        <v>-0.1852722214404755</v>
      </c>
      <c r="D831" s="17">
        <f>_xlfn.NORM.S.DIST(C831,Table2[[#Totals],[Summary by Mean]])</f>
        <v>0.4265077624515079</v>
      </c>
      <c r="E831" s="5" t="s">
        <v>8220</v>
      </c>
      <c r="F831" s="5">
        <v>1</v>
      </c>
      <c r="G831" s="17">
        <f t="shared" si="25"/>
        <v>0.71169140285565891</v>
      </c>
      <c r="H831" s="17">
        <f>_xlfn.NORM.S.DIST(G831,Table2[[#Totals],[Successful Campaigns]])</f>
        <v>0.76167205374032632</v>
      </c>
    </row>
    <row r="832" spans="1:8" x14ac:dyDescent="0.35">
      <c r="A832" s="5" t="s">
        <v>8218</v>
      </c>
      <c r="B832" s="5">
        <v>24</v>
      </c>
      <c r="C832" s="17">
        <f t="shared" si="24"/>
        <v>-0.20185402265076649</v>
      </c>
      <c r="D832" s="17">
        <f>_xlfn.NORM.S.DIST(C832,Table2[[#Totals],[Summary by Mean]])</f>
        <v>0.42001542336449027</v>
      </c>
      <c r="E832" s="5" t="s">
        <v>8220</v>
      </c>
      <c r="F832" s="5">
        <v>28</v>
      </c>
      <c r="G832" s="17">
        <f t="shared" si="25"/>
        <v>27.71169140285566</v>
      </c>
      <c r="H832" s="17">
        <f>_xlfn.NORM.S.DIST(G832,Table2[[#Totals],[Successful Campaigns]])</f>
        <v>1</v>
      </c>
    </row>
    <row r="833" spans="1:8" x14ac:dyDescent="0.35">
      <c r="A833" s="5" t="s">
        <v>8218</v>
      </c>
      <c r="B833" s="5">
        <v>8</v>
      </c>
      <c r="C833" s="17">
        <f t="shared" si="24"/>
        <v>-0.22080465260538476</v>
      </c>
      <c r="D833" s="17">
        <f>_xlfn.NORM.S.DIST(C833,Table2[[#Totals],[Summary by Mean]])</f>
        <v>0.41262227036868293</v>
      </c>
      <c r="E833" s="5" t="s">
        <v>8220</v>
      </c>
      <c r="F833" s="5">
        <v>1</v>
      </c>
      <c r="G833" s="17">
        <f t="shared" si="25"/>
        <v>0.71169140285565891</v>
      </c>
      <c r="H833" s="17">
        <f>_xlfn.NORM.S.DIST(G833,Table2[[#Totals],[Successful Campaigns]])</f>
        <v>0.76167205374032632</v>
      </c>
    </row>
    <row r="834" spans="1:8" x14ac:dyDescent="0.35">
      <c r="A834" s="5" t="s">
        <v>8218</v>
      </c>
      <c r="B834" s="5">
        <v>179</v>
      </c>
      <c r="C834" s="17">
        <f t="shared" ref="C834:C897" si="26">(B834-$J$5)/$J$10</f>
        <v>-1.8269794965402004E-2</v>
      </c>
      <c r="D834" s="17">
        <f>_xlfn.NORM.S.DIST(C834,Table2[[#Totals],[Summary by Mean]])</f>
        <v>0.49271181178477086</v>
      </c>
      <c r="E834" s="5" t="s">
        <v>8220</v>
      </c>
      <c r="F834" s="5">
        <v>1</v>
      </c>
      <c r="G834" s="17">
        <f t="shared" ref="G834:G897" si="27">F834-$K$5/$K$10</f>
        <v>0.71169140285565891</v>
      </c>
      <c r="H834" s="17">
        <f>_xlfn.NORM.S.DIST(G834,Table2[[#Totals],[Successful Campaigns]])</f>
        <v>0.76167205374032632</v>
      </c>
    </row>
    <row r="835" spans="1:8" x14ac:dyDescent="0.35">
      <c r="A835" s="5" t="s">
        <v>8218</v>
      </c>
      <c r="B835" s="5">
        <v>26</v>
      </c>
      <c r="C835" s="17">
        <f t="shared" si="26"/>
        <v>-0.19948519390643921</v>
      </c>
      <c r="D835" s="17">
        <f>_xlfn.NORM.S.DIST(C835,Table2[[#Totals],[Summary by Mean]])</f>
        <v>0.42094161207768216</v>
      </c>
      <c r="E835" s="5" t="s">
        <v>8220</v>
      </c>
      <c r="F835" s="5">
        <v>5</v>
      </c>
      <c r="G835" s="17">
        <f t="shared" si="27"/>
        <v>4.7116914028556591</v>
      </c>
      <c r="H835" s="17">
        <f>_xlfn.NORM.S.DIST(G835,Table2[[#Totals],[Successful Campaigns]])</f>
        <v>0.99999877165397022</v>
      </c>
    </row>
    <row r="836" spans="1:8" x14ac:dyDescent="0.35">
      <c r="A836" s="5" t="s">
        <v>8218</v>
      </c>
      <c r="B836" s="5">
        <v>131</v>
      </c>
      <c r="C836" s="17">
        <f t="shared" si="26"/>
        <v>-7.512168482925681E-2</v>
      </c>
      <c r="D836" s="17">
        <f>_xlfn.NORM.S.DIST(C836,Table2[[#Totals],[Summary by Mean]])</f>
        <v>0.47005894728646874</v>
      </c>
      <c r="E836" s="5" t="s">
        <v>8220</v>
      </c>
      <c r="F836" s="5">
        <v>3</v>
      </c>
      <c r="G836" s="17">
        <f t="shared" si="27"/>
        <v>2.7116914028556591</v>
      </c>
      <c r="H836" s="17">
        <f>_xlfn.NORM.S.DIST(G836,Table2[[#Totals],[Successful Campaigns]])</f>
        <v>0.99665295593346726</v>
      </c>
    </row>
    <row r="837" spans="1:8" x14ac:dyDescent="0.35">
      <c r="A837" s="5" t="s">
        <v>8218</v>
      </c>
      <c r="B837" s="5">
        <v>14</v>
      </c>
      <c r="C837" s="17">
        <f t="shared" si="26"/>
        <v>-0.21369816637240291</v>
      </c>
      <c r="D837" s="17">
        <f>_xlfn.NORM.S.DIST(C837,Table2[[#Totals],[Summary by Mean]])</f>
        <v>0.41539122066878692</v>
      </c>
      <c r="E837" s="5" t="s">
        <v>8220</v>
      </c>
      <c r="F837" s="5">
        <v>2</v>
      </c>
      <c r="G837" s="17">
        <f t="shared" si="27"/>
        <v>1.7116914028556589</v>
      </c>
      <c r="H837" s="17">
        <f>_xlfn.NORM.S.DIST(G837,Table2[[#Totals],[Successful Campaigns]])</f>
        <v>0.95652322310469373</v>
      </c>
    </row>
    <row r="838" spans="1:8" x14ac:dyDescent="0.35">
      <c r="A838" s="5" t="s">
        <v>8218</v>
      </c>
      <c r="B838" s="5">
        <v>174</v>
      </c>
      <c r="C838" s="17">
        <f t="shared" si="26"/>
        <v>-2.4191866826220213E-2</v>
      </c>
      <c r="D838" s="17">
        <f>_xlfn.NORM.S.DIST(C838,Table2[[#Totals],[Summary by Mean]])</f>
        <v>0.49034978278287394</v>
      </c>
      <c r="E838" s="5" t="s">
        <v>8220</v>
      </c>
      <c r="F838" s="5">
        <v>0</v>
      </c>
      <c r="G838" s="17">
        <f t="shared" si="27"/>
        <v>-0.28830859714434109</v>
      </c>
      <c r="H838" s="17">
        <f>_xlfn.NORM.S.DIST(G838,Table2[[#Totals],[Successful Campaigns]])</f>
        <v>0.38655526343120244</v>
      </c>
    </row>
    <row r="839" spans="1:8" x14ac:dyDescent="0.35">
      <c r="A839" s="5" t="s">
        <v>8218</v>
      </c>
      <c r="B839" s="5">
        <v>191</v>
      </c>
      <c r="C839" s="17">
        <f t="shared" si="26"/>
        <v>-4.0568224994382996E-3</v>
      </c>
      <c r="D839" s="17">
        <f>_xlfn.NORM.S.DIST(C839,Table2[[#Totals],[Summary by Mean]])</f>
        <v>0.4983815664202032</v>
      </c>
      <c r="E839" s="5" t="s">
        <v>8220</v>
      </c>
      <c r="F839" s="5">
        <v>0</v>
      </c>
      <c r="G839" s="17">
        <f t="shared" si="27"/>
        <v>-0.28830859714434109</v>
      </c>
      <c r="H839" s="17">
        <f>_xlfn.NORM.S.DIST(G839,Table2[[#Totals],[Successful Campaigns]])</f>
        <v>0.38655526343120244</v>
      </c>
    </row>
    <row r="840" spans="1:8" x14ac:dyDescent="0.35">
      <c r="A840" s="5" t="s">
        <v>8218</v>
      </c>
      <c r="B840" s="5">
        <v>38</v>
      </c>
      <c r="C840" s="17">
        <f t="shared" si="26"/>
        <v>-0.1852722214404755</v>
      </c>
      <c r="D840" s="17">
        <f>_xlfn.NORM.S.DIST(C840,Table2[[#Totals],[Summary by Mean]])</f>
        <v>0.4265077624515079</v>
      </c>
      <c r="E840" s="5" t="s">
        <v>8220</v>
      </c>
      <c r="F840" s="5">
        <v>3</v>
      </c>
      <c r="G840" s="17">
        <f t="shared" si="27"/>
        <v>2.7116914028556591</v>
      </c>
      <c r="H840" s="17">
        <f>_xlfn.NORM.S.DIST(G840,Table2[[#Totals],[Successful Campaigns]])</f>
        <v>0.99665295593346726</v>
      </c>
    </row>
    <row r="841" spans="1:8" x14ac:dyDescent="0.35">
      <c r="A841" s="5" t="s">
        <v>8218</v>
      </c>
      <c r="B841" s="5">
        <v>22</v>
      </c>
      <c r="C841" s="17">
        <f t="shared" si="26"/>
        <v>-0.20422285139509377</v>
      </c>
      <c r="D841" s="17">
        <f>_xlfn.NORM.S.DIST(C841,Table2[[#Totals],[Summary by Mean]])</f>
        <v>0.41908967740941128</v>
      </c>
      <c r="E841" s="5" t="s">
        <v>8220</v>
      </c>
      <c r="F841" s="5">
        <v>0</v>
      </c>
      <c r="G841" s="17">
        <f t="shared" si="27"/>
        <v>-0.28830859714434109</v>
      </c>
      <c r="H841" s="17">
        <f>_xlfn.NORM.S.DIST(G841,Table2[[#Totals],[Successful Campaigns]])</f>
        <v>0.38655526343120244</v>
      </c>
    </row>
    <row r="842" spans="1:8" x14ac:dyDescent="0.35">
      <c r="A842" s="5" t="s">
        <v>8218</v>
      </c>
      <c r="B842" s="5">
        <v>149</v>
      </c>
      <c r="C842" s="17">
        <f t="shared" si="26"/>
        <v>-5.3802226130311263E-2</v>
      </c>
      <c r="D842" s="17">
        <f>_xlfn.NORM.S.DIST(C842,Table2[[#Totals],[Summary by Mean]])</f>
        <v>0.47854636794747951</v>
      </c>
      <c r="E842" s="5" t="s">
        <v>8220</v>
      </c>
      <c r="F842" s="5">
        <v>0</v>
      </c>
      <c r="G842" s="17">
        <f t="shared" si="27"/>
        <v>-0.28830859714434109</v>
      </c>
      <c r="H842" s="17">
        <f>_xlfn.NORM.S.DIST(G842,Table2[[#Totals],[Successful Campaigns]])</f>
        <v>0.38655526343120244</v>
      </c>
    </row>
    <row r="843" spans="1:8" x14ac:dyDescent="0.35">
      <c r="A843" s="5" t="s">
        <v>8218</v>
      </c>
      <c r="B843" s="5">
        <v>56</v>
      </c>
      <c r="C843" s="17">
        <f t="shared" si="26"/>
        <v>-0.16395276274152995</v>
      </c>
      <c r="D843" s="17">
        <f>_xlfn.NORM.S.DIST(C843,Table2[[#Totals],[Summary by Mean]])</f>
        <v>0.43488416518680473</v>
      </c>
      <c r="E843" s="5" t="s">
        <v>8220</v>
      </c>
      <c r="F843" s="5">
        <v>3</v>
      </c>
      <c r="G843" s="17">
        <f t="shared" si="27"/>
        <v>2.7116914028556591</v>
      </c>
      <c r="H843" s="17">
        <f>_xlfn.NORM.S.DIST(G843,Table2[[#Totals],[Successful Campaigns]])</f>
        <v>0.99665295593346726</v>
      </c>
    </row>
    <row r="844" spans="1:8" x14ac:dyDescent="0.35">
      <c r="A844" s="5" t="s">
        <v>8218</v>
      </c>
      <c r="B844" s="5">
        <v>19</v>
      </c>
      <c r="C844" s="17">
        <f t="shared" si="26"/>
        <v>-0.20777609451158471</v>
      </c>
      <c r="D844" s="17">
        <f>_xlfn.NORM.S.DIST(C844,Table2[[#Totals],[Summary by Mean]])</f>
        <v>0.41770189954112602</v>
      </c>
      <c r="E844" s="5" t="s">
        <v>8220</v>
      </c>
      <c r="F844" s="5">
        <v>7</v>
      </c>
      <c r="G844" s="17">
        <f t="shared" si="27"/>
        <v>6.7116914028556591</v>
      </c>
      <c r="H844" s="17">
        <f>_xlfn.NORM.S.DIST(G844,Table2[[#Totals],[Successful Campaigns]])</f>
        <v>0.99999999999038092</v>
      </c>
    </row>
    <row r="845" spans="1:8" x14ac:dyDescent="0.35">
      <c r="A845" s="5" t="s">
        <v>8218</v>
      </c>
      <c r="B845" s="5">
        <v>70</v>
      </c>
      <c r="C845" s="17">
        <f t="shared" si="26"/>
        <v>-0.14737096153123896</v>
      </c>
      <c r="D845" s="17">
        <f>_xlfn.NORM.S.DIST(C845,Table2[[#Totals],[Summary by Mean]])</f>
        <v>0.44141961229111149</v>
      </c>
      <c r="E845" s="5" t="s">
        <v>8220</v>
      </c>
      <c r="F845" s="5">
        <v>25</v>
      </c>
      <c r="G845" s="17">
        <f t="shared" si="27"/>
        <v>24.71169140285566</v>
      </c>
      <c r="H845" s="17">
        <f>_xlfn.NORM.S.DIST(G845,Table2[[#Totals],[Successful Campaigns]])</f>
        <v>1</v>
      </c>
    </row>
    <row r="846" spans="1:8" x14ac:dyDescent="0.35">
      <c r="A846" s="5" t="s">
        <v>8218</v>
      </c>
      <c r="B846" s="5">
        <v>81</v>
      </c>
      <c r="C846" s="17">
        <f t="shared" si="26"/>
        <v>-0.13434240343743892</v>
      </c>
      <c r="D846" s="17">
        <f>_xlfn.NORM.S.DIST(C846,Table2[[#Totals],[Summary by Mean]])</f>
        <v>0.44656591201658791</v>
      </c>
      <c r="E846" s="5" t="s">
        <v>8220</v>
      </c>
      <c r="F846" s="5">
        <v>10</v>
      </c>
      <c r="G846" s="17">
        <f t="shared" si="27"/>
        <v>9.7116914028556582</v>
      </c>
      <c r="H846" s="17">
        <f>_xlfn.NORM.S.DIST(G846,Table2[[#Totals],[Successful Campaigns]])</f>
        <v>1</v>
      </c>
    </row>
    <row r="847" spans="1:8" x14ac:dyDescent="0.35">
      <c r="A847" s="5" t="s">
        <v>8218</v>
      </c>
      <c r="B847" s="5">
        <v>32</v>
      </c>
      <c r="C847" s="17">
        <f t="shared" si="26"/>
        <v>-0.19237870767345736</v>
      </c>
      <c r="D847" s="17">
        <f>_xlfn.NORM.S.DIST(C847,Table2[[#Totals],[Summary by Mean]])</f>
        <v>0.42372278485087106</v>
      </c>
      <c r="E847" s="5" t="s">
        <v>8220</v>
      </c>
      <c r="F847" s="5">
        <v>3</v>
      </c>
      <c r="G847" s="17">
        <f t="shared" si="27"/>
        <v>2.7116914028556591</v>
      </c>
      <c r="H847" s="17">
        <f>_xlfn.NORM.S.DIST(G847,Table2[[#Totals],[Successful Campaigns]])</f>
        <v>0.99665295593346726</v>
      </c>
    </row>
    <row r="848" spans="1:8" x14ac:dyDescent="0.35">
      <c r="A848" s="5" t="s">
        <v>8218</v>
      </c>
      <c r="B848" s="5">
        <v>26</v>
      </c>
      <c r="C848" s="17">
        <f t="shared" si="26"/>
        <v>-0.19948519390643921</v>
      </c>
      <c r="D848" s="17">
        <f>_xlfn.NORM.S.DIST(C848,Table2[[#Totals],[Summary by Mean]])</f>
        <v>0.42094161207768216</v>
      </c>
      <c r="E848" s="5" t="s">
        <v>8220</v>
      </c>
      <c r="F848" s="5">
        <v>5</v>
      </c>
      <c r="G848" s="17">
        <f t="shared" si="27"/>
        <v>4.7116914028556591</v>
      </c>
      <c r="H848" s="17">
        <f>_xlfn.NORM.S.DIST(G848,Table2[[#Totals],[Successful Campaigns]])</f>
        <v>0.99999877165397022</v>
      </c>
    </row>
    <row r="849" spans="1:8" x14ac:dyDescent="0.35">
      <c r="A849" s="5" t="s">
        <v>8218</v>
      </c>
      <c r="B849" s="5">
        <v>105</v>
      </c>
      <c r="C849" s="17">
        <f t="shared" si="26"/>
        <v>-0.1059164585055115</v>
      </c>
      <c r="D849" s="17">
        <f>_xlfn.NORM.S.DIST(C849,Table2[[#Totals],[Summary by Mean]])</f>
        <v>0.45782431776156801</v>
      </c>
      <c r="E849" s="5" t="s">
        <v>8220</v>
      </c>
      <c r="F849" s="5">
        <v>5</v>
      </c>
      <c r="G849" s="17">
        <f t="shared" si="27"/>
        <v>4.7116914028556591</v>
      </c>
      <c r="H849" s="17">
        <f>_xlfn.NORM.S.DIST(G849,Table2[[#Totals],[Successful Campaigns]])</f>
        <v>0.99999877165397022</v>
      </c>
    </row>
    <row r="850" spans="1:8" x14ac:dyDescent="0.35">
      <c r="A850" s="5" t="s">
        <v>8218</v>
      </c>
      <c r="B850" s="5">
        <v>29</v>
      </c>
      <c r="C850" s="17">
        <f t="shared" si="26"/>
        <v>-0.19593195078994829</v>
      </c>
      <c r="D850" s="17">
        <f>_xlfn.NORM.S.DIST(C850,Table2[[#Totals],[Summary by Mean]])</f>
        <v>0.42233171440595652</v>
      </c>
      <c r="E850" s="5" t="s">
        <v>8220</v>
      </c>
      <c r="F850" s="5">
        <v>27</v>
      </c>
      <c r="G850" s="17">
        <f t="shared" si="27"/>
        <v>26.71169140285566</v>
      </c>
      <c r="H850" s="17">
        <f>_xlfn.NORM.S.DIST(G850,Table2[[#Totals],[Successful Campaigns]])</f>
        <v>1</v>
      </c>
    </row>
    <row r="851" spans="1:8" x14ac:dyDescent="0.35">
      <c r="A851" s="5" t="s">
        <v>8218</v>
      </c>
      <c r="B851" s="5">
        <v>8</v>
      </c>
      <c r="C851" s="17">
        <f t="shared" si="26"/>
        <v>-0.22080465260538476</v>
      </c>
      <c r="D851" s="17">
        <f>_xlfn.NORM.S.DIST(C851,Table2[[#Totals],[Summary by Mean]])</f>
        <v>0.41262227036868293</v>
      </c>
      <c r="E851" s="5" t="s">
        <v>8220</v>
      </c>
      <c r="F851" s="5">
        <v>2</v>
      </c>
      <c r="G851" s="17">
        <f t="shared" si="27"/>
        <v>1.7116914028556589</v>
      </c>
      <c r="H851" s="17">
        <f>_xlfn.NORM.S.DIST(G851,Table2[[#Totals],[Successful Campaigns]])</f>
        <v>0.95652322310469373</v>
      </c>
    </row>
    <row r="852" spans="1:8" x14ac:dyDescent="0.35">
      <c r="A852" s="5" t="s">
        <v>8218</v>
      </c>
      <c r="B852" s="5">
        <v>89</v>
      </c>
      <c r="C852" s="17">
        <f t="shared" si="26"/>
        <v>-0.12486708846012977</v>
      </c>
      <c r="D852" s="17">
        <f>_xlfn.NORM.S.DIST(C852,Table2[[#Totals],[Summary by Mean]])</f>
        <v>0.45031438700328646</v>
      </c>
      <c r="E852" s="5" t="s">
        <v>8220</v>
      </c>
      <c r="F852" s="5">
        <v>236</v>
      </c>
      <c r="G852" s="17">
        <f t="shared" si="27"/>
        <v>235.71169140285565</v>
      </c>
      <c r="H852" s="17">
        <f>_xlfn.NORM.S.DIST(G852,Table2[[#Totals],[Successful Campaigns]])</f>
        <v>1</v>
      </c>
    </row>
    <row r="853" spans="1:8" x14ac:dyDescent="0.35">
      <c r="A853" s="5" t="s">
        <v>8218</v>
      </c>
      <c r="B853" s="5">
        <v>44</v>
      </c>
      <c r="C853" s="17">
        <f t="shared" si="26"/>
        <v>-0.17816573520749365</v>
      </c>
      <c r="D853" s="17">
        <f>_xlfn.NORM.S.DIST(C853,Table2[[#Totals],[Summary by Mean]])</f>
        <v>0.42929640924923429</v>
      </c>
      <c r="E853" s="5" t="s">
        <v>8220</v>
      </c>
      <c r="F853" s="5">
        <v>1</v>
      </c>
      <c r="G853" s="17">
        <f t="shared" si="27"/>
        <v>0.71169140285565891</v>
      </c>
      <c r="H853" s="17">
        <f>_xlfn.NORM.S.DIST(G853,Table2[[#Totals],[Successful Campaigns]])</f>
        <v>0.76167205374032632</v>
      </c>
    </row>
    <row r="854" spans="1:8" x14ac:dyDescent="0.35">
      <c r="A854" s="5" t="s">
        <v>8218</v>
      </c>
      <c r="B854" s="5">
        <v>246</v>
      </c>
      <c r="C854" s="17">
        <f t="shared" si="26"/>
        <v>6.1085967969562005E-2</v>
      </c>
      <c r="D854" s="17">
        <f>_xlfn.NORM.S.DIST(C854,Table2[[#Totals],[Summary by Mean]])</f>
        <v>0.52435462789057996</v>
      </c>
      <c r="E854" s="5" t="s">
        <v>8220</v>
      </c>
      <c r="F854" s="5">
        <v>12</v>
      </c>
      <c r="G854" s="17">
        <f t="shared" si="27"/>
        <v>11.711691402855658</v>
      </c>
      <c r="H854" s="17">
        <f>_xlfn.NORM.S.DIST(G854,Table2[[#Totals],[Successful Campaigns]])</f>
        <v>1</v>
      </c>
    </row>
    <row r="855" spans="1:8" x14ac:dyDescent="0.35">
      <c r="A855" s="5" t="s">
        <v>8218</v>
      </c>
      <c r="B855" s="5">
        <v>120</v>
      </c>
      <c r="C855" s="17">
        <f t="shared" si="26"/>
        <v>-8.8150242923056871E-2</v>
      </c>
      <c r="D855" s="17">
        <f>_xlfn.NORM.S.DIST(C855,Table2[[#Totals],[Summary by Mean]])</f>
        <v>0.46487863184457978</v>
      </c>
      <c r="E855" s="5" t="s">
        <v>8220</v>
      </c>
      <c r="F855" s="5">
        <v>4</v>
      </c>
      <c r="G855" s="17">
        <f t="shared" si="27"/>
        <v>3.7116914028556591</v>
      </c>
      <c r="H855" s="17">
        <f>_xlfn.NORM.S.DIST(G855,Table2[[#Totals],[Successful Campaigns]])</f>
        <v>0.99989706055044614</v>
      </c>
    </row>
    <row r="856" spans="1:8" x14ac:dyDescent="0.35">
      <c r="A856" s="5" t="s">
        <v>8218</v>
      </c>
      <c r="B856" s="5">
        <v>26</v>
      </c>
      <c r="C856" s="17">
        <f t="shared" si="26"/>
        <v>-0.19948519390643921</v>
      </c>
      <c r="D856" s="17">
        <f>_xlfn.NORM.S.DIST(C856,Table2[[#Totals],[Summary by Mean]])</f>
        <v>0.42094161207768216</v>
      </c>
      <c r="E856" s="5" t="s">
        <v>8220</v>
      </c>
      <c r="F856" s="5">
        <v>3</v>
      </c>
      <c r="G856" s="17">
        <f t="shared" si="27"/>
        <v>2.7116914028556591</v>
      </c>
      <c r="H856" s="17">
        <f>_xlfn.NORM.S.DIST(G856,Table2[[#Totals],[Successful Campaigns]])</f>
        <v>0.99665295593346726</v>
      </c>
    </row>
    <row r="857" spans="1:8" x14ac:dyDescent="0.35">
      <c r="A857" s="5" t="s">
        <v>8218</v>
      </c>
      <c r="B857" s="5">
        <v>45</v>
      </c>
      <c r="C857" s="17">
        <f t="shared" si="26"/>
        <v>-0.17698132083533002</v>
      </c>
      <c r="D857" s="17">
        <f>_xlfn.NORM.S.DIST(C857,Table2[[#Totals],[Summary by Mean]])</f>
        <v>0.42976153088885738</v>
      </c>
      <c r="E857" s="5" t="s">
        <v>8220</v>
      </c>
      <c r="F857" s="5">
        <v>99</v>
      </c>
      <c r="G857" s="17">
        <f t="shared" si="27"/>
        <v>98.711691402855664</v>
      </c>
      <c r="H857" s="17">
        <f>_xlfn.NORM.S.DIST(G857,Table2[[#Totals],[Successful Campaigns]])</f>
        <v>1</v>
      </c>
    </row>
    <row r="858" spans="1:8" x14ac:dyDescent="0.35">
      <c r="A858" s="5" t="s">
        <v>8218</v>
      </c>
      <c r="B858" s="5">
        <v>20</v>
      </c>
      <c r="C858" s="17">
        <f t="shared" si="26"/>
        <v>-0.20659168013942106</v>
      </c>
      <c r="D858" s="17">
        <f>_xlfn.NORM.S.DIST(C858,Table2[[#Totals],[Summary by Mean]])</f>
        <v>0.41816437919297167</v>
      </c>
      <c r="E858" s="5" t="s">
        <v>8220</v>
      </c>
      <c r="F858" s="5">
        <v>3</v>
      </c>
      <c r="G858" s="17">
        <f t="shared" si="27"/>
        <v>2.7116914028556591</v>
      </c>
      <c r="H858" s="17">
        <f>_xlfn.NORM.S.DIST(G858,Table2[[#Totals],[Successful Campaigns]])</f>
        <v>0.99665295593346726</v>
      </c>
    </row>
    <row r="859" spans="1:8" x14ac:dyDescent="0.35">
      <c r="A859" s="5" t="s">
        <v>8218</v>
      </c>
      <c r="B859" s="5">
        <v>47</v>
      </c>
      <c r="C859" s="17">
        <f t="shared" si="26"/>
        <v>-0.17461249209100274</v>
      </c>
      <c r="D859" s="17">
        <f>_xlfn.NORM.S.DIST(C859,Table2[[#Totals],[Summary by Mean]])</f>
        <v>0.43069206606171262</v>
      </c>
      <c r="E859" s="5" t="s">
        <v>8220</v>
      </c>
      <c r="F859" s="5">
        <v>3</v>
      </c>
      <c r="G859" s="17">
        <f t="shared" si="27"/>
        <v>2.7116914028556591</v>
      </c>
      <c r="H859" s="17">
        <f>_xlfn.NORM.S.DIST(G859,Table2[[#Totals],[Successful Campaigns]])</f>
        <v>0.99665295593346726</v>
      </c>
    </row>
    <row r="860" spans="1:8" x14ac:dyDescent="0.35">
      <c r="A860" s="5" t="s">
        <v>8218</v>
      </c>
      <c r="B860" s="5">
        <v>13</v>
      </c>
      <c r="C860" s="17">
        <f t="shared" si="26"/>
        <v>-0.21488258074456656</v>
      </c>
      <c r="D860" s="17">
        <f>_xlfn.NORM.S.DIST(C860,Table2[[#Totals],[Summary by Mean]])</f>
        <v>0.41492943310825825</v>
      </c>
      <c r="E860" s="5" t="s">
        <v>8220</v>
      </c>
      <c r="F860" s="5">
        <v>22</v>
      </c>
      <c r="G860" s="17">
        <f t="shared" si="27"/>
        <v>21.71169140285566</v>
      </c>
      <c r="H860" s="17">
        <f>_xlfn.NORM.S.DIST(G860,Table2[[#Totals],[Successful Campaigns]])</f>
        <v>1</v>
      </c>
    </row>
    <row r="861" spans="1:8" x14ac:dyDescent="0.35">
      <c r="A861" s="5" t="s">
        <v>8218</v>
      </c>
      <c r="B861" s="5">
        <v>183</v>
      </c>
      <c r="C861" s="17">
        <f t="shared" si="26"/>
        <v>-1.3532137476747435E-2</v>
      </c>
      <c r="D861" s="17">
        <f>_xlfn.NORM.S.DIST(C861,Table2[[#Totals],[Summary by Mean]])</f>
        <v>0.49460162297416088</v>
      </c>
      <c r="E861" s="5" t="s">
        <v>8220</v>
      </c>
      <c r="F861" s="5">
        <v>4</v>
      </c>
      <c r="G861" s="17">
        <f t="shared" si="27"/>
        <v>3.7116914028556591</v>
      </c>
      <c r="H861" s="17">
        <f>_xlfn.NORM.S.DIST(G861,Table2[[#Totals],[Successful Campaigns]])</f>
        <v>0.99989706055044614</v>
      </c>
    </row>
    <row r="862" spans="1:8" x14ac:dyDescent="0.35">
      <c r="A862" s="5" t="s">
        <v>8218</v>
      </c>
      <c r="B862" s="5">
        <v>21</v>
      </c>
      <c r="C862" s="17">
        <f t="shared" si="26"/>
        <v>-0.20540726576725743</v>
      </c>
      <c r="D862" s="17">
        <f>_xlfn.NORM.S.DIST(C862,Table2[[#Totals],[Summary by Mean]])</f>
        <v>0.41862697202286803</v>
      </c>
      <c r="E862" s="5" t="s">
        <v>8220</v>
      </c>
      <c r="F862" s="5">
        <v>534</v>
      </c>
      <c r="G862" s="17">
        <f t="shared" si="27"/>
        <v>533.71169140285565</v>
      </c>
      <c r="H862" s="17">
        <f>_xlfn.NORM.S.DIST(G862,Table2[[#Totals],[Successful Campaigns]])</f>
        <v>1</v>
      </c>
    </row>
    <row r="863" spans="1:8" x14ac:dyDescent="0.35">
      <c r="A863" s="5" t="s">
        <v>8218</v>
      </c>
      <c r="B863" s="5">
        <v>42</v>
      </c>
      <c r="C863" s="17">
        <f t="shared" si="26"/>
        <v>-0.18053456395182094</v>
      </c>
      <c r="D863" s="17">
        <f>_xlfn.NORM.S.DIST(C863,Table2[[#Totals],[Summary by Mean]])</f>
        <v>0.42836646102317028</v>
      </c>
      <c r="E863" s="5" t="s">
        <v>8220</v>
      </c>
      <c r="F863" s="5">
        <v>12</v>
      </c>
      <c r="G863" s="17">
        <f t="shared" si="27"/>
        <v>11.711691402855658</v>
      </c>
      <c r="H863" s="17">
        <f>_xlfn.NORM.S.DIST(G863,Table2[[#Totals],[Successful Campaigns]])</f>
        <v>1</v>
      </c>
    </row>
    <row r="864" spans="1:8" x14ac:dyDescent="0.35">
      <c r="A864" s="5" t="s">
        <v>8218</v>
      </c>
      <c r="B864" s="5">
        <v>54</v>
      </c>
      <c r="C864" s="17">
        <f t="shared" si="26"/>
        <v>-0.16632159148585723</v>
      </c>
      <c r="D864" s="17">
        <f>_xlfn.NORM.S.DIST(C864,Table2[[#Totals],[Summary by Mean]])</f>
        <v>0.4339519375717793</v>
      </c>
      <c r="E864" s="5" t="s">
        <v>8220</v>
      </c>
      <c r="F864" s="5">
        <v>56</v>
      </c>
      <c r="G864" s="17">
        <f t="shared" si="27"/>
        <v>55.711691402855656</v>
      </c>
      <c r="H864" s="17">
        <f>_xlfn.NORM.S.DIST(G864,Table2[[#Totals],[Successful Campaigns]])</f>
        <v>1</v>
      </c>
    </row>
    <row r="865" spans="1:8" x14ac:dyDescent="0.35">
      <c r="A865" s="5" t="s">
        <v>8218</v>
      </c>
      <c r="B865" s="5">
        <v>38</v>
      </c>
      <c r="C865" s="17">
        <f t="shared" si="26"/>
        <v>-0.1852722214404755</v>
      </c>
      <c r="D865" s="17">
        <f>_xlfn.NORM.S.DIST(C865,Table2[[#Totals],[Summary by Mean]])</f>
        <v>0.4265077624515079</v>
      </c>
      <c r="E865" s="5" t="s">
        <v>8220</v>
      </c>
      <c r="F865" s="5">
        <v>11</v>
      </c>
      <c r="G865" s="17">
        <f t="shared" si="27"/>
        <v>10.711691402855658</v>
      </c>
      <c r="H865" s="17">
        <f>_xlfn.NORM.S.DIST(G865,Table2[[#Totals],[Successful Campaigns]])</f>
        <v>1</v>
      </c>
    </row>
    <row r="866" spans="1:8" x14ac:dyDescent="0.35">
      <c r="A866" s="5" t="s">
        <v>8218</v>
      </c>
      <c r="B866" s="5">
        <v>64</v>
      </c>
      <c r="C866" s="17">
        <f t="shared" si="26"/>
        <v>-0.15447744776422082</v>
      </c>
      <c r="D866" s="17">
        <f>_xlfn.NORM.S.DIST(C866,Table2[[#Totals],[Summary by Mean]])</f>
        <v>0.43861664592279792</v>
      </c>
      <c r="E866" s="5" t="s">
        <v>8220</v>
      </c>
      <c r="F866" s="5">
        <v>0</v>
      </c>
      <c r="G866" s="17">
        <f t="shared" si="27"/>
        <v>-0.28830859714434109</v>
      </c>
      <c r="H866" s="17">
        <f>_xlfn.NORM.S.DIST(G866,Table2[[#Totals],[Successful Campaigns]])</f>
        <v>0.38655526343120244</v>
      </c>
    </row>
    <row r="867" spans="1:8" x14ac:dyDescent="0.35">
      <c r="A867" s="5" t="s">
        <v>8218</v>
      </c>
      <c r="B867" s="5">
        <v>13</v>
      </c>
      <c r="C867" s="17">
        <f t="shared" si="26"/>
        <v>-0.21488258074456656</v>
      </c>
      <c r="D867" s="17">
        <f>_xlfn.NORM.S.DIST(C867,Table2[[#Totals],[Summary by Mean]])</f>
        <v>0.41492943310825825</v>
      </c>
      <c r="E867" s="5" t="s">
        <v>8220</v>
      </c>
      <c r="F867" s="5">
        <v>12</v>
      </c>
      <c r="G867" s="17">
        <f t="shared" si="27"/>
        <v>11.711691402855658</v>
      </c>
      <c r="H867" s="17">
        <f>_xlfn.NORM.S.DIST(G867,Table2[[#Totals],[Successful Campaigns]])</f>
        <v>1</v>
      </c>
    </row>
    <row r="868" spans="1:8" x14ac:dyDescent="0.35">
      <c r="A868" s="5" t="s">
        <v>8218</v>
      </c>
      <c r="B868" s="5">
        <v>33</v>
      </c>
      <c r="C868" s="17">
        <f t="shared" si="26"/>
        <v>-0.19119429330129373</v>
      </c>
      <c r="D868" s="17">
        <f>_xlfn.NORM.S.DIST(C868,Table2[[#Totals],[Summary by Mean]])</f>
        <v>0.42418668721609792</v>
      </c>
      <c r="E868" s="5" t="s">
        <v>8220</v>
      </c>
      <c r="F868" s="5">
        <v>5</v>
      </c>
      <c r="G868" s="17">
        <f t="shared" si="27"/>
        <v>4.7116914028556591</v>
      </c>
      <c r="H868" s="17">
        <f>_xlfn.NORM.S.DIST(G868,Table2[[#Totals],[Successful Campaigns]])</f>
        <v>0.99999877165397022</v>
      </c>
    </row>
    <row r="869" spans="1:8" x14ac:dyDescent="0.35">
      <c r="A869" s="5" t="s">
        <v>8218</v>
      </c>
      <c r="B869" s="5">
        <v>52</v>
      </c>
      <c r="C869" s="17">
        <f t="shared" si="26"/>
        <v>-0.16869042023018452</v>
      </c>
      <c r="D869" s="17">
        <f>_xlfn.NORM.S.DIST(C869,Table2[[#Totals],[Summary by Mean]])</f>
        <v>0.4330200771701419</v>
      </c>
      <c r="E869" s="5" t="s">
        <v>8220</v>
      </c>
      <c r="F869" s="5">
        <v>24</v>
      </c>
      <c r="G869" s="17">
        <f t="shared" si="27"/>
        <v>23.71169140285566</v>
      </c>
      <c r="H869" s="17">
        <f>_xlfn.NORM.S.DIST(G869,Table2[[#Totals],[Successful Campaigns]])</f>
        <v>1</v>
      </c>
    </row>
    <row r="870" spans="1:8" x14ac:dyDescent="0.35">
      <c r="A870" s="5" t="s">
        <v>8218</v>
      </c>
      <c r="B870" s="5">
        <v>107</v>
      </c>
      <c r="C870" s="17">
        <f t="shared" si="26"/>
        <v>-0.10354762976118422</v>
      </c>
      <c r="D870" s="17">
        <f>_xlfn.NORM.S.DIST(C870,Table2[[#Totals],[Summary by Mean]])</f>
        <v>0.4587641747712049</v>
      </c>
      <c r="E870" s="5" t="s">
        <v>8220</v>
      </c>
      <c r="F870" s="5">
        <v>89</v>
      </c>
      <c r="G870" s="17">
        <f t="shared" si="27"/>
        <v>88.711691402855664</v>
      </c>
      <c r="H870" s="17">
        <f>_xlfn.NORM.S.DIST(G870,Table2[[#Totals],[Successful Campaigns]])</f>
        <v>1</v>
      </c>
    </row>
    <row r="871" spans="1:8" x14ac:dyDescent="0.35">
      <c r="A871" s="5" t="s">
        <v>8218</v>
      </c>
      <c r="B871" s="5">
        <v>11</v>
      </c>
      <c r="C871" s="17">
        <f t="shared" si="26"/>
        <v>-0.21725140948889385</v>
      </c>
      <c r="D871" s="17">
        <f>_xlfn.NORM.S.DIST(C871,Table2[[#Totals],[Summary by Mean]])</f>
        <v>0.41400621114855224</v>
      </c>
      <c r="E871" s="5" t="s">
        <v>8220</v>
      </c>
      <c r="F871" s="5">
        <v>1</v>
      </c>
      <c r="G871" s="17">
        <f t="shared" si="27"/>
        <v>0.71169140285565891</v>
      </c>
      <c r="H871" s="17">
        <f>_xlfn.NORM.S.DIST(G871,Table2[[#Totals],[Successful Campaigns]])</f>
        <v>0.76167205374032632</v>
      </c>
    </row>
    <row r="872" spans="1:8" x14ac:dyDescent="0.35">
      <c r="A872" s="5" t="s">
        <v>8218</v>
      </c>
      <c r="B872" s="5">
        <v>34</v>
      </c>
      <c r="C872" s="17">
        <f t="shared" si="26"/>
        <v>-0.19000987892913007</v>
      </c>
      <c r="D872" s="17">
        <f>_xlfn.NORM.S.DIST(C872,Table2[[#Totals],[Summary by Mean]])</f>
        <v>0.42465069464541511</v>
      </c>
      <c r="E872" s="5" t="s">
        <v>8220</v>
      </c>
      <c r="F872" s="5">
        <v>55</v>
      </c>
      <c r="G872" s="17">
        <f t="shared" si="27"/>
        <v>54.711691402855656</v>
      </c>
      <c r="H872" s="17">
        <f>_xlfn.NORM.S.DIST(G872,Table2[[#Totals],[Successful Campaigns]])</f>
        <v>1</v>
      </c>
    </row>
    <row r="873" spans="1:8" x14ac:dyDescent="0.35">
      <c r="A873" s="5" t="s">
        <v>8218</v>
      </c>
      <c r="B873" s="5">
        <v>75</v>
      </c>
      <c r="C873" s="17">
        <f t="shared" si="26"/>
        <v>-0.14144888967042077</v>
      </c>
      <c r="D873" s="17">
        <f>_xlfn.NORM.S.DIST(C873,Table2[[#Totals],[Summary by Mean]])</f>
        <v>0.44375766705655828</v>
      </c>
      <c r="E873" s="5" t="s">
        <v>8220</v>
      </c>
      <c r="F873" s="5">
        <v>2</v>
      </c>
      <c r="G873" s="17">
        <f t="shared" si="27"/>
        <v>1.7116914028556589</v>
      </c>
      <c r="H873" s="17">
        <f>_xlfn.NORM.S.DIST(G873,Table2[[#Totals],[Successful Campaigns]])</f>
        <v>0.95652322310469373</v>
      </c>
    </row>
    <row r="874" spans="1:8" x14ac:dyDescent="0.35">
      <c r="A874" s="5" t="s">
        <v>8218</v>
      </c>
      <c r="B874" s="5">
        <v>26</v>
      </c>
      <c r="C874" s="17">
        <f t="shared" si="26"/>
        <v>-0.19948519390643921</v>
      </c>
      <c r="D874" s="17">
        <f>_xlfn.NORM.S.DIST(C874,Table2[[#Totals],[Summary by Mean]])</f>
        <v>0.42094161207768216</v>
      </c>
      <c r="E874" s="5" t="s">
        <v>8220</v>
      </c>
      <c r="F874" s="5">
        <v>0</v>
      </c>
      <c r="G874" s="17">
        <f t="shared" si="27"/>
        <v>-0.28830859714434109</v>
      </c>
      <c r="H874" s="17">
        <f>_xlfn.NORM.S.DIST(G874,Table2[[#Totals],[Successful Campaigns]])</f>
        <v>0.38655526343120244</v>
      </c>
    </row>
    <row r="875" spans="1:8" x14ac:dyDescent="0.35">
      <c r="A875" s="5" t="s">
        <v>8218</v>
      </c>
      <c r="B875" s="5">
        <v>50</v>
      </c>
      <c r="C875" s="17">
        <f t="shared" si="26"/>
        <v>-0.1710592489745118</v>
      </c>
      <c r="D875" s="17">
        <f>_xlfn.NORM.S.DIST(C875,Table2[[#Totals],[Summary by Mean]])</f>
        <v>0.43208858906416131</v>
      </c>
      <c r="E875" s="5" t="s">
        <v>8220</v>
      </c>
      <c r="F875" s="5">
        <v>4</v>
      </c>
      <c r="G875" s="17">
        <f t="shared" si="27"/>
        <v>3.7116914028556591</v>
      </c>
      <c r="H875" s="17">
        <f>_xlfn.NORM.S.DIST(G875,Table2[[#Totals],[Successful Campaigns]])</f>
        <v>0.99989706055044614</v>
      </c>
    </row>
    <row r="876" spans="1:8" x14ac:dyDescent="0.35">
      <c r="A876" s="5" t="s">
        <v>8218</v>
      </c>
      <c r="B876" s="5">
        <v>80</v>
      </c>
      <c r="C876" s="17">
        <f t="shared" si="26"/>
        <v>-0.13552681780960255</v>
      </c>
      <c r="D876" s="17">
        <f>_xlfn.NORM.S.DIST(C876,Table2[[#Totals],[Summary by Mean]])</f>
        <v>0.44609768115628179</v>
      </c>
      <c r="E876" s="5" t="s">
        <v>8220</v>
      </c>
      <c r="F876" s="5">
        <v>6</v>
      </c>
      <c r="G876" s="17">
        <f t="shared" si="27"/>
        <v>5.7116914028556591</v>
      </c>
      <c r="H876" s="17">
        <f>_xlfn.NORM.S.DIST(G876,Table2[[#Totals],[Successful Campaigns]])</f>
        <v>0.99999999440706033</v>
      </c>
    </row>
    <row r="877" spans="1:8" x14ac:dyDescent="0.35">
      <c r="A877" s="5" t="s">
        <v>8218</v>
      </c>
      <c r="B877" s="5">
        <v>110</v>
      </c>
      <c r="C877" s="17">
        <f t="shared" si="26"/>
        <v>-9.9994386644693289E-2</v>
      </c>
      <c r="D877" s="17">
        <f>_xlfn.NORM.S.DIST(C877,Table2[[#Totals],[Summary by Mean]])</f>
        <v>0.46017439095928531</v>
      </c>
      <c r="E877" s="5" t="s">
        <v>8220</v>
      </c>
      <c r="F877" s="5">
        <v>4</v>
      </c>
      <c r="G877" s="17">
        <f t="shared" si="27"/>
        <v>3.7116914028556591</v>
      </c>
      <c r="H877" s="17">
        <f>_xlfn.NORM.S.DIST(G877,Table2[[#Totals],[Successful Campaigns]])</f>
        <v>0.99989706055044614</v>
      </c>
    </row>
    <row r="878" spans="1:8" x14ac:dyDescent="0.35">
      <c r="A878" s="5" t="s">
        <v>8218</v>
      </c>
      <c r="B878" s="5">
        <v>77</v>
      </c>
      <c r="C878" s="17">
        <f t="shared" si="26"/>
        <v>-0.13908006092609349</v>
      </c>
      <c r="D878" s="17">
        <f>_xlfn.NORM.S.DIST(C878,Table2[[#Totals],[Summary by Mean]])</f>
        <v>0.44469344207936728</v>
      </c>
      <c r="E878" s="5" t="s">
        <v>8220</v>
      </c>
      <c r="F878" s="5">
        <v>4</v>
      </c>
      <c r="G878" s="17">
        <f t="shared" si="27"/>
        <v>3.7116914028556591</v>
      </c>
      <c r="H878" s="17">
        <f>_xlfn.NORM.S.DIST(G878,Table2[[#Totals],[Successful Campaigns]])</f>
        <v>0.99989706055044614</v>
      </c>
    </row>
    <row r="879" spans="1:8" x14ac:dyDescent="0.35">
      <c r="A879" s="5" t="s">
        <v>8218</v>
      </c>
      <c r="B879" s="5">
        <v>50</v>
      </c>
      <c r="C879" s="17">
        <f t="shared" si="26"/>
        <v>-0.1710592489745118</v>
      </c>
      <c r="D879" s="17">
        <f>_xlfn.NORM.S.DIST(C879,Table2[[#Totals],[Summary by Mean]])</f>
        <v>0.43208858906416131</v>
      </c>
      <c r="E879" s="5" t="s">
        <v>8220</v>
      </c>
      <c r="F879" s="5">
        <v>2</v>
      </c>
      <c r="G879" s="17">
        <f t="shared" si="27"/>
        <v>1.7116914028556589</v>
      </c>
      <c r="H879" s="17">
        <f>_xlfn.NORM.S.DIST(G879,Table2[[#Totals],[Successful Campaigns]])</f>
        <v>0.95652322310469373</v>
      </c>
    </row>
    <row r="880" spans="1:8" x14ac:dyDescent="0.35">
      <c r="A880" s="5" t="s">
        <v>8218</v>
      </c>
      <c r="B880" s="5">
        <v>145</v>
      </c>
      <c r="C880" s="17">
        <f t="shared" si="26"/>
        <v>-5.8539883618965831E-2</v>
      </c>
      <c r="D880" s="17">
        <f>_xlfn.NORM.S.DIST(C880,Table2[[#Totals],[Summary by Mean]])</f>
        <v>0.4766592972076637</v>
      </c>
      <c r="E880" s="5" t="s">
        <v>8220</v>
      </c>
      <c r="F880" s="5">
        <v>5</v>
      </c>
      <c r="G880" s="17">
        <f t="shared" si="27"/>
        <v>4.7116914028556591</v>
      </c>
      <c r="H880" s="17">
        <f>_xlfn.NORM.S.DIST(G880,Table2[[#Totals],[Successful Campaigns]])</f>
        <v>0.99999877165397022</v>
      </c>
    </row>
    <row r="881" spans="1:8" x14ac:dyDescent="0.35">
      <c r="A881" s="5" t="s">
        <v>8218</v>
      </c>
      <c r="B881" s="5">
        <v>29</v>
      </c>
      <c r="C881" s="17">
        <f t="shared" si="26"/>
        <v>-0.19593195078994829</v>
      </c>
      <c r="D881" s="17">
        <f>_xlfn.NORM.S.DIST(C881,Table2[[#Totals],[Summary by Mean]])</f>
        <v>0.42233171440595652</v>
      </c>
      <c r="E881" s="5" t="s">
        <v>8220</v>
      </c>
      <c r="F881" s="5">
        <v>83</v>
      </c>
      <c r="G881" s="17">
        <f t="shared" si="27"/>
        <v>82.711691402855664</v>
      </c>
      <c r="H881" s="17">
        <f>_xlfn.NORM.S.DIST(G881,Table2[[#Totals],[Successful Campaigns]])</f>
        <v>1</v>
      </c>
    </row>
    <row r="882" spans="1:8" x14ac:dyDescent="0.35">
      <c r="A882" s="5" t="s">
        <v>8218</v>
      </c>
      <c r="B882" s="5">
        <v>114</v>
      </c>
      <c r="C882" s="17">
        <f t="shared" si="26"/>
        <v>-9.5256729156038722E-2</v>
      </c>
      <c r="D882" s="17">
        <f>_xlfn.NORM.S.DIST(C882,Table2[[#Totals],[Summary by Mean]])</f>
        <v>0.46205545571990325</v>
      </c>
      <c r="E882" s="5" t="s">
        <v>8220</v>
      </c>
      <c r="F882" s="5">
        <v>57</v>
      </c>
      <c r="G882" s="17">
        <f t="shared" si="27"/>
        <v>56.711691402855656</v>
      </c>
      <c r="H882" s="17">
        <f>_xlfn.NORM.S.DIST(G882,Table2[[#Totals],[Successful Campaigns]])</f>
        <v>1</v>
      </c>
    </row>
    <row r="883" spans="1:8" x14ac:dyDescent="0.35">
      <c r="A883" s="5" t="s">
        <v>8218</v>
      </c>
      <c r="B883" s="5">
        <v>96</v>
      </c>
      <c r="C883" s="17">
        <f t="shared" si="26"/>
        <v>-0.11657618785498428</v>
      </c>
      <c r="D883" s="17">
        <f>_xlfn.NORM.S.DIST(C883,Table2[[#Totals],[Summary by Mean]])</f>
        <v>0.45359795418958387</v>
      </c>
      <c r="E883" s="5" t="s">
        <v>8220</v>
      </c>
      <c r="F883" s="5">
        <v>311</v>
      </c>
      <c r="G883" s="17">
        <f t="shared" si="27"/>
        <v>310.71169140285565</v>
      </c>
      <c r="H883" s="17">
        <f>_xlfn.NORM.S.DIST(G883,Table2[[#Totals],[Successful Campaigns]])</f>
        <v>1</v>
      </c>
    </row>
    <row r="884" spans="1:8" x14ac:dyDescent="0.35">
      <c r="A884" s="5" t="s">
        <v>8218</v>
      </c>
      <c r="B884" s="5">
        <v>31</v>
      </c>
      <c r="C884" s="17">
        <f t="shared" si="26"/>
        <v>-0.19356312204562101</v>
      </c>
      <c r="D884" s="17">
        <f>_xlfn.NORM.S.DIST(C884,Table2[[#Totals],[Summary by Mean]])</f>
        <v>0.42325898817657692</v>
      </c>
      <c r="E884" s="5" t="s">
        <v>8220</v>
      </c>
      <c r="F884" s="5">
        <v>2</v>
      </c>
      <c r="G884" s="17">
        <f t="shared" si="27"/>
        <v>1.7116914028556589</v>
      </c>
      <c r="H884" s="17">
        <f>_xlfn.NORM.S.DIST(G884,Table2[[#Totals],[Successful Campaigns]])</f>
        <v>0.95652322310469373</v>
      </c>
    </row>
    <row r="885" spans="1:8" x14ac:dyDescent="0.35">
      <c r="A885" s="5" t="s">
        <v>8218</v>
      </c>
      <c r="B885" s="5">
        <v>4883</v>
      </c>
      <c r="C885" s="17">
        <f t="shared" si="26"/>
        <v>5.5532154116923698</v>
      </c>
      <c r="D885" s="17">
        <f>_xlfn.NORM.S.DIST(C885,Table2[[#Totals],[Summary by Mean]])</f>
        <v>0.99999998597689477</v>
      </c>
      <c r="E885" s="5" t="s">
        <v>8220</v>
      </c>
      <c r="F885" s="5">
        <v>16</v>
      </c>
      <c r="G885" s="17">
        <f t="shared" si="27"/>
        <v>15.711691402855658</v>
      </c>
      <c r="H885" s="17">
        <f>_xlfn.NORM.S.DIST(G885,Table2[[#Totals],[Successful Campaigns]])</f>
        <v>1</v>
      </c>
    </row>
    <row r="886" spans="1:8" x14ac:dyDescent="0.35">
      <c r="A886" s="5" t="s">
        <v>8218</v>
      </c>
      <c r="B886" s="5">
        <v>95</v>
      </c>
      <c r="C886" s="17">
        <f t="shared" si="26"/>
        <v>-0.11776060222714792</v>
      </c>
      <c r="D886" s="17">
        <f>_xlfn.NORM.S.DIST(C886,Table2[[#Totals],[Summary by Mean]])</f>
        <v>0.45312867357096692</v>
      </c>
      <c r="E886" s="5" t="s">
        <v>8220</v>
      </c>
      <c r="F886" s="5">
        <v>9</v>
      </c>
      <c r="G886" s="17">
        <f t="shared" si="27"/>
        <v>8.7116914028556582</v>
      </c>
      <c r="H886" s="17">
        <f>_xlfn.NORM.S.DIST(G886,Table2[[#Totals],[Successful Campaigns]])</f>
        <v>1</v>
      </c>
    </row>
    <row r="887" spans="1:8" x14ac:dyDescent="0.35">
      <c r="A887" s="5" t="s">
        <v>8218</v>
      </c>
      <c r="B887" s="5">
        <v>2478</v>
      </c>
      <c r="C887" s="17">
        <f t="shared" si="26"/>
        <v>2.7046988466388107</v>
      </c>
      <c r="D887" s="17">
        <f>_xlfn.NORM.S.DIST(C887,Table2[[#Totals],[Summary by Mean]])</f>
        <v>0.99658168308702344</v>
      </c>
      <c r="E887" s="5" t="s">
        <v>8220</v>
      </c>
      <c r="F887" s="5">
        <v>1</v>
      </c>
      <c r="G887" s="17">
        <f t="shared" si="27"/>
        <v>0.71169140285565891</v>
      </c>
      <c r="H887" s="17">
        <f>_xlfn.NORM.S.DIST(G887,Table2[[#Totals],[Successful Campaigns]])</f>
        <v>0.76167205374032632</v>
      </c>
    </row>
    <row r="888" spans="1:8" x14ac:dyDescent="0.35">
      <c r="A888" s="5" t="s">
        <v>8218</v>
      </c>
      <c r="B888" s="5">
        <v>1789</v>
      </c>
      <c r="C888" s="17">
        <f t="shared" si="26"/>
        <v>1.8886373442180613</v>
      </c>
      <c r="D888" s="17">
        <f>_xlfn.NORM.S.DIST(C888,Table2[[#Totals],[Summary by Mean]])</f>
        <v>0.97052978026970049</v>
      </c>
      <c r="E888" s="5" t="s">
        <v>8220</v>
      </c>
      <c r="F888" s="5">
        <v>12</v>
      </c>
      <c r="G888" s="17">
        <f t="shared" si="27"/>
        <v>11.711691402855658</v>
      </c>
      <c r="H888" s="17">
        <f>_xlfn.NORM.S.DIST(G888,Table2[[#Totals],[Successful Campaigns]])</f>
        <v>1</v>
      </c>
    </row>
    <row r="889" spans="1:8" x14ac:dyDescent="0.35">
      <c r="A889" s="5" t="s">
        <v>8218</v>
      </c>
      <c r="B889" s="5">
        <v>680</v>
      </c>
      <c r="C889" s="17">
        <f t="shared" si="26"/>
        <v>0.5751218054885826</v>
      </c>
      <c r="D889" s="17">
        <f>_xlfn.NORM.S.DIST(C889,Table2[[#Totals],[Summary by Mean]])</f>
        <v>0.71739553919019072</v>
      </c>
      <c r="E889" s="5" t="s">
        <v>8220</v>
      </c>
      <c r="F889" s="5">
        <v>0</v>
      </c>
      <c r="G889" s="17">
        <f t="shared" si="27"/>
        <v>-0.28830859714434109</v>
      </c>
      <c r="H889" s="17">
        <f>_xlfn.NORM.S.DIST(G889,Table2[[#Totals],[Successful Campaigns]])</f>
        <v>0.38655526343120244</v>
      </c>
    </row>
    <row r="890" spans="1:8" x14ac:dyDescent="0.35">
      <c r="A890" s="5" t="s">
        <v>8218</v>
      </c>
      <c r="B890" s="5">
        <v>70</v>
      </c>
      <c r="C890" s="17">
        <f t="shared" si="26"/>
        <v>-0.14737096153123896</v>
      </c>
      <c r="D890" s="17">
        <f>_xlfn.NORM.S.DIST(C890,Table2[[#Totals],[Summary by Mean]])</f>
        <v>0.44141961229111149</v>
      </c>
      <c r="E890" s="5" t="s">
        <v>8220</v>
      </c>
      <c r="F890" s="5">
        <v>20</v>
      </c>
      <c r="G890" s="17">
        <f t="shared" si="27"/>
        <v>19.71169140285566</v>
      </c>
      <c r="H890" s="17">
        <f>_xlfn.NORM.S.DIST(G890,Table2[[#Totals],[Successful Campaigns]])</f>
        <v>1</v>
      </c>
    </row>
    <row r="891" spans="1:8" x14ac:dyDescent="0.35">
      <c r="A891" s="5" t="s">
        <v>8218</v>
      </c>
      <c r="B891" s="5">
        <v>23</v>
      </c>
      <c r="C891" s="17">
        <f t="shared" si="26"/>
        <v>-0.20303843702293015</v>
      </c>
      <c r="D891" s="17">
        <f>_xlfn.NORM.S.DIST(C891,Table2[[#Totals],[Summary by Mean]])</f>
        <v>0.41955249473073053</v>
      </c>
      <c r="E891" s="5" t="s">
        <v>8220</v>
      </c>
      <c r="F891" s="5">
        <v>16</v>
      </c>
      <c r="G891" s="17">
        <f t="shared" si="27"/>
        <v>15.711691402855658</v>
      </c>
      <c r="H891" s="17">
        <f>_xlfn.NORM.S.DIST(G891,Table2[[#Totals],[Successful Campaigns]])</f>
        <v>1</v>
      </c>
    </row>
    <row r="892" spans="1:8" x14ac:dyDescent="0.35">
      <c r="A892" s="5" t="s">
        <v>8218</v>
      </c>
      <c r="B892" s="5">
        <v>4245</v>
      </c>
      <c r="C892" s="17">
        <f t="shared" si="26"/>
        <v>4.7975590422519661</v>
      </c>
      <c r="D892" s="17">
        <f>_xlfn.NORM.S.DIST(C892,Table2[[#Totals],[Summary by Mean]])</f>
        <v>0.99999919694562611</v>
      </c>
      <c r="E892" s="5" t="s">
        <v>8220</v>
      </c>
      <c r="F892" s="5">
        <v>33</v>
      </c>
      <c r="G892" s="17">
        <f t="shared" si="27"/>
        <v>32.711691402855656</v>
      </c>
      <c r="H892" s="17">
        <f>_xlfn.NORM.S.DIST(G892,Table2[[#Totals],[Successful Campaigns]])</f>
        <v>1</v>
      </c>
    </row>
    <row r="893" spans="1:8" x14ac:dyDescent="0.35">
      <c r="A893" s="5" t="s">
        <v>8218</v>
      </c>
      <c r="B893" s="5">
        <v>943</v>
      </c>
      <c r="C893" s="17">
        <f t="shared" si="26"/>
        <v>0.88662278536762051</v>
      </c>
      <c r="D893" s="17">
        <f>_xlfn.NORM.S.DIST(C893,Table2[[#Totals],[Summary by Mean]])</f>
        <v>0.81235898886185209</v>
      </c>
      <c r="E893" s="5" t="s">
        <v>8220</v>
      </c>
      <c r="F893" s="5">
        <v>2</v>
      </c>
      <c r="G893" s="17">
        <f t="shared" si="27"/>
        <v>1.7116914028556589</v>
      </c>
      <c r="H893" s="17">
        <f>_xlfn.NORM.S.DIST(G893,Table2[[#Totals],[Successful Campaigns]])</f>
        <v>0.95652322310469373</v>
      </c>
    </row>
    <row r="894" spans="1:8" x14ac:dyDescent="0.35">
      <c r="A894" s="5" t="s">
        <v>8218</v>
      </c>
      <c r="B894" s="5">
        <v>1876</v>
      </c>
      <c r="C894" s="17">
        <f t="shared" si="26"/>
        <v>1.9916813945962983</v>
      </c>
      <c r="D894" s="17">
        <f>_xlfn.NORM.S.DIST(C894,Table2[[#Totals],[Summary by Mean]])</f>
        <v>0.9767969868134101</v>
      </c>
      <c r="E894" s="5" t="s">
        <v>8220</v>
      </c>
      <c r="F894" s="5">
        <v>6</v>
      </c>
      <c r="G894" s="17">
        <f t="shared" si="27"/>
        <v>5.7116914028556591</v>
      </c>
      <c r="H894" s="17">
        <f>_xlfn.NORM.S.DIST(G894,Table2[[#Totals],[Successful Campaigns]])</f>
        <v>0.99999999440706033</v>
      </c>
    </row>
    <row r="895" spans="1:8" x14ac:dyDescent="0.35">
      <c r="A895" s="5" t="s">
        <v>8218</v>
      </c>
      <c r="B895" s="5">
        <v>834</v>
      </c>
      <c r="C895" s="17">
        <f t="shared" si="26"/>
        <v>0.75752161880178348</v>
      </c>
      <c r="D895" s="17">
        <f>_xlfn.NORM.S.DIST(C895,Table2[[#Totals],[Summary by Mean]])</f>
        <v>0.77563129053378543</v>
      </c>
      <c r="E895" s="5" t="s">
        <v>8220</v>
      </c>
      <c r="F895" s="5">
        <v>0</v>
      </c>
      <c r="G895" s="17">
        <f t="shared" si="27"/>
        <v>-0.28830859714434109</v>
      </c>
      <c r="H895" s="17">
        <f>_xlfn.NORM.S.DIST(G895,Table2[[#Totals],[Successful Campaigns]])</f>
        <v>0.38655526343120244</v>
      </c>
    </row>
    <row r="896" spans="1:8" x14ac:dyDescent="0.35">
      <c r="A896" s="5" t="s">
        <v>8218</v>
      </c>
      <c r="B896" s="5">
        <v>682</v>
      </c>
      <c r="C896" s="17">
        <f t="shared" si="26"/>
        <v>0.57749063423290992</v>
      </c>
      <c r="D896" s="17">
        <f>_xlfn.NORM.S.DIST(C896,Table2[[#Totals],[Summary by Mean]])</f>
        <v>0.7181959681569301</v>
      </c>
      <c r="E896" s="5" t="s">
        <v>8220</v>
      </c>
      <c r="F896" s="5">
        <v>3</v>
      </c>
      <c r="G896" s="17">
        <f t="shared" si="27"/>
        <v>2.7116914028556591</v>
      </c>
      <c r="H896" s="17">
        <f>_xlfn.NORM.S.DIST(G896,Table2[[#Totals],[Successful Campaigns]])</f>
        <v>0.99665295593346726</v>
      </c>
    </row>
    <row r="897" spans="1:8" x14ac:dyDescent="0.35">
      <c r="A897" s="5" t="s">
        <v>8218</v>
      </c>
      <c r="B897" s="5">
        <v>147</v>
      </c>
      <c r="C897" s="17">
        <f t="shared" si="26"/>
        <v>-5.6171054874638547E-2</v>
      </c>
      <c r="D897" s="17">
        <f>_xlfn.NORM.S.DIST(C897,Table2[[#Totals],[Summary by Mean]])</f>
        <v>0.47760276980437721</v>
      </c>
      <c r="E897" s="5" t="s">
        <v>8220</v>
      </c>
      <c r="F897" s="5">
        <v>0</v>
      </c>
      <c r="G897" s="17">
        <f t="shared" si="27"/>
        <v>-0.28830859714434109</v>
      </c>
      <c r="H897" s="17">
        <f>_xlfn.NORM.S.DIST(G897,Table2[[#Totals],[Successful Campaigns]])</f>
        <v>0.38655526343120244</v>
      </c>
    </row>
    <row r="898" spans="1:8" x14ac:dyDescent="0.35">
      <c r="A898" s="5" t="s">
        <v>8218</v>
      </c>
      <c r="B898" s="5">
        <v>415</v>
      </c>
      <c r="C898" s="17">
        <f t="shared" ref="C898:C961" si="28">(B898-$J$5)/$J$10</f>
        <v>0.2612519968652175</v>
      </c>
      <c r="D898" s="17">
        <f>_xlfn.NORM.S.DIST(C898,Table2[[#Totals],[Summary by Mean]])</f>
        <v>0.60305090886092694</v>
      </c>
      <c r="E898" s="5" t="s">
        <v>8220</v>
      </c>
      <c r="F898" s="5">
        <v>3</v>
      </c>
      <c r="G898" s="17">
        <f t="shared" ref="G898:G961" si="29">F898-$K$5/$K$10</f>
        <v>2.7116914028556591</v>
      </c>
      <c r="H898" s="17">
        <f>_xlfn.NORM.S.DIST(G898,Table2[[#Totals],[Successful Campaigns]])</f>
        <v>0.99665295593346726</v>
      </c>
    </row>
    <row r="899" spans="1:8" x14ac:dyDescent="0.35">
      <c r="A899" s="5" t="s">
        <v>8218</v>
      </c>
      <c r="B899" s="5">
        <v>290</v>
      </c>
      <c r="C899" s="17">
        <f t="shared" si="28"/>
        <v>0.11320020034476225</v>
      </c>
      <c r="D899" s="17">
        <f>_xlfn.NORM.S.DIST(C899,Table2[[#Totals],[Summary by Mean]])</f>
        <v>0.54506408158130548</v>
      </c>
      <c r="E899" s="5" t="s">
        <v>8220</v>
      </c>
      <c r="F899" s="5">
        <v>13</v>
      </c>
      <c r="G899" s="17">
        <f t="shared" si="29"/>
        <v>12.711691402855658</v>
      </c>
      <c r="H899" s="17">
        <f>_xlfn.NORM.S.DIST(G899,Table2[[#Totals],[Successful Campaigns]])</f>
        <v>1</v>
      </c>
    </row>
    <row r="900" spans="1:8" x14ac:dyDescent="0.35">
      <c r="A900" s="5" t="s">
        <v>8218</v>
      </c>
      <c r="B900" s="5">
        <v>365</v>
      </c>
      <c r="C900" s="17">
        <f t="shared" si="28"/>
        <v>0.2020312782570354</v>
      </c>
      <c r="D900" s="17">
        <f>_xlfn.NORM.S.DIST(C900,Table2[[#Totals],[Summary by Mean]])</f>
        <v>0.58005386408893689</v>
      </c>
      <c r="E900" s="5" t="s">
        <v>8220</v>
      </c>
      <c r="F900" s="5">
        <v>6</v>
      </c>
      <c r="G900" s="17">
        <f t="shared" si="29"/>
        <v>5.7116914028556591</v>
      </c>
      <c r="H900" s="17">
        <f>_xlfn.NORM.S.DIST(G900,Table2[[#Totals],[Successful Campaigns]])</f>
        <v>0.99999999440706033</v>
      </c>
    </row>
    <row r="901" spans="1:8" x14ac:dyDescent="0.35">
      <c r="A901" s="5" t="s">
        <v>8218</v>
      </c>
      <c r="B901" s="5">
        <v>660</v>
      </c>
      <c r="C901" s="17">
        <f t="shared" si="28"/>
        <v>0.55143351804530982</v>
      </c>
      <c r="D901" s="17">
        <f>_xlfn.NORM.S.DIST(C901,Table2[[#Totals],[Summary by Mean]])</f>
        <v>0.70933173549530637</v>
      </c>
      <c r="E901" s="5" t="s">
        <v>8220</v>
      </c>
      <c r="F901" s="5">
        <v>1</v>
      </c>
      <c r="G901" s="17">
        <f t="shared" si="29"/>
        <v>0.71169140285565891</v>
      </c>
      <c r="H901" s="17">
        <f>_xlfn.NORM.S.DIST(G901,Table2[[#Totals],[Successful Campaigns]])</f>
        <v>0.76167205374032632</v>
      </c>
    </row>
    <row r="902" spans="1:8" x14ac:dyDescent="0.35">
      <c r="A902" s="5" t="s">
        <v>8218</v>
      </c>
      <c r="B902" s="5">
        <v>1356</v>
      </c>
      <c r="C902" s="17">
        <f t="shared" si="28"/>
        <v>1.3757859210712045</v>
      </c>
      <c r="D902" s="17">
        <f>_xlfn.NORM.S.DIST(C902,Table2[[#Totals],[Summary by Mean]])</f>
        <v>0.91555603923968309</v>
      </c>
      <c r="E902" s="5" t="s">
        <v>8220</v>
      </c>
      <c r="F902" s="5">
        <v>0</v>
      </c>
      <c r="G902" s="17">
        <f t="shared" si="29"/>
        <v>-0.28830859714434109</v>
      </c>
      <c r="H902" s="17">
        <f>_xlfn.NORM.S.DIST(G902,Table2[[#Totals],[Successful Campaigns]])</f>
        <v>0.38655526343120244</v>
      </c>
    </row>
    <row r="903" spans="1:8" x14ac:dyDescent="0.35">
      <c r="A903" s="5" t="s">
        <v>8218</v>
      </c>
      <c r="B903" s="5">
        <v>424</v>
      </c>
      <c r="C903" s="17">
        <f t="shared" si="28"/>
        <v>0.27191172621469029</v>
      </c>
      <c r="D903" s="17">
        <f>_xlfn.NORM.S.DIST(C903,Table2[[#Totals],[Summary by Mean]])</f>
        <v>0.60715505268990921</v>
      </c>
      <c r="E903" s="5" t="s">
        <v>8220</v>
      </c>
      <c r="F903" s="5">
        <v>5</v>
      </c>
      <c r="G903" s="17">
        <f t="shared" si="29"/>
        <v>4.7116914028556591</v>
      </c>
      <c r="H903" s="17">
        <f>_xlfn.NORM.S.DIST(G903,Table2[[#Totals],[Successful Campaigns]])</f>
        <v>0.99999877165397022</v>
      </c>
    </row>
    <row r="904" spans="1:8" x14ac:dyDescent="0.35">
      <c r="A904" s="5" t="s">
        <v>8218</v>
      </c>
      <c r="B904" s="5">
        <v>33</v>
      </c>
      <c r="C904" s="17">
        <f t="shared" si="28"/>
        <v>-0.19119429330129373</v>
      </c>
      <c r="D904" s="17">
        <f>_xlfn.NORM.S.DIST(C904,Table2[[#Totals],[Summary by Mean]])</f>
        <v>0.42418668721609792</v>
      </c>
      <c r="E904" s="5" t="s">
        <v>8220</v>
      </c>
      <c r="F904" s="5">
        <v>0</v>
      </c>
      <c r="G904" s="17">
        <f t="shared" si="29"/>
        <v>-0.28830859714434109</v>
      </c>
      <c r="H904" s="17">
        <f>_xlfn.NORM.S.DIST(G904,Table2[[#Totals],[Successful Campaigns]])</f>
        <v>0.38655526343120244</v>
      </c>
    </row>
    <row r="905" spans="1:8" x14ac:dyDescent="0.35">
      <c r="A905" s="5" t="s">
        <v>8218</v>
      </c>
      <c r="B905" s="5">
        <v>1633</v>
      </c>
      <c r="C905" s="17">
        <f t="shared" si="28"/>
        <v>1.7038687021605332</v>
      </c>
      <c r="D905" s="17">
        <f>_xlfn.NORM.S.DIST(C905,Table2[[#Totals],[Summary by Mean]])</f>
        <v>0.95579719034966282</v>
      </c>
      <c r="E905" s="5" t="s">
        <v>8220</v>
      </c>
      <c r="F905" s="5">
        <v>36</v>
      </c>
      <c r="G905" s="17">
        <f t="shared" si="29"/>
        <v>35.711691402855656</v>
      </c>
      <c r="H905" s="17">
        <f>_xlfn.NORM.S.DIST(G905,Table2[[#Totals],[Successful Campaigns]])</f>
        <v>1</v>
      </c>
    </row>
    <row r="906" spans="1:8" x14ac:dyDescent="0.35">
      <c r="A906" s="5" t="s">
        <v>8218</v>
      </c>
      <c r="B906" s="5">
        <v>306</v>
      </c>
      <c r="C906" s="17">
        <f t="shared" si="28"/>
        <v>0.13215083029938052</v>
      </c>
      <c r="D906" s="17">
        <f>_xlfn.NORM.S.DIST(C906,Table2[[#Totals],[Summary by Mean]])</f>
        <v>0.55256750416850509</v>
      </c>
      <c r="E906" s="5" t="s">
        <v>8220</v>
      </c>
      <c r="F906" s="5">
        <v>1</v>
      </c>
      <c r="G906" s="17">
        <f t="shared" si="29"/>
        <v>0.71169140285565891</v>
      </c>
      <c r="H906" s="17">
        <f>_xlfn.NORM.S.DIST(G906,Table2[[#Totals],[Successful Campaigns]])</f>
        <v>0.76167205374032632</v>
      </c>
    </row>
    <row r="907" spans="1:8" x14ac:dyDescent="0.35">
      <c r="A907" s="5" t="s">
        <v>8218</v>
      </c>
      <c r="B907" s="5">
        <v>205</v>
      </c>
      <c r="C907" s="17">
        <f t="shared" si="28"/>
        <v>1.2524978710852688E-2</v>
      </c>
      <c r="D907" s="17">
        <f>_xlfn.NORM.S.DIST(C907,Table2[[#Totals],[Summary by Mean]])</f>
        <v>0.50499661292786024</v>
      </c>
      <c r="E907" s="5" t="s">
        <v>8220</v>
      </c>
      <c r="F907" s="5">
        <v>1</v>
      </c>
      <c r="G907" s="17">
        <f t="shared" si="29"/>
        <v>0.71169140285565891</v>
      </c>
      <c r="H907" s="17">
        <f>_xlfn.NORM.S.DIST(G907,Table2[[#Totals],[Successful Campaigns]])</f>
        <v>0.76167205374032632</v>
      </c>
    </row>
    <row r="908" spans="1:8" x14ac:dyDescent="0.35">
      <c r="A908" s="5" t="s">
        <v>8218</v>
      </c>
      <c r="B908" s="5">
        <v>1281</v>
      </c>
      <c r="C908" s="17">
        <f t="shared" si="28"/>
        <v>1.2869548431589313</v>
      </c>
      <c r="D908" s="17">
        <f>_xlfn.NORM.S.DIST(C908,Table2[[#Totals],[Summary by Mean]])</f>
        <v>0.90094498601104245</v>
      </c>
      <c r="E908" s="5" t="s">
        <v>8220</v>
      </c>
      <c r="F908" s="5">
        <v>1</v>
      </c>
      <c r="G908" s="17">
        <f t="shared" si="29"/>
        <v>0.71169140285565891</v>
      </c>
      <c r="H908" s="17">
        <f>_xlfn.NORM.S.DIST(G908,Table2[[#Totals],[Successful Campaigns]])</f>
        <v>0.76167205374032632</v>
      </c>
    </row>
    <row r="909" spans="1:8" x14ac:dyDescent="0.35">
      <c r="A909" s="5" t="s">
        <v>8218</v>
      </c>
      <c r="B909" s="5">
        <v>103</v>
      </c>
      <c r="C909" s="17">
        <f t="shared" si="28"/>
        <v>-0.10828528724983878</v>
      </c>
      <c r="D909" s="17">
        <f>_xlfn.NORM.S.DIST(C909,Table2[[#Totals],[Summary by Mean]])</f>
        <v>0.45688469653043973</v>
      </c>
      <c r="E909" s="5" t="s">
        <v>8220</v>
      </c>
      <c r="F909" s="5">
        <v>9</v>
      </c>
      <c r="G909" s="17">
        <f t="shared" si="29"/>
        <v>8.7116914028556582</v>
      </c>
      <c r="H909" s="17">
        <f>_xlfn.NORM.S.DIST(G909,Table2[[#Totals],[Successful Campaigns]])</f>
        <v>1</v>
      </c>
    </row>
    <row r="910" spans="1:8" x14ac:dyDescent="0.35">
      <c r="A910" s="5" t="s">
        <v>8218</v>
      </c>
      <c r="B910" s="5">
        <v>1513</v>
      </c>
      <c r="C910" s="17">
        <f t="shared" si="28"/>
        <v>1.5617389775008963</v>
      </c>
      <c r="D910" s="17">
        <f>_xlfn.NORM.S.DIST(C910,Table2[[#Totals],[Summary by Mean]])</f>
        <v>0.9408252537274705</v>
      </c>
      <c r="E910" s="5" t="s">
        <v>8220</v>
      </c>
      <c r="F910" s="5">
        <v>1</v>
      </c>
      <c r="G910" s="17">
        <f t="shared" si="29"/>
        <v>0.71169140285565891</v>
      </c>
      <c r="H910" s="17">
        <f>_xlfn.NORM.S.DIST(G910,Table2[[#Totals],[Successful Campaigns]])</f>
        <v>0.76167205374032632</v>
      </c>
    </row>
    <row r="911" spans="1:8" x14ac:dyDescent="0.35">
      <c r="A911" s="5" t="s">
        <v>8218</v>
      </c>
      <c r="B911" s="5">
        <v>405</v>
      </c>
      <c r="C911" s="17">
        <f t="shared" si="28"/>
        <v>0.24940785314358108</v>
      </c>
      <c r="D911" s="17">
        <f>_xlfn.NORM.S.DIST(C911,Table2[[#Totals],[Summary by Mean]])</f>
        <v>0.59847734443806522</v>
      </c>
      <c r="E911" s="5" t="s">
        <v>8220</v>
      </c>
      <c r="F911" s="5">
        <v>0</v>
      </c>
      <c r="G911" s="17">
        <f t="shared" si="29"/>
        <v>-0.28830859714434109</v>
      </c>
      <c r="H911" s="17">
        <f>_xlfn.NORM.S.DIST(G911,Table2[[#Totals],[Successful Campaigns]])</f>
        <v>0.38655526343120244</v>
      </c>
    </row>
    <row r="912" spans="1:8" x14ac:dyDescent="0.35">
      <c r="A912" s="5" t="s">
        <v>8218</v>
      </c>
      <c r="B912" s="5">
        <v>510</v>
      </c>
      <c r="C912" s="17">
        <f t="shared" si="28"/>
        <v>0.37377136222076351</v>
      </c>
      <c r="D912" s="17">
        <f>_xlfn.NORM.S.DIST(C912,Table2[[#Totals],[Summary by Mean]])</f>
        <v>0.64571278630466011</v>
      </c>
      <c r="E912" s="5" t="s">
        <v>8220</v>
      </c>
      <c r="F912" s="5">
        <v>1</v>
      </c>
      <c r="G912" s="17">
        <f t="shared" si="29"/>
        <v>0.71169140285565891</v>
      </c>
      <c r="H912" s="17">
        <f>_xlfn.NORM.S.DIST(G912,Table2[[#Totals],[Successful Campaigns]])</f>
        <v>0.76167205374032632</v>
      </c>
    </row>
    <row r="913" spans="1:8" x14ac:dyDescent="0.35">
      <c r="A913" s="5" t="s">
        <v>8218</v>
      </c>
      <c r="B913" s="5">
        <v>1887</v>
      </c>
      <c r="C913" s="17">
        <f t="shared" si="28"/>
        <v>2.0047099526900984</v>
      </c>
      <c r="D913" s="17">
        <f>_xlfn.NORM.S.DIST(C913,Table2[[#Totals],[Summary by Mean]])</f>
        <v>0.97750296805122749</v>
      </c>
      <c r="E913" s="5" t="s">
        <v>8220</v>
      </c>
      <c r="F913" s="5">
        <v>1</v>
      </c>
      <c r="G913" s="17">
        <f t="shared" si="29"/>
        <v>0.71169140285565891</v>
      </c>
      <c r="H913" s="17">
        <f>_xlfn.NORM.S.DIST(G913,Table2[[#Totals],[Successful Campaigns]])</f>
        <v>0.76167205374032632</v>
      </c>
    </row>
    <row r="914" spans="1:8" x14ac:dyDescent="0.35">
      <c r="A914" s="5" t="s">
        <v>8218</v>
      </c>
      <c r="B914" s="5">
        <v>701</v>
      </c>
      <c r="C914" s="17">
        <f t="shared" si="28"/>
        <v>0.59999450730401915</v>
      </c>
      <c r="D914" s="17">
        <f>_xlfn.NORM.S.DIST(C914,Table2[[#Totals],[Summary by Mean]])</f>
        <v>0.72574505194547345</v>
      </c>
      <c r="E914" s="5" t="s">
        <v>8220</v>
      </c>
      <c r="F914" s="5">
        <v>4</v>
      </c>
      <c r="G914" s="17">
        <f t="shared" si="29"/>
        <v>3.7116914028556591</v>
      </c>
      <c r="H914" s="17">
        <f>_xlfn.NORM.S.DIST(G914,Table2[[#Totals],[Successful Campaigns]])</f>
        <v>0.99989706055044614</v>
      </c>
    </row>
    <row r="915" spans="1:8" x14ac:dyDescent="0.35">
      <c r="A915" s="5" t="s">
        <v>8218</v>
      </c>
      <c r="B915" s="5">
        <v>3863</v>
      </c>
      <c r="C915" s="17">
        <f t="shared" si="28"/>
        <v>4.3451127520854547</v>
      </c>
      <c r="D915" s="17">
        <f>_xlfn.NORM.S.DIST(C915,Table2[[#Totals],[Summary by Mean]])</f>
        <v>0.99999303979286347</v>
      </c>
      <c r="E915" s="5" t="s">
        <v>8220</v>
      </c>
      <c r="F915" s="5">
        <v>2</v>
      </c>
      <c r="G915" s="17">
        <f t="shared" si="29"/>
        <v>1.7116914028556589</v>
      </c>
      <c r="H915" s="17">
        <f>_xlfn.NORM.S.DIST(G915,Table2[[#Totals],[Successful Campaigns]])</f>
        <v>0.95652322310469373</v>
      </c>
    </row>
    <row r="916" spans="1:8" x14ac:dyDescent="0.35">
      <c r="A916" s="5" t="s">
        <v>8218</v>
      </c>
      <c r="B916" s="5">
        <v>238</v>
      </c>
      <c r="C916" s="17">
        <f t="shared" si="28"/>
        <v>5.161065299225287E-2</v>
      </c>
      <c r="D916" s="17">
        <f>_xlfn.NORM.S.DIST(C916,Table2[[#Totals],[Summary by Mean]])</f>
        <v>0.52058053460298037</v>
      </c>
      <c r="E916" s="5" t="s">
        <v>8220</v>
      </c>
      <c r="F916" s="5">
        <v>2</v>
      </c>
      <c r="G916" s="17">
        <f t="shared" si="29"/>
        <v>1.7116914028556589</v>
      </c>
      <c r="H916" s="17">
        <f>_xlfn.NORM.S.DIST(G916,Table2[[#Totals],[Successful Campaigns]])</f>
        <v>0.95652322310469373</v>
      </c>
    </row>
    <row r="917" spans="1:8" x14ac:dyDescent="0.35">
      <c r="A917" s="5" t="s">
        <v>8218</v>
      </c>
      <c r="B917" s="5">
        <v>2051</v>
      </c>
      <c r="C917" s="17">
        <f t="shared" si="28"/>
        <v>2.1989539097249358</v>
      </c>
      <c r="D917" s="17">
        <f>_xlfn.NORM.S.DIST(C917,Table2[[#Totals],[Summary by Mean]])</f>
        <v>0.98605940013189453</v>
      </c>
      <c r="E917" s="5" t="s">
        <v>8220</v>
      </c>
      <c r="F917" s="5">
        <v>2</v>
      </c>
      <c r="G917" s="17">
        <f t="shared" si="29"/>
        <v>1.7116914028556589</v>
      </c>
      <c r="H917" s="17">
        <f>_xlfn.NORM.S.DIST(G917,Table2[[#Totals],[Successful Campaigns]])</f>
        <v>0.95652322310469373</v>
      </c>
    </row>
    <row r="918" spans="1:8" x14ac:dyDescent="0.35">
      <c r="A918" s="5" t="s">
        <v>8218</v>
      </c>
      <c r="B918" s="5">
        <v>402</v>
      </c>
      <c r="C918" s="17">
        <f t="shared" si="28"/>
        <v>0.24585461002709014</v>
      </c>
      <c r="D918" s="17">
        <f>_xlfn.NORM.S.DIST(C918,Table2[[#Totals],[Summary by Mean]])</f>
        <v>0.59710260928040715</v>
      </c>
      <c r="E918" s="5" t="s">
        <v>8220</v>
      </c>
      <c r="F918" s="5">
        <v>0</v>
      </c>
      <c r="G918" s="17">
        <f t="shared" si="29"/>
        <v>-0.28830859714434109</v>
      </c>
      <c r="H918" s="17">
        <f>_xlfn.NORM.S.DIST(G918,Table2[[#Totals],[Successful Campaigns]])</f>
        <v>0.38655526343120244</v>
      </c>
    </row>
    <row r="919" spans="1:8" x14ac:dyDescent="0.35">
      <c r="A919" s="5" t="s">
        <v>8218</v>
      </c>
      <c r="B919" s="5">
        <v>253</v>
      </c>
      <c r="C919" s="17">
        <f t="shared" si="28"/>
        <v>6.9376868574707498E-2</v>
      </c>
      <c r="D919" s="17">
        <f>_xlfn.NORM.S.DIST(C919,Table2[[#Totals],[Summary by Mean]])</f>
        <v>0.52765517962476194</v>
      </c>
      <c r="E919" s="5" t="s">
        <v>8220</v>
      </c>
      <c r="F919" s="5">
        <v>2</v>
      </c>
      <c r="G919" s="17">
        <f t="shared" si="29"/>
        <v>1.7116914028556589</v>
      </c>
      <c r="H919" s="17">
        <f>_xlfn.NORM.S.DIST(G919,Table2[[#Totals],[Successful Campaigns]])</f>
        <v>0.95652322310469373</v>
      </c>
    </row>
    <row r="920" spans="1:8" x14ac:dyDescent="0.35">
      <c r="A920" s="5" t="s">
        <v>8218</v>
      </c>
      <c r="B920" s="5">
        <v>473</v>
      </c>
      <c r="C920" s="17">
        <f t="shared" si="28"/>
        <v>0.32994803045070875</v>
      </c>
      <c r="D920" s="17">
        <f>_xlfn.NORM.S.DIST(C920,Table2[[#Totals],[Summary by Mean]])</f>
        <v>0.62928038464141789</v>
      </c>
      <c r="E920" s="5" t="s">
        <v>8220</v>
      </c>
      <c r="F920" s="5">
        <v>4</v>
      </c>
      <c r="G920" s="17">
        <f t="shared" si="29"/>
        <v>3.7116914028556591</v>
      </c>
      <c r="H920" s="17">
        <f>_xlfn.NORM.S.DIST(G920,Table2[[#Totals],[Successful Campaigns]])</f>
        <v>0.99989706055044614</v>
      </c>
    </row>
    <row r="921" spans="1:8" x14ac:dyDescent="0.35">
      <c r="A921" s="5" t="s">
        <v>8218</v>
      </c>
      <c r="B921" s="5">
        <v>821</v>
      </c>
      <c r="C921" s="17">
        <f t="shared" si="28"/>
        <v>0.74212423196365618</v>
      </c>
      <c r="D921" s="17">
        <f>_xlfn.NORM.S.DIST(C921,Table2[[#Totals],[Summary by Mean]])</f>
        <v>0.77099396529961484</v>
      </c>
      <c r="E921" s="5" t="s">
        <v>8220</v>
      </c>
      <c r="F921" s="5">
        <v>2</v>
      </c>
      <c r="G921" s="17">
        <f t="shared" si="29"/>
        <v>1.7116914028556589</v>
      </c>
      <c r="H921" s="17">
        <f>_xlfn.NORM.S.DIST(G921,Table2[[#Totals],[Successful Campaigns]])</f>
        <v>0.95652322310469373</v>
      </c>
    </row>
    <row r="922" spans="1:8" x14ac:dyDescent="0.35">
      <c r="A922" s="5" t="s">
        <v>8218</v>
      </c>
      <c r="B922" s="5">
        <v>388</v>
      </c>
      <c r="C922" s="17">
        <f t="shared" si="28"/>
        <v>0.22927280881679915</v>
      </c>
      <c r="D922" s="17">
        <f>_xlfn.NORM.S.DIST(C922,Table2[[#Totals],[Summary by Mean]])</f>
        <v>0.59067155697641571</v>
      </c>
      <c r="E922" s="5" t="s">
        <v>8220</v>
      </c>
      <c r="F922" s="5">
        <v>0</v>
      </c>
      <c r="G922" s="17">
        <f t="shared" si="29"/>
        <v>-0.28830859714434109</v>
      </c>
      <c r="H922" s="17">
        <f>_xlfn.NORM.S.DIST(G922,Table2[[#Totals],[Successful Campaigns]])</f>
        <v>0.38655526343120244</v>
      </c>
    </row>
    <row r="923" spans="1:8" x14ac:dyDescent="0.35">
      <c r="A923" s="5" t="s">
        <v>8218</v>
      </c>
      <c r="B923" s="5">
        <v>813</v>
      </c>
      <c r="C923" s="17">
        <f t="shared" si="28"/>
        <v>0.73264891698634704</v>
      </c>
      <c r="D923" s="17">
        <f>_xlfn.NORM.S.DIST(C923,Table2[[#Totals],[Summary by Mean]])</f>
        <v>0.76811370614810448</v>
      </c>
      <c r="E923" s="5" t="s">
        <v>8220</v>
      </c>
      <c r="F923" s="5">
        <v>1</v>
      </c>
      <c r="G923" s="17">
        <f t="shared" si="29"/>
        <v>0.71169140285565891</v>
      </c>
      <c r="H923" s="17">
        <f>_xlfn.NORM.S.DIST(G923,Table2[[#Totals],[Successful Campaigns]])</f>
        <v>0.76167205374032632</v>
      </c>
    </row>
    <row r="924" spans="1:8" x14ac:dyDescent="0.35">
      <c r="A924" s="5" t="s">
        <v>8218</v>
      </c>
      <c r="B924" s="5">
        <v>1945</v>
      </c>
      <c r="C924" s="17">
        <f t="shared" si="28"/>
        <v>2.0734059862755894</v>
      </c>
      <c r="D924" s="17">
        <f>_xlfn.NORM.S.DIST(C924,Table2[[#Totals],[Summary by Mean]])</f>
        <v>0.9809327438492581</v>
      </c>
      <c r="E924" s="5" t="s">
        <v>8220</v>
      </c>
      <c r="F924" s="5">
        <v>0</v>
      </c>
      <c r="G924" s="17">
        <f t="shared" si="29"/>
        <v>-0.28830859714434109</v>
      </c>
      <c r="H924" s="17">
        <f>_xlfn.NORM.S.DIST(G924,Table2[[#Totals],[Successful Campaigns]])</f>
        <v>0.38655526343120244</v>
      </c>
    </row>
    <row r="925" spans="1:8" x14ac:dyDescent="0.35">
      <c r="A925" s="5" t="s">
        <v>8218</v>
      </c>
      <c r="B925" s="5">
        <v>1637</v>
      </c>
      <c r="C925" s="17">
        <f t="shared" si="28"/>
        <v>1.7086063596491878</v>
      </c>
      <c r="D925" s="17">
        <f>_xlfn.NORM.S.DIST(C925,Table2[[#Totals],[Summary by Mean]])</f>
        <v>0.95623805507808857</v>
      </c>
      <c r="E925" s="5" t="s">
        <v>8220</v>
      </c>
      <c r="F925" s="5">
        <v>2</v>
      </c>
      <c r="G925" s="17">
        <f t="shared" si="29"/>
        <v>1.7116914028556589</v>
      </c>
      <c r="H925" s="17">
        <f>_xlfn.NORM.S.DIST(G925,Table2[[#Totals],[Successful Campaigns]])</f>
        <v>0.95652322310469373</v>
      </c>
    </row>
    <row r="926" spans="1:8" x14ac:dyDescent="0.35">
      <c r="A926" s="5" t="s">
        <v>8218</v>
      </c>
      <c r="B926" s="5">
        <v>1375</v>
      </c>
      <c r="C926" s="17">
        <f t="shared" si="28"/>
        <v>1.3982897941423136</v>
      </c>
      <c r="D926" s="17">
        <f>_xlfn.NORM.S.DIST(C926,Table2[[#Totals],[Summary by Mean]])</f>
        <v>0.91898696931123847</v>
      </c>
      <c r="E926" s="5" t="s">
        <v>8220</v>
      </c>
      <c r="F926" s="5">
        <v>7</v>
      </c>
      <c r="G926" s="17">
        <f t="shared" si="29"/>
        <v>6.7116914028556591</v>
      </c>
      <c r="H926" s="17">
        <f>_xlfn.NORM.S.DIST(G926,Table2[[#Totals],[Successful Campaigns]])</f>
        <v>0.99999999999038092</v>
      </c>
    </row>
    <row r="927" spans="1:8" x14ac:dyDescent="0.35">
      <c r="A927" s="5" t="s">
        <v>8218</v>
      </c>
      <c r="B927" s="5">
        <v>17</v>
      </c>
      <c r="C927" s="17">
        <f t="shared" si="28"/>
        <v>-0.210144923255912</v>
      </c>
      <c r="D927" s="17">
        <f>_xlfn.NORM.S.DIST(C927,Table2[[#Totals],[Summary by Mean]])</f>
        <v>0.41677728225485228</v>
      </c>
      <c r="E927" s="5" t="s">
        <v>8220</v>
      </c>
      <c r="F927" s="5">
        <v>5</v>
      </c>
      <c r="G927" s="17">
        <f t="shared" si="29"/>
        <v>4.7116914028556591</v>
      </c>
      <c r="H927" s="17">
        <f>_xlfn.NORM.S.DIST(G927,Table2[[#Totals],[Successful Campaigns]])</f>
        <v>0.99999877165397022</v>
      </c>
    </row>
    <row r="928" spans="1:8" x14ac:dyDescent="0.35">
      <c r="A928" s="5" t="s">
        <v>8218</v>
      </c>
      <c r="B928" s="5">
        <v>354</v>
      </c>
      <c r="C928" s="17">
        <f t="shared" si="28"/>
        <v>0.18900272016323533</v>
      </c>
      <c r="D928" s="17">
        <f>_xlfn.NORM.S.DIST(C928,Table2[[#Totals],[Summary by Mean]])</f>
        <v>0.57495465758290676</v>
      </c>
      <c r="E928" s="5" t="s">
        <v>8220</v>
      </c>
      <c r="F928" s="5">
        <v>0</v>
      </c>
      <c r="G928" s="17">
        <f t="shared" si="29"/>
        <v>-0.28830859714434109</v>
      </c>
      <c r="H928" s="17">
        <f>_xlfn.NORM.S.DIST(G928,Table2[[#Totals],[Successful Campaigns]])</f>
        <v>0.38655526343120244</v>
      </c>
    </row>
    <row r="929" spans="1:8" x14ac:dyDescent="0.35">
      <c r="A929" s="5" t="s">
        <v>8218</v>
      </c>
      <c r="B929" s="5">
        <v>191</v>
      </c>
      <c r="C929" s="17">
        <f t="shared" si="28"/>
        <v>-4.0568224994382996E-3</v>
      </c>
      <c r="D929" s="17">
        <f>_xlfn.NORM.S.DIST(C929,Table2[[#Totals],[Summary by Mean]])</f>
        <v>0.4983815664202032</v>
      </c>
      <c r="E929" s="5" t="s">
        <v>8220</v>
      </c>
      <c r="F929" s="5">
        <v>0</v>
      </c>
      <c r="G929" s="17">
        <f t="shared" si="29"/>
        <v>-0.28830859714434109</v>
      </c>
      <c r="H929" s="17">
        <f>_xlfn.NORM.S.DIST(G929,Table2[[#Totals],[Successful Campaigns]])</f>
        <v>0.38655526343120244</v>
      </c>
    </row>
    <row r="930" spans="1:8" x14ac:dyDescent="0.35">
      <c r="A930" s="5" t="s">
        <v>8218</v>
      </c>
      <c r="B930" s="5">
        <v>303</v>
      </c>
      <c r="C930" s="17">
        <f t="shared" si="28"/>
        <v>0.12859758718288961</v>
      </c>
      <c r="D930" s="17">
        <f>_xlfn.NORM.S.DIST(C930,Table2[[#Totals],[Summary by Mean]])</f>
        <v>0.55116196219747238</v>
      </c>
      <c r="E930" s="5" t="s">
        <v>8220</v>
      </c>
      <c r="F930" s="5">
        <v>0</v>
      </c>
      <c r="G930" s="17">
        <f t="shared" si="29"/>
        <v>-0.28830859714434109</v>
      </c>
      <c r="H930" s="17">
        <f>_xlfn.NORM.S.DIST(G930,Table2[[#Totals],[Successful Campaigns]])</f>
        <v>0.38655526343120244</v>
      </c>
    </row>
    <row r="931" spans="1:8" x14ac:dyDescent="0.35">
      <c r="A931" s="5" t="s">
        <v>8218</v>
      </c>
      <c r="B931" s="5">
        <v>137</v>
      </c>
      <c r="C931" s="17">
        <f t="shared" si="28"/>
        <v>-6.8015198596274959E-2</v>
      </c>
      <c r="D931" s="17">
        <f>_xlfn.NORM.S.DIST(C931,Table2[[#Totals],[Summary by Mean]])</f>
        <v>0.47288676778574823</v>
      </c>
      <c r="E931" s="5" t="s">
        <v>8220</v>
      </c>
      <c r="F931" s="5">
        <v>2</v>
      </c>
      <c r="G931" s="17">
        <f t="shared" si="29"/>
        <v>1.7116914028556589</v>
      </c>
      <c r="H931" s="17">
        <f>_xlfn.NORM.S.DIST(G931,Table2[[#Totals],[Successful Campaigns]])</f>
        <v>0.95652322310469373</v>
      </c>
    </row>
    <row r="932" spans="1:8" x14ac:dyDescent="0.35">
      <c r="A932" s="5" t="s">
        <v>8218</v>
      </c>
      <c r="B932" s="5">
        <v>41</v>
      </c>
      <c r="C932" s="17">
        <f t="shared" si="28"/>
        <v>-0.18171897832398459</v>
      </c>
      <c r="D932" s="17">
        <f>_xlfn.NORM.S.DIST(C932,Table2[[#Totals],[Summary by Mean]])</f>
        <v>0.42790163569933126</v>
      </c>
      <c r="E932" s="5" t="s">
        <v>8220</v>
      </c>
      <c r="F932" s="5">
        <v>0</v>
      </c>
      <c r="G932" s="17">
        <f t="shared" si="29"/>
        <v>-0.28830859714434109</v>
      </c>
      <c r="H932" s="17">
        <f>_xlfn.NORM.S.DIST(G932,Table2[[#Totals],[Successful Campaigns]])</f>
        <v>0.38655526343120244</v>
      </c>
    </row>
    <row r="933" spans="1:8" x14ac:dyDescent="0.35">
      <c r="A933" s="5" t="s">
        <v>8218</v>
      </c>
      <c r="B933" s="5">
        <v>398</v>
      </c>
      <c r="C933" s="17">
        <f t="shared" si="28"/>
        <v>0.24111695253843557</v>
      </c>
      <c r="D933" s="17">
        <f>_xlfn.NORM.S.DIST(C933,Table2[[#Totals],[Summary by Mean]])</f>
        <v>0.59526776294511263</v>
      </c>
      <c r="E933" s="5" t="s">
        <v>8220</v>
      </c>
      <c r="F933" s="5">
        <v>0</v>
      </c>
      <c r="G933" s="17">
        <f t="shared" si="29"/>
        <v>-0.28830859714434109</v>
      </c>
      <c r="H933" s="17">
        <f>_xlfn.NORM.S.DIST(G933,Table2[[#Totals],[Successful Campaigns]])</f>
        <v>0.38655526343120244</v>
      </c>
    </row>
    <row r="934" spans="1:8" x14ac:dyDescent="0.35">
      <c r="A934" s="5" t="s">
        <v>8218</v>
      </c>
      <c r="B934" s="5">
        <v>1737</v>
      </c>
      <c r="C934" s="17">
        <f t="shared" si="28"/>
        <v>1.8270477968655521</v>
      </c>
      <c r="D934" s="17">
        <f>_xlfn.NORM.S.DIST(C934,Table2[[#Totals],[Summary by Mean]])</f>
        <v>0.96615370839547599</v>
      </c>
      <c r="E934" s="5" t="s">
        <v>8220</v>
      </c>
      <c r="F934" s="5">
        <v>28</v>
      </c>
      <c r="G934" s="17">
        <f t="shared" si="29"/>
        <v>27.71169140285566</v>
      </c>
      <c r="H934" s="17">
        <f>_xlfn.NORM.S.DIST(G934,Table2[[#Totals],[Successful Campaigns]])</f>
        <v>1</v>
      </c>
    </row>
    <row r="935" spans="1:8" x14ac:dyDescent="0.35">
      <c r="A935" s="5" t="s">
        <v>8218</v>
      </c>
      <c r="B935" s="5">
        <v>971</v>
      </c>
      <c r="C935" s="17">
        <f t="shared" si="28"/>
        <v>0.91978638778820243</v>
      </c>
      <c r="D935" s="17">
        <f>_xlfn.NORM.S.DIST(C935,Table2[[#Totals],[Summary by Mean]])</f>
        <v>0.82115780095660273</v>
      </c>
      <c r="E935" s="5" t="s">
        <v>8220</v>
      </c>
      <c r="F935" s="5">
        <v>2</v>
      </c>
      <c r="G935" s="17">
        <f t="shared" si="29"/>
        <v>1.7116914028556589</v>
      </c>
      <c r="H935" s="17">
        <f>_xlfn.NORM.S.DIST(G935,Table2[[#Totals],[Successful Campaigns]])</f>
        <v>0.95652322310469373</v>
      </c>
    </row>
    <row r="936" spans="1:8" x14ac:dyDescent="0.35">
      <c r="A936" s="5" t="s">
        <v>8218</v>
      </c>
      <c r="B936" s="5">
        <v>183</v>
      </c>
      <c r="C936" s="17">
        <f t="shared" si="28"/>
        <v>-1.3532137476747435E-2</v>
      </c>
      <c r="D936" s="17">
        <f>_xlfn.NORM.S.DIST(C936,Table2[[#Totals],[Summary by Mean]])</f>
        <v>0.49460162297416088</v>
      </c>
      <c r="E936" s="5" t="s">
        <v>8220</v>
      </c>
      <c r="F936" s="5">
        <v>0</v>
      </c>
      <c r="G936" s="17">
        <f t="shared" si="29"/>
        <v>-0.28830859714434109</v>
      </c>
      <c r="H936" s="17">
        <f>_xlfn.NORM.S.DIST(G936,Table2[[#Totals],[Successful Campaigns]])</f>
        <v>0.38655526343120244</v>
      </c>
    </row>
    <row r="937" spans="1:8" x14ac:dyDescent="0.35">
      <c r="A937" s="5" t="s">
        <v>8218</v>
      </c>
      <c r="B937" s="5">
        <v>4562</v>
      </c>
      <c r="C937" s="17">
        <f t="shared" si="28"/>
        <v>5.1730183982278408</v>
      </c>
      <c r="D937" s="17">
        <f>_xlfn.NORM.S.DIST(C937,Table2[[#Totals],[Summary by Mean]])</f>
        <v>0.99999988482883861</v>
      </c>
      <c r="E937" s="5" t="s">
        <v>8220</v>
      </c>
      <c r="F937" s="5">
        <v>0</v>
      </c>
      <c r="G937" s="17">
        <f t="shared" si="29"/>
        <v>-0.28830859714434109</v>
      </c>
      <c r="H937" s="17">
        <f>_xlfn.NORM.S.DIST(G937,Table2[[#Totals],[Successful Campaigns]])</f>
        <v>0.38655526343120244</v>
      </c>
    </row>
    <row r="938" spans="1:8" x14ac:dyDescent="0.35">
      <c r="A938" s="5" t="s">
        <v>8218</v>
      </c>
      <c r="B938" s="5">
        <v>26457</v>
      </c>
      <c r="C938" s="17">
        <f t="shared" si="28"/>
        <v>31.105771076750781</v>
      </c>
      <c r="D938" s="17">
        <f>_xlfn.NORM.S.DIST(C938,Table2[[#Totals],[Summary by Mean]])</f>
        <v>1</v>
      </c>
      <c r="E938" s="5" t="s">
        <v>8220</v>
      </c>
      <c r="F938" s="5">
        <v>0</v>
      </c>
      <c r="G938" s="17">
        <f t="shared" si="29"/>
        <v>-0.28830859714434109</v>
      </c>
      <c r="H938" s="17">
        <f>_xlfn.NORM.S.DIST(G938,Table2[[#Totals],[Successful Campaigns]])</f>
        <v>0.38655526343120244</v>
      </c>
    </row>
    <row r="939" spans="1:8" x14ac:dyDescent="0.35">
      <c r="A939" s="5" t="s">
        <v>8218</v>
      </c>
      <c r="B939" s="5">
        <v>162</v>
      </c>
      <c r="C939" s="17">
        <f t="shared" si="28"/>
        <v>-3.8404839292183912E-2</v>
      </c>
      <c r="D939" s="17">
        <f>_xlfn.NORM.S.DIST(C939,Table2[[#Totals],[Summary by Mean]])</f>
        <v>0.48468245131648963</v>
      </c>
      <c r="E939" s="5" t="s">
        <v>8220</v>
      </c>
      <c r="F939" s="5">
        <v>4</v>
      </c>
      <c r="G939" s="17">
        <f t="shared" si="29"/>
        <v>3.7116914028556591</v>
      </c>
      <c r="H939" s="17">
        <f>_xlfn.NORM.S.DIST(G939,Table2[[#Totals],[Successful Campaigns]])</f>
        <v>0.99989706055044614</v>
      </c>
    </row>
    <row r="940" spans="1:8" x14ac:dyDescent="0.35">
      <c r="A940" s="5" t="s">
        <v>8218</v>
      </c>
      <c r="B940" s="5">
        <v>479</v>
      </c>
      <c r="C940" s="17">
        <f t="shared" si="28"/>
        <v>0.33705451668369063</v>
      </c>
      <c r="D940" s="17">
        <f>_xlfn.NORM.S.DIST(C940,Table2[[#Totals],[Summary by Mean]])</f>
        <v>0.63196209817336169</v>
      </c>
      <c r="E940" s="5" t="s">
        <v>8220</v>
      </c>
      <c r="F940" s="5">
        <v>12</v>
      </c>
      <c r="G940" s="17">
        <f t="shared" si="29"/>
        <v>11.711691402855658</v>
      </c>
      <c r="H940" s="17">
        <f>_xlfn.NORM.S.DIST(G940,Table2[[#Totals],[Successful Campaigns]])</f>
        <v>1</v>
      </c>
    </row>
    <row r="941" spans="1:8" x14ac:dyDescent="0.35">
      <c r="A941" s="5" t="s">
        <v>8218</v>
      </c>
      <c r="B941" s="5">
        <v>426</v>
      </c>
      <c r="C941" s="17">
        <f t="shared" si="28"/>
        <v>0.27428055495901754</v>
      </c>
      <c r="D941" s="17">
        <f>_xlfn.NORM.S.DIST(C941,Table2[[#Totals],[Summary by Mean]])</f>
        <v>0.60806548669154326</v>
      </c>
      <c r="E941" s="5" t="s">
        <v>8220</v>
      </c>
      <c r="F941" s="5">
        <v>0</v>
      </c>
      <c r="G941" s="17">
        <f t="shared" si="29"/>
        <v>-0.28830859714434109</v>
      </c>
      <c r="H941" s="17">
        <f>_xlfn.NORM.S.DIST(G941,Table2[[#Totals],[Successful Campaigns]])</f>
        <v>0.38655526343120244</v>
      </c>
    </row>
    <row r="942" spans="1:8" x14ac:dyDescent="0.35">
      <c r="A942" s="5" t="s">
        <v>8218</v>
      </c>
      <c r="B942" s="5">
        <v>450</v>
      </c>
      <c r="C942" s="17">
        <f t="shared" si="28"/>
        <v>0.30270649989094495</v>
      </c>
      <c r="D942" s="17">
        <f>_xlfn.NORM.S.DIST(C942,Table2[[#Totals],[Summary by Mean]])</f>
        <v>0.61894322806590107</v>
      </c>
      <c r="E942" s="5" t="s">
        <v>8220</v>
      </c>
      <c r="F942" s="5">
        <v>33</v>
      </c>
      <c r="G942" s="17">
        <f t="shared" si="29"/>
        <v>32.711691402855656</v>
      </c>
      <c r="H942" s="17">
        <f>_xlfn.NORM.S.DIST(G942,Table2[[#Totals],[Successful Campaigns]])</f>
        <v>1</v>
      </c>
    </row>
    <row r="943" spans="1:8" x14ac:dyDescent="0.35">
      <c r="A943" s="5" t="s">
        <v>8218</v>
      </c>
      <c r="B943" s="5">
        <v>1780</v>
      </c>
      <c r="C943" s="17">
        <f t="shared" si="28"/>
        <v>1.8779776148685887</v>
      </c>
      <c r="D943" s="17">
        <f>_xlfn.NORM.S.DIST(C943,Table2[[#Totals],[Summary by Mean]])</f>
        <v>0.96980788627835879</v>
      </c>
      <c r="E943" s="5" t="s">
        <v>8220</v>
      </c>
      <c r="F943" s="5">
        <v>0</v>
      </c>
      <c r="G943" s="17">
        <f t="shared" si="29"/>
        <v>-0.28830859714434109</v>
      </c>
      <c r="H943" s="17">
        <f>_xlfn.NORM.S.DIST(G943,Table2[[#Totals],[Successful Campaigns]])</f>
        <v>0.38655526343120244</v>
      </c>
    </row>
    <row r="944" spans="1:8" x14ac:dyDescent="0.35">
      <c r="A944" s="5" t="s">
        <v>8218</v>
      </c>
      <c r="B944" s="5">
        <v>122</v>
      </c>
      <c r="C944" s="17">
        <f t="shared" si="28"/>
        <v>-8.5781414178729587E-2</v>
      </c>
      <c r="D944" s="17">
        <f>_xlfn.NORM.S.DIST(C944,Table2[[#Totals],[Summary by Mean]])</f>
        <v>0.46582009067392821</v>
      </c>
      <c r="E944" s="5" t="s">
        <v>8220</v>
      </c>
      <c r="F944" s="5">
        <v>4</v>
      </c>
      <c r="G944" s="17">
        <f t="shared" si="29"/>
        <v>3.7116914028556591</v>
      </c>
      <c r="H944" s="17">
        <f>_xlfn.NORM.S.DIST(G944,Table2[[#Totals],[Successful Campaigns]])</f>
        <v>0.99989706055044614</v>
      </c>
    </row>
    <row r="945" spans="1:8" x14ac:dyDescent="0.35">
      <c r="A945" s="5" t="s">
        <v>8218</v>
      </c>
      <c r="B945" s="5">
        <v>95</v>
      </c>
      <c r="C945" s="17">
        <f t="shared" si="28"/>
        <v>-0.11776060222714792</v>
      </c>
      <c r="D945" s="17">
        <f>_xlfn.NORM.S.DIST(C945,Table2[[#Totals],[Summary by Mean]])</f>
        <v>0.45312867357096692</v>
      </c>
      <c r="E945" s="5" t="s">
        <v>8220</v>
      </c>
      <c r="F945" s="5">
        <v>0</v>
      </c>
      <c r="G945" s="17">
        <f t="shared" si="29"/>
        <v>-0.28830859714434109</v>
      </c>
      <c r="H945" s="17">
        <f>_xlfn.NORM.S.DIST(G945,Table2[[#Totals],[Successful Campaigns]])</f>
        <v>0.38655526343120244</v>
      </c>
    </row>
    <row r="946" spans="1:8" x14ac:dyDescent="0.35">
      <c r="A946" s="5" t="s">
        <v>8218</v>
      </c>
      <c r="B946" s="5">
        <v>325</v>
      </c>
      <c r="C946" s="17">
        <f t="shared" si="28"/>
        <v>0.15465470337048973</v>
      </c>
      <c r="D946" s="17">
        <f>_xlfn.NORM.S.DIST(C946,Table2[[#Totals],[Summary by Mean]])</f>
        <v>0.56145322914653617</v>
      </c>
      <c r="E946" s="5" t="s">
        <v>8220</v>
      </c>
      <c r="F946" s="5">
        <v>11</v>
      </c>
      <c r="G946" s="17">
        <f t="shared" si="29"/>
        <v>10.711691402855658</v>
      </c>
      <c r="H946" s="17">
        <f>_xlfn.NORM.S.DIST(G946,Table2[[#Totals],[Successful Campaigns]])</f>
        <v>1</v>
      </c>
    </row>
    <row r="947" spans="1:8" x14ac:dyDescent="0.35">
      <c r="A947" s="5" t="s">
        <v>8218</v>
      </c>
      <c r="B947" s="5">
        <v>353</v>
      </c>
      <c r="C947" s="17">
        <f t="shared" si="28"/>
        <v>0.1878183057910717</v>
      </c>
      <c r="D947" s="17">
        <f>_xlfn.NORM.S.DIST(C947,Table2[[#Totals],[Summary by Mean]])</f>
        <v>0.57449045740345439</v>
      </c>
      <c r="E947" s="5" t="s">
        <v>8220</v>
      </c>
      <c r="F947" s="5">
        <v>1</v>
      </c>
      <c r="G947" s="17">
        <f t="shared" si="29"/>
        <v>0.71169140285565891</v>
      </c>
      <c r="H947" s="17">
        <f>_xlfn.NORM.S.DIST(G947,Table2[[#Totals],[Successful Campaigns]])</f>
        <v>0.76167205374032632</v>
      </c>
    </row>
    <row r="948" spans="1:8" x14ac:dyDescent="0.35">
      <c r="A948" s="5" t="s">
        <v>8218</v>
      </c>
      <c r="B948" s="5">
        <v>105</v>
      </c>
      <c r="C948" s="17">
        <f t="shared" si="28"/>
        <v>-0.1059164585055115</v>
      </c>
      <c r="D948" s="17">
        <f>_xlfn.NORM.S.DIST(C948,Table2[[#Totals],[Summary by Mean]])</f>
        <v>0.45782431776156801</v>
      </c>
      <c r="E948" s="5" t="s">
        <v>8220</v>
      </c>
      <c r="F948" s="5">
        <v>5</v>
      </c>
      <c r="G948" s="17">
        <f t="shared" si="29"/>
        <v>4.7116914028556591</v>
      </c>
      <c r="H948" s="17">
        <f>_xlfn.NORM.S.DIST(G948,Table2[[#Totals],[Successful Campaigns]])</f>
        <v>0.99999877165397022</v>
      </c>
    </row>
    <row r="949" spans="1:8" x14ac:dyDescent="0.35">
      <c r="A949" s="5" t="s">
        <v>8218</v>
      </c>
      <c r="B949" s="5">
        <v>729</v>
      </c>
      <c r="C949" s="17">
        <f t="shared" si="28"/>
        <v>0.63315810972460107</v>
      </c>
      <c r="D949" s="17">
        <f>_xlfn.NORM.S.DIST(C949,Table2[[#Totals],[Summary by Mean]])</f>
        <v>0.73668480093245958</v>
      </c>
      <c r="E949" s="5" t="s">
        <v>8220</v>
      </c>
      <c r="F949" s="5">
        <v>0</v>
      </c>
      <c r="G949" s="17">
        <f t="shared" si="29"/>
        <v>-0.28830859714434109</v>
      </c>
      <c r="H949" s="17">
        <f>_xlfn.NORM.S.DIST(G949,Table2[[#Totals],[Successful Campaigns]])</f>
        <v>0.38655526343120244</v>
      </c>
    </row>
    <row r="950" spans="1:8" x14ac:dyDescent="0.35">
      <c r="A950" s="5" t="s">
        <v>8218</v>
      </c>
      <c r="B950" s="5">
        <v>454</v>
      </c>
      <c r="C950" s="17">
        <f t="shared" si="28"/>
        <v>0.30744415737959957</v>
      </c>
      <c r="D950" s="17">
        <f>_xlfn.NORM.S.DIST(C950,Table2[[#Totals],[Summary by Mean]])</f>
        <v>0.62074733907258495</v>
      </c>
      <c r="E950" s="5" t="s">
        <v>8220</v>
      </c>
      <c r="F950" s="5">
        <v>1</v>
      </c>
      <c r="G950" s="17">
        <f t="shared" si="29"/>
        <v>0.71169140285565891</v>
      </c>
      <c r="H950" s="17">
        <f>_xlfn.NORM.S.DIST(G950,Table2[[#Totals],[Successful Campaigns]])</f>
        <v>0.76167205374032632</v>
      </c>
    </row>
    <row r="951" spans="1:8" x14ac:dyDescent="0.35">
      <c r="A951" s="5" t="s">
        <v>8218</v>
      </c>
      <c r="B951" s="5">
        <v>539</v>
      </c>
      <c r="C951" s="17">
        <f t="shared" si="28"/>
        <v>0.40811937901350914</v>
      </c>
      <c r="D951" s="17">
        <f>_xlfn.NORM.S.DIST(C951,Table2[[#Totals],[Summary by Mean]])</f>
        <v>0.65840698334632608</v>
      </c>
      <c r="E951" s="5" t="s">
        <v>8220</v>
      </c>
      <c r="F951" s="5">
        <v>1</v>
      </c>
      <c r="G951" s="17">
        <f t="shared" si="29"/>
        <v>0.71169140285565891</v>
      </c>
      <c r="H951" s="17">
        <f>_xlfn.NORM.S.DIST(G951,Table2[[#Totals],[Successful Campaigns]])</f>
        <v>0.76167205374032632</v>
      </c>
    </row>
    <row r="952" spans="1:8" x14ac:dyDescent="0.35">
      <c r="A952" s="5" t="s">
        <v>8218</v>
      </c>
      <c r="B952" s="5">
        <v>79</v>
      </c>
      <c r="C952" s="17">
        <f t="shared" si="28"/>
        <v>-0.1367112321817662</v>
      </c>
      <c r="D952" s="17">
        <f>_xlfn.NORM.S.DIST(C952,Table2[[#Totals],[Summary by Mean]])</f>
        <v>0.4456295254503107</v>
      </c>
      <c r="E952" s="5" t="s">
        <v>8220</v>
      </c>
      <c r="F952" s="5">
        <v>6</v>
      </c>
      <c r="G952" s="17">
        <f t="shared" si="29"/>
        <v>5.7116914028556591</v>
      </c>
      <c r="H952" s="17">
        <f>_xlfn.NORM.S.DIST(G952,Table2[[#Totals],[Successful Campaigns]])</f>
        <v>0.99999999440706033</v>
      </c>
    </row>
    <row r="953" spans="1:8" x14ac:dyDescent="0.35">
      <c r="A953" s="5" t="s">
        <v>8218</v>
      </c>
      <c r="B953" s="5">
        <v>94</v>
      </c>
      <c r="C953" s="17">
        <f t="shared" si="28"/>
        <v>-0.11894501659931156</v>
      </c>
      <c r="D953" s="17">
        <f>_xlfn.NORM.S.DIST(C953,Table2[[#Totals],[Summary by Mean]])</f>
        <v>0.45265945840179483</v>
      </c>
      <c r="E953" s="5" t="s">
        <v>8220</v>
      </c>
      <c r="F953" s="5">
        <v>8</v>
      </c>
      <c r="G953" s="17">
        <f t="shared" si="29"/>
        <v>7.7116914028556591</v>
      </c>
      <c r="H953" s="17">
        <f>_xlfn.NORM.S.DIST(G953,Table2[[#Totals],[Successful Campaigns]])</f>
        <v>0.99999999999999378</v>
      </c>
    </row>
    <row r="954" spans="1:8" x14ac:dyDescent="0.35">
      <c r="A954" s="5" t="s">
        <v>8218</v>
      </c>
      <c r="B954" s="5">
        <v>625</v>
      </c>
      <c r="C954" s="17">
        <f t="shared" si="28"/>
        <v>0.50997901501958232</v>
      </c>
      <c r="D954" s="17">
        <f>_xlfn.NORM.S.DIST(C954,Table2[[#Totals],[Summary by Mean]])</f>
        <v>0.69496691819493261</v>
      </c>
      <c r="E954" s="5" t="s">
        <v>8220</v>
      </c>
      <c r="F954" s="5">
        <v>1</v>
      </c>
      <c r="G954" s="17">
        <f t="shared" si="29"/>
        <v>0.71169140285565891</v>
      </c>
      <c r="H954" s="17">
        <f>_xlfn.NORM.S.DIST(G954,Table2[[#Totals],[Successful Campaigns]])</f>
        <v>0.76167205374032632</v>
      </c>
    </row>
    <row r="955" spans="1:8" x14ac:dyDescent="0.35">
      <c r="A955" s="5" t="s">
        <v>8218</v>
      </c>
      <c r="B955" s="5">
        <v>508</v>
      </c>
      <c r="C955" s="17">
        <f t="shared" si="28"/>
        <v>0.3714025334764362</v>
      </c>
      <c r="D955" s="17">
        <f>_xlfn.NORM.S.DIST(C955,Table2[[#Totals],[Summary by Mean]])</f>
        <v>0.64483113056685892</v>
      </c>
      <c r="E955" s="5" t="s">
        <v>8220</v>
      </c>
      <c r="F955" s="5">
        <v>0</v>
      </c>
      <c r="G955" s="17">
        <f t="shared" si="29"/>
        <v>-0.28830859714434109</v>
      </c>
      <c r="H955" s="17">
        <f>_xlfn.NORM.S.DIST(G955,Table2[[#Totals],[Successful Campaigns]])</f>
        <v>0.38655526343120244</v>
      </c>
    </row>
    <row r="956" spans="1:8" x14ac:dyDescent="0.35">
      <c r="A956" s="5" t="s">
        <v>8218</v>
      </c>
      <c r="B956" s="5">
        <v>531</v>
      </c>
      <c r="C956" s="17">
        <f t="shared" si="28"/>
        <v>0.39864406403620001</v>
      </c>
      <c r="D956" s="17">
        <f>_xlfn.NORM.S.DIST(C956,Table2[[#Totals],[Summary by Mean]])</f>
        <v>0.65492225559376238</v>
      </c>
      <c r="E956" s="5" t="s">
        <v>8220</v>
      </c>
      <c r="F956" s="5">
        <v>2</v>
      </c>
      <c r="G956" s="17">
        <f t="shared" si="29"/>
        <v>1.7116914028556589</v>
      </c>
      <c r="H956" s="17">
        <f>_xlfn.NORM.S.DIST(G956,Table2[[#Totals],[Successful Campaigns]])</f>
        <v>0.95652322310469373</v>
      </c>
    </row>
    <row r="957" spans="1:8" x14ac:dyDescent="0.35">
      <c r="A957" s="5" t="s">
        <v>8218</v>
      </c>
      <c r="B957" s="5">
        <v>158</v>
      </c>
      <c r="C957" s="17">
        <f t="shared" si="28"/>
        <v>-4.314249678083848E-2</v>
      </c>
      <c r="D957" s="17">
        <f>_xlfn.NORM.S.DIST(C957,Table2[[#Totals],[Summary by Mean]])</f>
        <v>0.48279397164269028</v>
      </c>
      <c r="E957" s="5" t="s">
        <v>8220</v>
      </c>
      <c r="F957" s="5">
        <v>1</v>
      </c>
      <c r="G957" s="17">
        <f t="shared" si="29"/>
        <v>0.71169140285565891</v>
      </c>
      <c r="H957" s="17">
        <f>_xlfn.NORM.S.DIST(G957,Table2[[#Totals],[Successful Campaigns]])</f>
        <v>0.76167205374032632</v>
      </c>
    </row>
    <row r="958" spans="1:8" x14ac:dyDescent="0.35">
      <c r="A958" s="5" t="s">
        <v>8218</v>
      </c>
      <c r="B958" s="5">
        <v>508</v>
      </c>
      <c r="C958" s="17">
        <f t="shared" si="28"/>
        <v>0.3714025334764362</v>
      </c>
      <c r="D958" s="17">
        <f>_xlfn.NORM.S.DIST(C958,Table2[[#Totals],[Summary by Mean]])</f>
        <v>0.64483113056685892</v>
      </c>
      <c r="E958" s="5" t="s">
        <v>8220</v>
      </c>
      <c r="F958" s="5">
        <v>0</v>
      </c>
      <c r="G958" s="17">
        <f t="shared" si="29"/>
        <v>-0.28830859714434109</v>
      </c>
      <c r="H958" s="17">
        <f>_xlfn.NORM.S.DIST(G958,Table2[[#Totals],[Successful Campaigns]])</f>
        <v>0.38655526343120244</v>
      </c>
    </row>
    <row r="959" spans="1:8" x14ac:dyDescent="0.35">
      <c r="A959" s="5" t="s">
        <v>8218</v>
      </c>
      <c r="B959" s="5">
        <v>644</v>
      </c>
      <c r="C959" s="17">
        <f t="shared" si="28"/>
        <v>0.53248288809069155</v>
      </c>
      <c r="D959" s="17">
        <f>_xlfn.NORM.S.DIST(C959,Table2[[#Totals],[Summary by Mean]])</f>
        <v>0.70280420479147754</v>
      </c>
      <c r="E959" s="5" t="s">
        <v>8220</v>
      </c>
      <c r="F959" s="5">
        <v>1</v>
      </c>
      <c r="G959" s="17">
        <f t="shared" si="29"/>
        <v>0.71169140285565891</v>
      </c>
      <c r="H959" s="17">
        <f>_xlfn.NORM.S.DIST(G959,Table2[[#Totals],[Successful Campaigns]])</f>
        <v>0.76167205374032632</v>
      </c>
    </row>
    <row r="960" spans="1:8" x14ac:dyDescent="0.35">
      <c r="A960" s="5" t="s">
        <v>8218</v>
      </c>
      <c r="B960" s="5">
        <v>848</v>
      </c>
      <c r="C960" s="17">
        <f t="shared" si="28"/>
        <v>0.77410342001207444</v>
      </c>
      <c r="D960" s="17">
        <f>_xlfn.NORM.S.DIST(C960,Table2[[#Totals],[Summary by Mean]])</f>
        <v>0.78056518240609729</v>
      </c>
      <c r="E960" s="5" t="s">
        <v>8220</v>
      </c>
      <c r="F960" s="5">
        <v>19</v>
      </c>
      <c r="G960" s="17">
        <f t="shared" si="29"/>
        <v>18.71169140285566</v>
      </c>
      <c r="H960" s="17">
        <f>_xlfn.NORM.S.DIST(G960,Table2[[#Totals],[Successful Campaigns]])</f>
        <v>1</v>
      </c>
    </row>
    <row r="961" spans="1:8" x14ac:dyDescent="0.35">
      <c r="A961" s="5" t="s">
        <v>8218</v>
      </c>
      <c r="B961" s="5">
        <v>429</v>
      </c>
      <c r="C961" s="17">
        <f t="shared" si="28"/>
        <v>0.27783379807550845</v>
      </c>
      <c r="D961" s="17">
        <f>_xlfn.NORM.S.DIST(C961,Table2[[#Totals],[Summary by Mean]])</f>
        <v>0.60943002746026553</v>
      </c>
      <c r="E961" s="5" t="s">
        <v>8220</v>
      </c>
      <c r="F961" s="5">
        <v>27</v>
      </c>
      <c r="G961" s="17">
        <f t="shared" si="29"/>
        <v>26.71169140285566</v>
      </c>
      <c r="H961" s="17">
        <f>_xlfn.NORM.S.DIST(G961,Table2[[#Totals],[Successful Campaigns]])</f>
        <v>1</v>
      </c>
    </row>
    <row r="962" spans="1:8" x14ac:dyDescent="0.35">
      <c r="A962" s="5" t="s">
        <v>8218</v>
      </c>
      <c r="B962" s="5">
        <v>204</v>
      </c>
      <c r="C962" s="17">
        <f t="shared" ref="C962:C1025" si="30">(B962-$J$5)/$J$10</f>
        <v>1.1340564338689046E-2</v>
      </c>
      <c r="D962" s="17">
        <f>_xlfn.NORM.S.DIST(C962,Table2[[#Totals],[Summary by Mean]])</f>
        <v>0.50452413362451054</v>
      </c>
      <c r="E962" s="5" t="s">
        <v>8220</v>
      </c>
      <c r="F962" s="5">
        <v>7</v>
      </c>
      <c r="G962" s="17">
        <f t="shared" ref="G962:G1025" si="31">F962-$K$5/$K$10</f>
        <v>6.7116914028556591</v>
      </c>
      <c r="H962" s="17">
        <f>_xlfn.NORM.S.DIST(G962,Table2[[#Totals],[Successful Campaigns]])</f>
        <v>0.99999999999038092</v>
      </c>
    </row>
    <row r="963" spans="1:8" x14ac:dyDescent="0.35">
      <c r="A963" s="5" t="s">
        <v>8218</v>
      </c>
      <c r="B963" s="5">
        <v>379</v>
      </c>
      <c r="C963" s="17">
        <f t="shared" si="30"/>
        <v>0.21861307946732639</v>
      </c>
      <c r="D963" s="17">
        <f>_xlfn.NORM.S.DIST(C963,Table2[[#Totals],[Summary by Mean]])</f>
        <v>0.58652426835031457</v>
      </c>
      <c r="E963" s="5" t="s">
        <v>8220</v>
      </c>
      <c r="F963" s="5">
        <v>14</v>
      </c>
      <c r="G963" s="17">
        <f t="shared" si="31"/>
        <v>13.711691402855658</v>
      </c>
      <c r="H963" s="17">
        <f>_xlfn.NORM.S.DIST(G963,Table2[[#Totals],[Successful Campaigns]])</f>
        <v>1</v>
      </c>
    </row>
    <row r="964" spans="1:8" x14ac:dyDescent="0.35">
      <c r="A964" s="5" t="s">
        <v>8218</v>
      </c>
      <c r="B964" s="5">
        <v>271</v>
      </c>
      <c r="C964" s="17">
        <f t="shared" si="30"/>
        <v>9.0696327273653052E-2</v>
      </c>
      <c r="D964" s="17">
        <f>_xlfn.NORM.S.DIST(C964,Table2[[#Totals],[Summary by Mean]])</f>
        <v>0.53613305549193102</v>
      </c>
      <c r="E964" s="5" t="s">
        <v>8220</v>
      </c>
      <c r="F964" s="5">
        <v>5</v>
      </c>
      <c r="G964" s="17">
        <f t="shared" si="31"/>
        <v>4.7116914028556591</v>
      </c>
      <c r="H964" s="17">
        <f>_xlfn.NORM.S.DIST(G964,Table2[[#Totals],[Successful Campaigns]])</f>
        <v>0.99999877165397022</v>
      </c>
    </row>
    <row r="965" spans="1:8" x14ac:dyDescent="0.35">
      <c r="A965" s="5" t="s">
        <v>8218</v>
      </c>
      <c r="B965" s="5">
        <v>120</v>
      </c>
      <c r="C965" s="17">
        <f t="shared" si="30"/>
        <v>-8.8150242923056871E-2</v>
      </c>
      <c r="D965" s="17">
        <f>_xlfn.NORM.S.DIST(C965,Table2[[#Totals],[Summary by Mean]])</f>
        <v>0.46487863184457978</v>
      </c>
      <c r="E965" s="5" t="s">
        <v>8220</v>
      </c>
      <c r="F965" s="5">
        <v>30</v>
      </c>
      <c r="G965" s="17">
        <f t="shared" si="31"/>
        <v>29.71169140285566</v>
      </c>
      <c r="H965" s="17">
        <f>_xlfn.NORM.S.DIST(G965,Table2[[#Totals],[Successful Campaigns]])</f>
        <v>1</v>
      </c>
    </row>
    <row r="966" spans="1:8" x14ac:dyDescent="0.35">
      <c r="A966" s="5" t="s">
        <v>8218</v>
      </c>
      <c r="B966" s="5">
        <v>140</v>
      </c>
      <c r="C966" s="17">
        <f t="shared" si="30"/>
        <v>-6.4461955479784033E-2</v>
      </c>
      <c r="D966" s="17">
        <f>_xlfn.NORM.S.DIST(C966,Table2[[#Totals],[Summary by Mean]])</f>
        <v>0.47430119960442912</v>
      </c>
      <c r="E966" s="5" t="s">
        <v>8220</v>
      </c>
      <c r="F966" s="5">
        <v>1</v>
      </c>
      <c r="G966" s="17">
        <f t="shared" si="31"/>
        <v>0.71169140285565891</v>
      </c>
      <c r="H966" s="17">
        <f>_xlfn.NORM.S.DIST(G966,Table2[[#Totals],[Successful Campaigns]])</f>
        <v>0.76167205374032632</v>
      </c>
    </row>
    <row r="967" spans="1:8" x14ac:dyDescent="0.35">
      <c r="A967" s="5" t="s">
        <v>8218</v>
      </c>
      <c r="B967" s="5">
        <v>193</v>
      </c>
      <c r="C967" s="17">
        <f t="shared" si="30"/>
        <v>-1.6879937551110154E-3</v>
      </c>
      <c r="D967" s="17">
        <f>_xlfn.NORM.S.DIST(C967,Table2[[#Totals],[Summary by Mean]])</f>
        <v>0.49932658824182724</v>
      </c>
      <c r="E967" s="5" t="s">
        <v>8220</v>
      </c>
      <c r="F967" s="5">
        <v>0</v>
      </c>
      <c r="G967" s="17">
        <f t="shared" si="31"/>
        <v>-0.28830859714434109</v>
      </c>
      <c r="H967" s="17">
        <f>_xlfn.NORM.S.DIST(G967,Table2[[#Totals],[Successful Campaigns]])</f>
        <v>0.38655526343120244</v>
      </c>
    </row>
    <row r="968" spans="1:8" x14ac:dyDescent="0.35">
      <c r="A968" s="5" t="s">
        <v>8218</v>
      </c>
      <c r="B968" s="5">
        <v>180</v>
      </c>
      <c r="C968" s="17">
        <f t="shared" si="30"/>
        <v>-1.7085380593238362E-2</v>
      </c>
      <c r="D968" s="17">
        <f>_xlfn.NORM.S.DIST(C968,Table2[[#Totals],[Summary by Mean]])</f>
        <v>0.49318425090403467</v>
      </c>
      <c r="E968" s="5" t="s">
        <v>8220</v>
      </c>
      <c r="F968" s="5">
        <v>60</v>
      </c>
      <c r="G968" s="17">
        <f t="shared" si="31"/>
        <v>59.711691402855656</v>
      </c>
      <c r="H968" s="17">
        <f>_xlfn.NORM.S.DIST(G968,Table2[[#Totals],[Successful Campaigns]])</f>
        <v>1</v>
      </c>
    </row>
    <row r="969" spans="1:8" x14ac:dyDescent="0.35">
      <c r="A969" s="5" t="s">
        <v>8218</v>
      </c>
      <c r="B969" s="5">
        <v>263</v>
      </c>
      <c r="C969" s="17">
        <f t="shared" si="30"/>
        <v>8.1221012296343917E-2</v>
      </c>
      <c r="D969" s="17">
        <f>_xlfn.NORM.S.DIST(C969,Table2[[#Totals],[Summary by Mean]])</f>
        <v>0.53236690533755593</v>
      </c>
      <c r="E969" s="5" t="s">
        <v>8220</v>
      </c>
      <c r="F969" s="5">
        <v>84</v>
      </c>
      <c r="G969" s="17">
        <f t="shared" si="31"/>
        <v>83.711691402855664</v>
      </c>
      <c r="H969" s="17">
        <f>_xlfn.NORM.S.DIST(G969,Table2[[#Totals],[Successful Campaigns]])</f>
        <v>1</v>
      </c>
    </row>
    <row r="970" spans="1:8" x14ac:dyDescent="0.35">
      <c r="A970" s="5" t="s">
        <v>8218</v>
      </c>
      <c r="B970" s="5">
        <v>217</v>
      </c>
      <c r="C970" s="17">
        <f t="shared" si="30"/>
        <v>2.6737951176816391E-2</v>
      </c>
      <c r="D970" s="17">
        <f>_xlfn.NORM.S.DIST(C970,Table2[[#Totals],[Summary by Mean]])</f>
        <v>0.51066562835892693</v>
      </c>
      <c r="E970" s="5" t="s">
        <v>8220</v>
      </c>
      <c r="F970" s="5">
        <v>47</v>
      </c>
      <c r="G970" s="17">
        <f t="shared" si="31"/>
        <v>46.711691402855656</v>
      </c>
      <c r="H970" s="17">
        <f>_xlfn.NORM.S.DIST(G970,Table2[[#Totals],[Successful Campaigns]])</f>
        <v>1</v>
      </c>
    </row>
    <row r="971" spans="1:8" x14ac:dyDescent="0.35">
      <c r="A971" s="5" t="s">
        <v>8218</v>
      </c>
      <c r="B971" s="5">
        <v>443</v>
      </c>
      <c r="C971" s="17">
        <f t="shared" si="30"/>
        <v>0.29441559928579947</v>
      </c>
      <c r="D971" s="17">
        <f>_xlfn.NORM.S.DIST(C971,Table2[[#Totals],[Summary by Mean]])</f>
        <v>0.6157798258197521</v>
      </c>
      <c r="E971" s="5" t="s">
        <v>8220</v>
      </c>
      <c r="F971" s="5">
        <v>66</v>
      </c>
      <c r="G971" s="17">
        <f t="shared" si="31"/>
        <v>65.711691402855664</v>
      </c>
      <c r="H971" s="17">
        <f>_xlfn.NORM.S.DIST(G971,Table2[[#Totals],[Successful Campaigns]])</f>
        <v>1</v>
      </c>
    </row>
    <row r="972" spans="1:8" x14ac:dyDescent="0.35">
      <c r="A972" s="5" t="s">
        <v>8218</v>
      </c>
      <c r="B972" s="5">
        <v>1373</v>
      </c>
      <c r="C972" s="17">
        <f t="shared" si="30"/>
        <v>1.3959209653979863</v>
      </c>
      <c r="D972" s="17">
        <f>_xlfn.NORM.S.DIST(C972,Table2[[#Totals],[Summary by Mean]])</f>
        <v>0.91863085175890502</v>
      </c>
      <c r="E972" s="5" t="s">
        <v>8220</v>
      </c>
      <c r="F972" s="5">
        <v>171</v>
      </c>
      <c r="G972" s="17">
        <f t="shared" si="31"/>
        <v>170.71169140285565</v>
      </c>
      <c r="H972" s="17">
        <f>_xlfn.NORM.S.DIST(G972,Table2[[#Totals],[Successful Campaigns]])</f>
        <v>1</v>
      </c>
    </row>
    <row r="973" spans="1:8" x14ac:dyDescent="0.35">
      <c r="A973" s="5" t="s">
        <v>8218</v>
      </c>
      <c r="B973" s="5">
        <v>742</v>
      </c>
      <c r="C973" s="17">
        <f t="shared" si="30"/>
        <v>0.64855549656272848</v>
      </c>
      <c r="D973" s="17">
        <f>_xlfn.NORM.S.DIST(C973,Table2[[#Totals],[Summary by Mean]])</f>
        <v>0.74168713558318555</v>
      </c>
      <c r="E973" s="5" t="s">
        <v>8220</v>
      </c>
      <c r="F973" s="5">
        <v>29</v>
      </c>
      <c r="G973" s="17">
        <f t="shared" si="31"/>
        <v>28.71169140285566</v>
      </c>
      <c r="H973" s="17">
        <f>_xlfn.NORM.S.DIST(G973,Table2[[#Totals],[Successful Campaigns]])</f>
        <v>1</v>
      </c>
    </row>
    <row r="974" spans="1:8" x14ac:dyDescent="0.35">
      <c r="A974" s="5" t="s">
        <v>8218</v>
      </c>
      <c r="B974" s="5">
        <v>170</v>
      </c>
      <c r="C974" s="17">
        <f t="shared" si="30"/>
        <v>-2.8929524314874781E-2</v>
      </c>
      <c r="D974" s="17">
        <f>_xlfn.NORM.S.DIST(C974,Table2[[#Totals],[Summary by Mean]])</f>
        <v>0.48846039923674273</v>
      </c>
      <c r="E974" s="5" t="s">
        <v>8220</v>
      </c>
      <c r="F974" s="5">
        <v>9</v>
      </c>
      <c r="G974" s="17">
        <f t="shared" si="31"/>
        <v>8.7116914028556582</v>
      </c>
      <c r="H974" s="17">
        <f>_xlfn.NORM.S.DIST(G974,Table2[[#Totals],[Successful Campaigns]])</f>
        <v>1</v>
      </c>
    </row>
    <row r="975" spans="1:8" x14ac:dyDescent="0.35">
      <c r="A975" s="5" t="s">
        <v>8218</v>
      </c>
      <c r="B975" s="5">
        <v>242</v>
      </c>
      <c r="C975" s="17">
        <f t="shared" si="30"/>
        <v>5.6348310480907438E-2</v>
      </c>
      <c r="D975" s="17">
        <f>_xlfn.NORM.S.DIST(C975,Table2[[#Totals],[Summary by Mean]])</f>
        <v>0.52246783312834544</v>
      </c>
      <c r="E975" s="5" t="s">
        <v>8220</v>
      </c>
      <c r="F975" s="5">
        <v>27</v>
      </c>
      <c r="G975" s="17">
        <f t="shared" si="31"/>
        <v>26.71169140285566</v>
      </c>
      <c r="H975" s="17">
        <f>_xlfn.NORM.S.DIST(G975,Table2[[#Totals],[Successful Campaigns]])</f>
        <v>1</v>
      </c>
    </row>
    <row r="976" spans="1:8" x14ac:dyDescent="0.35">
      <c r="A976" s="5" t="s">
        <v>8218</v>
      </c>
      <c r="B976" s="5">
        <v>541</v>
      </c>
      <c r="C976" s="17">
        <f t="shared" si="30"/>
        <v>0.4104882077578364</v>
      </c>
      <c r="D976" s="17">
        <f>_xlfn.NORM.S.DIST(C976,Table2[[#Totals],[Summary by Mean]])</f>
        <v>0.65927607395344057</v>
      </c>
      <c r="E976" s="5" t="s">
        <v>8220</v>
      </c>
      <c r="F976" s="5">
        <v>2</v>
      </c>
      <c r="G976" s="17">
        <f t="shared" si="31"/>
        <v>1.7116914028556589</v>
      </c>
      <c r="H976" s="17">
        <f>_xlfn.NORM.S.DIST(G976,Table2[[#Totals],[Successful Campaigns]])</f>
        <v>0.95652322310469373</v>
      </c>
    </row>
    <row r="977" spans="1:8" x14ac:dyDescent="0.35">
      <c r="A977" s="5" t="s">
        <v>8218</v>
      </c>
      <c r="B977" s="5">
        <v>121</v>
      </c>
      <c r="C977" s="17">
        <f t="shared" si="30"/>
        <v>-8.6965828550893229E-2</v>
      </c>
      <c r="D977" s="17">
        <f>_xlfn.NORM.S.DIST(C977,Table2[[#Totals],[Summary by Mean]])</f>
        <v>0.46534933701585002</v>
      </c>
      <c r="E977" s="5" t="s">
        <v>8220</v>
      </c>
      <c r="F977" s="5">
        <v>3</v>
      </c>
      <c r="G977" s="17">
        <f t="shared" si="31"/>
        <v>2.7116914028556591</v>
      </c>
      <c r="H977" s="17">
        <f>_xlfn.NORM.S.DIST(G977,Table2[[#Totals],[Successful Campaigns]])</f>
        <v>0.99665295593346726</v>
      </c>
    </row>
    <row r="978" spans="1:8" x14ac:dyDescent="0.35">
      <c r="A978" s="5" t="s">
        <v>8218</v>
      </c>
      <c r="B978" s="5">
        <v>621</v>
      </c>
      <c r="C978" s="17">
        <f t="shared" si="30"/>
        <v>0.5052413575309278</v>
      </c>
      <c r="D978" s="17">
        <f>_xlfn.NORM.S.DIST(C978,Table2[[#Totals],[Summary by Mean]])</f>
        <v>0.69330533723475396</v>
      </c>
      <c r="E978" s="5" t="s">
        <v>8220</v>
      </c>
      <c r="F978" s="5">
        <v>4</v>
      </c>
      <c r="G978" s="17">
        <f t="shared" si="31"/>
        <v>3.7116914028556591</v>
      </c>
      <c r="H978" s="17">
        <f>_xlfn.NORM.S.DIST(G978,Table2[[#Totals],[Successful Campaigns]])</f>
        <v>0.99989706055044614</v>
      </c>
    </row>
    <row r="979" spans="1:8" x14ac:dyDescent="0.35">
      <c r="A979" s="5" t="s">
        <v>8218</v>
      </c>
      <c r="B979" s="5">
        <v>101</v>
      </c>
      <c r="C979" s="17">
        <f t="shared" si="30"/>
        <v>-0.11065411599416607</v>
      </c>
      <c r="D979" s="17">
        <f>_xlfn.NORM.S.DIST(C979,Table2[[#Totals],[Summary by Mean]])</f>
        <v>0.45594531628987456</v>
      </c>
      <c r="E979" s="5" t="s">
        <v>8220</v>
      </c>
      <c r="F979" s="5">
        <v>2</v>
      </c>
      <c r="G979" s="17">
        <f t="shared" si="31"/>
        <v>1.7116914028556589</v>
      </c>
      <c r="H979" s="17">
        <f>_xlfn.NORM.S.DIST(G979,Table2[[#Totals],[Successful Campaigns]])</f>
        <v>0.95652322310469373</v>
      </c>
    </row>
    <row r="980" spans="1:8" x14ac:dyDescent="0.35">
      <c r="A980" s="5" t="s">
        <v>8218</v>
      </c>
      <c r="B980" s="5">
        <v>554</v>
      </c>
      <c r="C980" s="17">
        <f t="shared" si="30"/>
        <v>0.42588559459596376</v>
      </c>
      <c r="D980" s="17">
        <f>_xlfn.NORM.S.DIST(C980,Table2[[#Totals],[Summary by Mean]])</f>
        <v>0.66490439387946387</v>
      </c>
      <c r="E980" s="5" t="s">
        <v>8220</v>
      </c>
      <c r="F980" s="5">
        <v>20</v>
      </c>
      <c r="G980" s="17">
        <f t="shared" si="31"/>
        <v>19.71169140285566</v>
      </c>
      <c r="H980" s="17">
        <f>_xlfn.NORM.S.DIST(G980,Table2[[#Totals],[Successful Campaigns]])</f>
        <v>1</v>
      </c>
    </row>
    <row r="981" spans="1:8" x14ac:dyDescent="0.35">
      <c r="A981" s="5" t="s">
        <v>8218</v>
      </c>
      <c r="B981" s="5">
        <v>666</v>
      </c>
      <c r="C981" s="17">
        <f t="shared" si="30"/>
        <v>0.55854000427829165</v>
      </c>
      <c r="D981" s="17">
        <f>_xlfn.NORM.S.DIST(C981,Table2[[#Totals],[Summary by Mean]])</f>
        <v>0.71176215232888018</v>
      </c>
      <c r="E981" s="5" t="s">
        <v>8220</v>
      </c>
      <c r="F981" s="5">
        <v>3</v>
      </c>
      <c r="G981" s="17">
        <f t="shared" si="31"/>
        <v>2.7116914028556591</v>
      </c>
      <c r="H981" s="17">
        <f>_xlfn.NORM.S.DIST(G981,Table2[[#Totals],[Successful Campaigns]])</f>
        <v>0.99665295593346726</v>
      </c>
    </row>
    <row r="982" spans="1:8" x14ac:dyDescent="0.35">
      <c r="A982" s="5" t="s">
        <v>8218</v>
      </c>
      <c r="B982" s="5">
        <v>410</v>
      </c>
      <c r="C982" s="17">
        <f t="shared" si="30"/>
        <v>0.25532992500439927</v>
      </c>
      <c r="D982" s="17">
        <f>_xlfn.NORM.S.DIST(C982,Table2[[#Totals],[Summary by Mean]])</f>
        <v>0.6007658555454114</v>
      </c>
      <c r="E982" s="5" t="s">
        <v>8220</v>
      </c>
      <c r="F982" s="5">
        <v>4</v>
      </c>
      <c r="G982" s="17">
        <f t="shared" si="31"/>
        <v>3.7116914028556591</v>
      </c>
      <c r="H982" s="17">
        <f>_xlfn.NORM.S.DIST(G982,Table2[[#Totals],[Successful Campaigns]])</f>
        <v>0.99989706055044614</v>
      </c>
    </row>
    <row r="983" spans="1:8" x14ac:dyDescent="0.35">
      <c r="A983" s="5" t="s">
        <v>8218</v>
      </c>
      <c r="B983" s="5">
        <v>375</v>
      </c>
      <c r="C983" s="17">
        <f t="shared" si="30"/>
        <v>0.21387542197867182</v>
      </c>
      <c r="D983" s="17">
        <f>_xlfn.NORM.S.DIST(C983,Table2[[#Totals],[Summary by Mean]])</f>
        <v>0.58467789641015599</v>
      </c>
      <c r="E983" s="5" t="s">
        <v>8220</v>
      </c>
      <c r="F983" s="5">
        <v>1</v>
      </c>
      <c r="G983" s="17">
        <f t="shared" si="31"/>
        <v>0.71169140285565891</v>
      </c>
      <c r="H983" s="17">
        <f>_xlfn.NORM.S.DIST(G983,Table2[[#Totals],[Successful Campaigns]])</f>
        <v>0.76167205374032632</v>
      </c>
    </row>
    <row r="984" spans="1:8" x14ac:dyDescent="0.35">
      <c r="A984" s="5" t="s">
        <v>8218</v>
      </c>
      <c r="B984" s="5">
        <v>1364</v>
      </c>
      <c r="C984" s="17">
        <f t="shared" si="30"/>
        <v>1.3852612360485135</v>
      </c>
      <c r="D984" s="17">
        <f>_xlfn.NORM.S.DIST(C984,Table2[[#Totals],[Summary by Mean]])</f>
        <v>0.91701369889441742</v>
      </c>
      <c r="E984" s="5" t="s">
        <v>8220</v>
      </c>
      <c r="F984" s="5">
        <v>0</v>
      </c>
      <c r="G984" s="17">
        <f t="shared" si="31"/>
        <v>-0.28830859714434109</v>
      </c>
      <c r="H984" s="17">
        <f>_xlfn.NORM.S.DIST(G984,Table2[[#Totals],[Successful Campaigns]])</f>
        <v>0.38655526343120244</v>
      </c>
    </row>
    <row r="985" spans="1:8" x14ac:dyDescent="0.35">
      <c r="A985" s="5" t="s">
        <v>8218</v>
      </c>
      <c r="B985" s="5">
        <v>35</v>
      </c>
      <c r="C985" s="17">
        <f t="shared" si="30"/>
        <v>-0.18882546455696644</v>
      </c>
      <c r="D985" s="17">
        <f>_xlfn.NORM.S.DIST(C985,Table2[[#Totals],[Summary by Mean]])</f>
        <v>0.4251148065115436</v>
      </c>
      <c r="E985" s="5" t="s">
        <v>8220</v>
      </c>
      <c r="F985" s="5">
        <v>0</v>
      </c>
      <c r="G985" s="17">
        <f t="shared" si="31"/>
        <v>-0.28830859714434109</v>
      </c>
      <c r="H985" s="17">
        <f>_xlfn.NORM.S.DIST(G985,Table2[[#Totals],[Successful Campaigns]])</f>
        <v>0.38655526343120244</v>
      </c>
    </row>
    <row r="986" spans="1:8" x14ac:dyDescent="0.35">
      <c r="A986" s="5" t="s">
        <v>8218</v>
      </c>
      <c r="B986" s="5">
        <v>203</v>
      </c>
      <c r="C986" s="17">
        <f t="shared" si="30"/>
        <v>1.0156149966525405E-2</v>
      </c>
      <c r="D986" s="17">
        <f>_xlfn.NORM.S.DIST(C986,Table2[[#Totals],[Summary by Mean]])</f>
        <v>0.50405164797481117</v>
      </c>
      <c r="E986" s="5" t="s">
        <v>8220</v>
      </c>
      <c r="F986" s="5">
        <v>14</v>
      </c>
      <c r="G986" s="17">
        <f t="shared" si="31"/>
        <v>13.711691402855658</v>
      </c>
      <c r="H986" s="17">
        <f>_xlfn.NORM.S.DIST(G986,Table2[[#Totals],[Successful Campaigns]])</f>
        <v>1</v>
      </c>
    </row>
    <row r="987" spans="1:8" x14ac:dyDescent="0.35">
      <c r="A987" s="5" t="s">
        <v>8218</v>
      </c>
      <c r="B987" s="5">
        <v>49</v>
      </c>
      <c r="C987" s="17">
        <f t="shared" si="30"/>
        <v>-0.17224366334667546</v>
      </c>
      <c r="D987" s="17">
        <f>_xlfn.NORM.S.DIST(C987,Table2[[#Totals],[Summary by Mean]])</f>
        <v>0.43162298620855616</v>
      </c>
      <c r="E987" s="5" t="s">
        <v>8220</v>
      </c>
      <c r="F987" s="5">
        <v>1</v>
      </c>
      <c r="G987" s="17">
        <f t="shared" si="31"/>
        <v>0.71169140285565891</v>
      </c>
      <c r="H987" s="17">
        <f>_xlfn.NORM.S.DIST(G987,Table2[[#Totals],[Successful Campaigns]])</f>
        <v>0.76167205374032632</v>
      </c>
    </row>
    <row r="988" spans="1:8" x14ac:dyDescent="0.35">
      <c r="A988" s="5" t="s">
        <v>8218</v>
      </c>
      <c r="B988" s="5">
        <v>5812</v>
      </c>
      <c r="C988" s="17">
        <f t="shared" si="30"/>
        <v>6.6535363634323934</v>
      </c>
      <c r="D988" s="17">
        <f>_xlfn.NORM.S.DIST(C988,Table2[[#Totals],[Summary by Mean]])</f>
        <v>0.99999999998569333</v>
      </c>
      <c r="E988" s="5" t="s">
        <v>8220</v>
      </c>
      <c r="F988" s="5">
        <v>118</v>
      </c>
      <c r="G988" s="17">
        <f t="shared" si="31"/>
        <v>117.71169140285566</v>
      </c>
      <c r="H988" s="17">
        <f>_xlfn.NORM.S.DIST(G988,Table2[[#Totals],[Successful Campaigns]])</f>
        <v>1</v>
      </c>
    </row>
    <row r="989" spans="1:8" x14ac:dyDescent="0.35">
      <c r="A989" s="5" t="s">
        <v>8218</v>
      </c>
      <c r="B989" s="5">
        <v>1556</v>
      </c>
      <c r="C989" s="17">
        <f t="shared" si="30"/>
        <v>1.6126687955039327</v>
      </c>
      <c r="D989" s="17">
        <f>_xlfn.NORM.S.DIST(C989,Table2[[#Totals],[Summary by Mean]])</f>
        <v>0.94659175830260767</v>
      </c>
      <c r="E989" s="5" t="s">
        <v>8220</v>
      </c>
      <c r="F989" s="5">
        <v>2</v>
      </c>
      <c r="G989" s="17">
        <f t="shared" si="31"/>
        <v>1.7116914028556589</v>
      </c>
      <c r="H989" s="17">
        <f>_xlfn.NORM.S.DIST(G989,Table2[[#Totals],[Successful Campaigns]])</f>
        <v>0.95652322310469373</v>
      </c>
    </row>
    <row r="990" spans="1:8" x14ac:dyDescent="0.35">
      <c r="A990" s="5" t="s">
        <v>8218</v>
      </c>
      <c r="B990" s="5">
        <v>65</v>
      </c>
      <c r="C990" s="17">
        <f t="shared" si="30"/>
        <v>-0.15329303339205719</v>
      </c>
      <c r="D990" s="17">
        <f>_xlfn.NORM.S.DIST(C990,Table2[[#Totals],[Summary by Mean]])</f>
        <v>0.43908359714678957</v>
      </c>
      <c r="E990" s="5" t="s">
        <v>8220</v>
      </c>
      <c r="F990" s="5">
        <v>1</v>
      </c>
      <c r="G990" s="17">
        <f t="shared" si="31"/>
        <v>0.71169140285565891</v>
      </c>
      <c r="H990" s="17">
        <f>_xlfn.NORM.S.DIST(G990,Table2[[#Totals],[Successful Campaigns]])</f>
        <v>0.76167205374032632</v>
      </c>
    </row>
    <row r="991" spans="1:8" x14ac:dyDescent="0.35">
      <c r="A991" s="5" t="s">
        <v>8218</v>
      </c>
      <c r="B991" s="5">
        <v>10</v>
      </c>
      <c r="C991" s="17">
        <f t="shared" si="30"/>
        <v>-0.21843582386105748</v>
      </c>
      <c r="D991" s="17">
        <f>_xlfn.NORM.S.DIST(C991,Table2[[#Totals],[Summary by Mean]])</f>
        <v>0.41354477798404116</v>
      </c>
      <c r="E991" s="5" t="s">
        <v>8220</v>
      </c>
      <c r="F991" s="5">
        <v>3</v>
      </c>
      <c r="G991" s="17">
        <f t="shared" si="31"/>
        <v>2.7116914028556591</v>
      </c>
      <c r="H991" s="17">
        <f>_xlfn.NORM.S.DIST(G991,Table2[[#Totals],[Successful Campaigns]])</f>
        <v>0.99665295593346726</v>
      </c>
    </row>
    <row r="992" spans="1:8" x14ac:dyDescent="0.35">
      <c r="A992" s="5" t="s">
        <v>8218</v>
      </c>
      <c r="B992" s="5">
        <v>76</v>
      </c>
      <c r="C992" s="17">
        <f t="shared" si="30"/>
        <v>-0.14026447529825711</v>
      </c>
      <c r="D992" s="17">
        <f>_xlfn.NORM.S.DIST(C992,Table2[[#Totals],[Summary by Mean]])</f>
        <v>0.44422551570259644</v>
      </c>
      <c r="E992" s="5" t="s">
        <v>8220</v>
      </c>
      <c r="F992" s="5">
        <v>1</v>
      </c>
      <c r="G992" s="17">
        <f t="shared" si="31"/>
        <v>0.71169140285565891</v>
      </c>
      <c r="H992" s="17">
        <f>_xlfn.NORM.S.DIST(G992,Table2[[#Totals],[Successful Campaigns]])</f>
        <v>0.76167205374032632</v>
      </c>
    </row>
    <row r="993" spans="1:8" x14ac:dyDescent="0.35">
      <c r="A993" s="5" t="s">
        <v>8218</v>
      </c>
      <c r="B993" s="5">
        <v>263</v>
      </c>
      <c r="C993" s="17">
        <f t="shared" si="30"/>
        <v>8.1221012296343917E-2</v>
      </c>
      <c r="D993" s="17">
        <f>_xlfn.NORM.S.DIST(C993,Table2[[#Totals],[Summary by Mean]])</f>
        <v>0.53236690533755593</v>
      </c>
      <c r="E993" s="5" t="s">
        <v>8220</v>
      </c>
      <c r="F993" s="5">
        <v>3</v>
      </c>
      <c r="G993" s="17">
        <f t="shared" si="31"/>
        <v>2.7116914028556591</v>
      </c>
      <c r="H993" s="17">
        <f>_xlfn.NORM.S.DIST(G993,Table2[[#Totals],[Successful Campaigns]])</f>
        <v>0.99665295593346726</v>
      </c>
    </row>
    <row r="994" spans="1:8" x14ac:dyDescent="0.35">
      <c r="A994" s="5" t="s">
        <v>8218</v>
      </c>
      <c r="B994" s="5">
        <v>1530</v>
      </c>
      <c r="C994" s="17">
        <f t="shared" si="30"/>
        <v>1.5818740218276781</v>
      </c>
      <c r="D994" s="17">
        <f>_xlfn.NORM.S.DIST(C994,Table2[[#Totals],[Summary by Mean]])</f>
        <v>0.94316083375784121</v>
      </c>
      <c r="E994" s="5" t="s">
        <v>8220</v>
      </c>
      <c r="F994" s="5">
        <v>38</v>
      </c>
      <c r="G994" s="17">
        <f t="shared" si="31"/>
        <v>37.711691402855656</v>
      </c>
      <c r="H994" s="17">
        <f>_xlfn.NORM.S.DIST(G994,Table2[[#Totals],[Successful Campaigns]])</f>
        <v>1</v>
      </c>
    </row>
    <row r="995" spans="1:8" x14ac:dyDescent="0.35">
      <c r="A995" s="5" t="s">
        <v>8218</v>
      </c>
      <c r="B995" s="5">
        <v>278</v>
      </c>
      <c r="C995" s="17">
        <f t="shared" si="30"/>
        <v>9.8987227878798545E-2</v>
      </c>
      <c r="D995" s="17">
        <f>_xlfn.NORM.S.DIST(C995,Table2[[#Totals],[Summary by Mean]])</f>
        <v>0.53942579451369088</v>
      </c>
      <c r="E995" s="5" t="s">
        <v>8220</v>
      </c>
      <c r="F995" s="5">
        <v>52</v>
      </c>
      <c r="G995" s="17">
        <f t="shared" si="31"/>
        <v>51.711691402855656</v>
      </c>
      <c r="H995" s="17">
        <f>_xlfn.NORM.S.DIST(G995,Table2[[#Totals],[Successful Campaigns]])</f>
        <v>1</v>
      </c>
    </row>
    <row r="996" spans="1:8" x14ac:dyDescent="0.35">
      <c r="A996" s="5" t="s">
        <v>8218</v>
      </c>
      <c r="B996" s="5">
        <v>350</v>
      </c>
      <c r="C996" s="17">
        <f t="shared" si="30"/>
        <v>0.18426506267458076</v>
      </c>
      <c r="D996" s="17">
        <f>_xlfn.NORM.S.DIST(C996,Table2[[#Totals],[Summary by Mean]])</f>
        <v>0.57309723972964521</v>
      </c>
      <c r="E996" s="5" t="s">
        <v>8220</v>
      </c>
      <c r="F996" s="5">
        <v>2</v>
      </c>
      <c r="G996" s="17">
        <f t="shared" si="31"/>
        <v>1.7116914028556589</v>
      </c>
      <c r="H996" s="17">
        <f>_xlfn.NORM.S.DIST(G996,Table2[[#Totals],[Successful Campaigns]])</f>
        <v>0.95652322310469373</v>
      </c>
    </row>
    <row r="997" spans="1:8" x14ac:dyDescent="0.35">
      <c r="A997" s="5" t="s">
        <v>8218</v>
      </c>
      <c r="B997" s="5">
        <v>470</v>
      </c>
      <c r="C997" s="17">
        <f t="shared" si="30"/>
        <v>0.32639478733421784</v>
      </c>
      <c r="D997" s="17">
        <f>_xlfn.NORM.S.DIST(C997,Table2[[#Totals],[Summary by Mean]])</f>
        <v>0.62793715955801155</v>
      </c>
      <c r="E997" s="5" t="s">
        <v>8220</v>
      </c>
      <c r="F997" s="5">
        <v>0</v>
      </c>
      <c r="G997" s="17">
        <f t="shared" si="31"/>
        <v>-0.28830859714434109</v>
      </c>
      <c r="H997" s="17">
        <f>_xlfn.NORM.S.DIST(G997,Table2[[#Totals],[Successful Campaigns]])</f>
        <v>0.38655526343120244</v>
      </c>
    </row>
    <row r="998" spans="1:8" x14ac:dyDescent="0.35">
      <c r="A998" s="5" t="s">
        <v>8218</v>
      </c>
      <c r="B998" s="5">
        <v>3</v>
      </c>
      <c r="C998" s="17">
        <f t="shared" si="30"/>
        <v>-0.22672672446620298</v>
      </c>
      <c r="D998" s="17">
        <f>_xlfn.NORM.S.DIST(C998,Table2[[#Totals],[Summary by Mean]])</f>
        <v>0.41031812254317884</v>
      </c>
      <c r="E998" s="5" t="s">
        <v>8220</v>
      </c>
      <c r="F998" s="5">
        <v>4</v>
      </c>
      <c r="G998" s="17">
        <f t="shared" si="31"/>
        <v>3.7116914028556591</v>
      </c>
      <c r="H998" s="17">
        <f>_xlfn.NORM.S.DIST(G998,Table2[[#Totals],[Successful Campaigns]])</f>
        <v>0.99989706055044614</v>
      </c>
    </row>
    <row r="999" spans="1:8" x14ac:dyDescent="0.35">
      <c r="A999" s="5" t="s">
        <v>8218</v>
      </c>
      <c r="B999" s="5">
        <v>8200</v>
      </c>
      <c r="C999" s="17">
        <f t="shared" si="30"/>
        <v>9.48191788415917</v>
      </c>
      <c r="D999" s="17">
        <f>_xlfn.NORM.S.DIST(C999,Table2[[#Totals],[Summary by Mean]])</f>
        <v>1</v>
      </c>
      <c r="E999" s="5" t="s">
        <v>8220</v>
      </c>
      <c r="F999" s="5">
        <v>4</v>
      </c>
      <c r="G999" s="17">
        <f t="shared" si="31"/>
        <v>3.7116914028556591</v>
      </c>
      <c r="H999" s="17">
        <f>_xlfn.NORM.S.DIST(G999,Table2[[#Totals],[Successful Campaigns]])</f>
        <v>0.99989706055044614</v>
      </c>
    </row>
    <row r="1000" spans="1:8" x14ac:dyDescent="0.35">
      <c r="A1000" s="5" t="s">
        <v>8218</v>
      </c>
      <c r="B1000" s="5">
        <v>8359</v>
      </c>
      <c r="C1000" s="17">
        <f t="shared" si="30"/>
        <v>9.6702397693331896</v>
      </c>
      <c r="D1000" s="17">
        <f>_xlfn.NORM.S.DIST(C1000,Table2[[#Totals],[Summary by Mean]])</f>
        <v>1</v>
      </c>
      <c r="E1000" s="5" t="s">
        <v>8220</v>
      </c>
      <c r="F1000" s="5">
        <v>18</v>
      </c>
      <c r="G1000" s="17">
        <f t="shared" si="31"/>
        <v>17.71169140285566</v>
      </c>
      <c r="H1000" s="17">
        <f>_xlfn.NORM.S.DIST(G1000,Table2[[#Totals],[Successful Campaigns]])</f>
        <v>1</v>
      </c>
    </row>
    <row r="1001" spans="1:8" x14ac:dyDescent="0.35">
      <c r="A1001" s="5" t="s">
        <v>8218</v>
      </c>
      <c r="B1001" s="5">
        <v>188</v>
      </c>
      <c r="C1001" s="17">
        <f t="shared" si="30"/>
        <v>-7.6100656159292252E-3</v>
      </c>
      <c r="D1001" s="17">
        <f>_xlfn.NORM.S.DIST(C1001,Table2[[#Totals],[Summary by Mean]])</f>
        <v>0.49696405237272734</v>
      </c>
      <c r="E1001" s="5" t="s">
        <v>8220</v>
      </c>
      <c r="F1001" s="5">
        <v>0</v>
      </c>
      <c r="G1001" s="17">
        <f t="shared" si="31"/>
        <v>-0.28830859714434109</v>
      </c>
      <c r="H1001" s="17">
        <f>_xlfn.NORM.S.DIST(G1001,Table2[[#Totals],[Successful Campaigns]])</f>
        <v>0.38655526343120244</v>
      </c>
    </row>
    <row r="1002" spans="1:8" x14ac:dyDescent="0.35">
      <c r="A1002" s="5" t="s">
        <v>8218</v>
      </c>
      <c r="B1002" s="5">
        <v>48</v>
      </c>
      <c r="C1002" s="17">
        <f t="shared" si="30"/>
        <v>-0.17342807771883909</v>
      </c>
      <c r="D1002" s="17">
        <f>_xlfn.NORM.S.DIST(C1002,Table2[[#Totals],[Summary by Mean]])</f>
        <v>0.43115747832989859</v>
      </c>
      <c r="E1002" s="5" t="s">
        <v>8220</v>
      </c>
      <c r="F1002" s="5">
        <v>22</v>
      </c>
      <c r="G1002" s="17">
        <f t="shared" si="31"/>
        <v>21.71169140285566</v>
      </c>
      <c r="H1002" s="17">
        <f>_xlfn.NORM.S.DIST(G1002,Table2[[#Totals],[Successful Campaigns]])</f>
        <v>1</v>
      </c>
    </row>
    <row r="1003" spans="1:8" x14ac:dyDescent="0.35">
      <c r="A1003" s="5" t="s">
        <v>8218</v>
      </c>
      <c r="B1003" s="5">
        <v>607</v>
      </c>
      <c r="C1003" s="17">
        <f t="shared" si="30"/>
        <v>0.48865955632063679</v>
      </c>
      <c r="D1003" s="17">
        <f>_xlfn.NORM.S.DIST(C1003,Table2[[#Totals],[Summary by Mean]])</f>
        <v>0.68745862938194979</v>
      </c>
      <c r="E1003" s="5" t="s">
        <v>8220</v>
      </c>
      <c r="F1003" s="5">
        <v>49</v>
      </c>
      <c r="G1003" s="17">
        <f t="shared" si="31"/>
        <v>48.711691402855656</v>
      </c>
      <c r="H1003" s="17">
        <f>_xlfn.NORM.S.DIST(G1003,Table2[[#Totals],[Successful Campaigns]])</f>
        <v>1</v>
      </c>
    </row>
    <row r="1004" spans="1:8" x14ac:dyDescent="0.35">
      <c r="A1004" s="5" t="s">
        <v>8218</v>
      </c>
      <c r="B1004" s="5">
        <v>50</v>
      </c>
      <c r="C1004" s="17">
        <f t="shared" si="30"/>
        <v>-0.1710592489745118</v>
      </c>
      <c r="D1004" s="17">
        <f>_xlfn.NORM.S.DIST(C1004,Table2[[#Totals],[Summary by Mean]])</f>
        <v>0.43208858906416131</v>
      </c>
      <c r="E1004" s="5" t="s">
        <v>8220</v>
      </c>
      <c r="F1004" s="5">
        <v>19</v>
      </c>
      <c r="G1004" s="17">
        <f t="shared" si="31"/>
        <v>18.71169140285566</v>
      </c>
      <c r="H1004" s="17">
        <f>_xlfn.NORM.S.DIST(G1004,Table2[[#Totals],[Successful Campaigns]])</f>
        <v>1</v>
      </c>
    </row>
    <row r="1005" spans="1:8" x14ac:dyDescent="0.35">
      <c r="A1005" s="5" t="s">
        <v>8218</v>
      </c>
      <c r="B1005" s="5">
        <v>55</v>
      </c>
      <c r="C1005" s="17">
        <f t="shared" si="30"/>
        <v>-0.16513717711369361</v>
      </c>
      <c r="D1005" s="17">
        <f>_xlfn.NORM.S.DIST(C1005,Table2[[#Totals],[Summary by Mean]])</f>
        <v>0.43441800579550049</v>
      </c>
      <c r="E1005" s="5" t="s">
        <v>8220</v>
      </c>
      <c r="F1005" s="5">
        <v>4</v>
      </c>
      <c r="G1005" s="17">
        <f t="shared" si="31"/>
        <v>3.7116914028556591</v>
      </c>
      <c r="H1005" s="17">
        <f>_xlfn.NORM.S.DIST(G1005,Table2[[#Totals],[Successful Campaigns]])</f>
        <v>0.99989706055044614</v>
      </c>
    </row>
    <row r="1006" spans="1:8" x14ac:dyDescent="0.35">
      <c r="A1006" s="5" t="s">
        <v>8218</v>
      </c>
      <c r="B1006" s="5">
        <v>38</v>
      </c>
      <c r="C1006" s="17">
        <f t="shared" si="30"/>
        <v>-0.1852722214404755</v>
      </c>
      <c r="D1006" s="17">
        <f>_xlfn.NORM.S.DIST(C1006,Table2[[#Totals],[Summary by Mean]])</f>
        <v>0.4265077624515079</v>
      </c>
      <c r="E1006" s="5" t="s">
        <v>8220</v>
      </c>
      <c r="F1006" s="5">
        <v>4</v>
      </c>
      <c r="G1006" s="17">
        <f t="shared" si="31"/>
        <v>3.7116914028556591</v>
      </c>
      <c r="H1006" s="17">
        <f>_xlfn.NORM.S.DIST(G1006,Table2[[#Totals],[Successful Campaigns]])</f>
        <v>0.99989706055044614</v>
      </c>
    </row>
    <row r="1007" spans="1:8" x14ac:dyDescent="0.35">
      <c r="A1007" s="5" t="s">
        <v>8218</v>
      </c>
      <c r="B1007" s="5">
        <v>25</v>
      </c>
      <c r="C1007" s="17">
        <f t="shared" si="30"/>
        <v>-0.20066960827860286</v>
      </c>
      <c r="D1007" s="17">
        <f>_xlfn.NORM.S.DIST(C1007,Table2[[#Totals],[Summary by Mean]])</f>
        <v>0.42047846268789313</v>
      </c>
      <c r="E1007" s="5" t="s">
        <v>8220</v>
      </c>
      <c r="F1007" s="5">
        <v>2</v>
      </c>
      <c r="G1007" s="17">
        <f t="shared" si="31"/>
        <v>1.7116914028556589</v>
      </c>
      <c r="H1007" s="17">
        <f>_xlfn.NORM.S.DIST(G1007,Table2[[#Totals],[Successful Campaigns]])</f>
        <v>0.95652322310469373</v>
      </c>
    </row>
    <row r="1008" spans="1:8" x14ac:dyDescent="0.35">
      <c r="A1008" s="5" t="s">
        <v>8218</v>
      </c>
      <c r="B1008" s="5">
        <v>46</v>
      </c>
      <c r="C1008" s="17">
        <f t="shared" si="30"/>
        <v>-0.17579690646316637</v>
      </c>
      <c r="D1008" s="17">
        <f>_xlfn.NORM.S.DIST(C1008,Table2[[#Totals],[Summary by Mean]])</f>
        <v>0.43022675003712396</v>
      </c>
      <c r="E1008" s="5" t="s">
        <v>8220</v>
      </c>
      <c r="F1008" s="5">
        <v>0</v>
      </c>
      <c r="G1008" s="17">
        <f t="shared" si="31"/>
        <v>-0.28830859714434109</v>
      </c>
      <c r="H1008" s="17">
        <f>_xlfn.NORM.S.DIST(G1008,Table2[[#Totals],[Successful Campaigns]])</f>
        <v>0.38655526343120244</v>
      </c>
    </row>
    <row r="1009" spans="1:8" x14ac:dyDescent="0.35">
      <c r="A1009" s="5" t="s">
        <v>8218</v>
      </c>
      <c r="B1009" s="5">
        <v>83</v>
      </c>
      <c r="C1009" s="17">
        <f t="shared" si="30"/>
        <v>-0.13197357469311163</v>
      </c>
      <c r="D1009" s="17">
        <f>_xlfn.NORM.S.DIST(C1009,Table2[[#Totals],[Summary by Mean]])</f>
        <v>0.4475025966203261</v>
      </c>
      <c r="E1009" s="5" t="s">
        <v>8220</v>
      </c>
      <c r="F1009" s="5">
        <v>0</v>
      </c>
      <c r="G1009" s="17">
        <f t="shared" si="31"/>
        <v>-0.28830859714434109</v>
      </c>
      <c r="H1009" s="17">
        <f>_xlfn.NORM.S.DIST(G1009,Table2[[#Totals],[Successful Campaigns]])</f>
        <v>0.38655526343120244</v>
      </c>
    </row>
    <row r="1010" spans="1:8" x14ac:dyDescent="0.35">
      <c r="A1010" s="5" t="s">
        <v>8218</v>
      </c>
      <c r="B1010" s="5">
        <v>35</v>
      </c>
      <c r="C1010" s="17">
        <f t="shared" si="30"/>
        <v>-0.18882546455696644</v>
      </c>
      <c r="D1010" s="17">
        <f>_xlfn.NORM.S.DIST(C1010,Table2[[#Totals],[Summary by Mean]])</f>
        <v>0.4251148065115436</v>
      </c>
      <c r="E1010" s="5" t="s">
        <v>8220</v>
      </c>
      <c r="F1010" s="5">
        <v>14</v>
      </c>
      <c r="G1010" s="17">
        <f t="shared" si="31"/>
        <v>13.711691402855658</v>
      </c>
      <c r="H1010" s="17">
        <f>_xlfn.NORM.S.DIST(G1010,Table2[[#Totals],[Successful Campaigns]])</f>
        <v>1</v>
      </c>
    </row>
    <row r="1011" spans="1:8" x14ac:dyDescent="0.35">
      <c r="A1011" s="5" t="s">
        <v>8218</v>
      </c>
      <c r="B1011" s="5">
        <v>25</v>
      </c>
      <c r="C1011" s="17">
        <f t="shared" si="30"/>
        <v>-0.20066960827860286</v>
      </c>
      <c r="D1011" s="17">
        <f>_xlfn.NORM.S.DIST(C1011,Table2[[#Totals],[Summary by Mean]])</f>
        <v>0.42047846268789313</v>
      </c>
      <c r="E1011" s="5" t="s">
        <v>8220</v>
      </c>
      <c r="F1011" s="5">
        <v>8</v>
      </c>
      <c r="G1011" s="17">
        <f t="shared" si="31"/>
        <v>7.7116914028556591</v>
      </c>
      <c r="H1011" s="17">
        <f>_xlfn.NORM.S.DIST(G1011,Table2[[#Totals],[Successful Campaigns]])</f>
        <v>0.99999999999999378</v>
      </c>
    </row>
    <row r="1012" spans="1:8" x14ac:dyDescent="0.35">
      <c r="A1012" s="5" t="s">
        <v>8218</v>
      </c>
      <c r="B1012" s="5">
        <v>75</v>
      </c>
      <c r="C1012" s="17">
        <f t="shared" si="30"/>
        <v>-0.14144888967042077</v>
      </c>
      <c r="D1012" s="17">
        <f>_xlfn.NORM.S.DIST(C1012,Table2[[#Totals],[Summary by Mean]])</f>
        <v>0.44375766705655828</v>
      </c>
      <c r="E1012" s="5" t="s">
        <v>8220</v>
      </c>
      <c r="F1012" s="5">
        <v>0</v>
      </c>
      <c r="G1012" s="17">
        <f t="shared" si="31"/>
        <v>-0.28830859714434109</v>
      </c>
      <c r="H1012" s="17">
        <f>_xlfn.NORM.S.DIST(G1012,Table2[[#Totals],[Successful Campaigns]])</f>
        <v>0.38655526343120244</v>
      </c>
    </row>
    <row r="1013" spans="1:8" x14ac:dyDescent="0.35">
      <c r="A1013" s="5" t="s">
        <v>8218</v>
      </c>
      <c r="B1013" s="5">
        <v>62</v>
      </c>
      <c r="C1013" s="17">
        <f t="shared" si="30"/>
        <v>-0.1568462765085481</v>
      </c>
      <c r="D1013" s="17">
        <f>_xlfn.NORM.S.DIST(C1013,Table2[[#Totals],[Summary by Mean]])</f>
        <v>0.43768300039815128</v>
      </c>
      <c r="E1013" s="5" t="s">
        <v>8220</v>
      </c>
      <c r="F1013" s="5">
        <v>15</v>
      </c>
      <c r="G1013" s="17">
        <f t="shared" si="31"/>
        <v>14.711691402855658</v>
      </c>
      <c r="H1013" s="17">
        <f>_xlfn.NORM.S.DIST(G1013,Table2[[#Totals],[Successful Campaigns]])</f>
        <v>1</v>
      </c>
    </row>
    <row r="1014" spans="1:8" x14ac:dyDescent="0.35">
      <c r="A1014" s="5" t="s">
        <v>8218</v>
      </c>
      <c r="B1014" s="5">
        <v>160</v>
      </c>
      <c r="C1014" s="17">
        <f t="shared" si="30"/>
        <v>-4.0773668036511196E-2</v>
      </c>
      <c r="D1014" s="17">
        <f>_xlfn.NORM.S.DIST(C1014,Table2[[#Totals],[Summary by Mean]])</f>
        <v>0.4837381658795139</v>
      </c>
      <c r="E1014" s="5" t="s">
        <v>8220</v>
      </c>
      <c r="F1014" s="5">
        <v>33</v>
      </c>
      <c r="G1014" s="17">
        <f t="shared" si="31"/>
        <v>32.711691402855656</v>
      </c>
      <c r="H1014" s="17">
        <f>_xlfn.NORM.S.DIST(G1014,Table2[[#Totals],[Successful Campaigns]])</f>
        <v>1</v>
      </c>
    </row>
    <row r="1015" spans="1:8" x14ac:dyDescent="0.35">
      <c r="A1015" s="5" t="s">
        <v>8218</v>
      </c>
      <c r="B1015" s="5">
        <v>246</v>
      </c>
      <c r="C1015" s="17">
        <f t="shared" si="30"/>
        <v>6.1085967969562005E-2</v>
      </c>
      <c r="D1015" s="17">
        <f>_xlfn.NORM.S.DIST(C1015,Table2[[#Totals],[Summary by Mean]])</f>
        <v>0.52435462789057996</v>
      </c>
      <c r="E1015" s="5" t="s">
        <v>8220</v>
      </c>
      <c r="F1015" s="5">
        <v>2</v>
      </c>
      <c r="G1015" s="17">
        <f t="shared" si="31"/>
        <v>1.7116914028556589</v>
      </c>
      <c r="H1015" s="17">
        <f>_xlfn.NORM.S.DIST(G1015,Table2[[#Totals],[Successful Campaigns]])</f>
        <v>0.95652322310469373</v>
      </c>
    </row>
    <row r="1016" spans="1:8" x14ac:dyDescent="0.35">
      <c r="A1016" s="5" t="s">
        <v>8218</v>
      </c>
      <c r="B1016" s="5">
        <v>55</v>
      </c>
      <c r="C1016" s="17">
        <f t="shared" si="30"/>
        <v>-0.16513717711369361</v>
      </c>
      <c r="D1016" s="17">
        <f>_xlfn.NORM.S.DIST(C1016,Table2[[#Totals],[Summary by Mean]])</f>
        <v>0.43441800579550049</v>
      </c>
      <c r="E1016" s="5" t="s">
        <v>8220</v>
      </c>
      <c r="F1016" s="5">
        <v>6</v>
      </c>
      <c r="G1016" s="17">
        <f t="shared" si="31"/>
        <v>5.7116914028556591</v>
      </c>
      <c r="H1016" s="17">
        <f>_xlfn.NORM.S.DIST(G1016,Table2[[#Totals],[Successful Campaigns]])</f>
        <v>0.99999999440706033</v>
      </c>
    </row>
    <row r="1017" spans="1:8" x14ac:dyDescent="0.35">
      <c r="A1017" s="5" t="s">
        <v>8218</v>
      </c>
      <c r="B1017" s="5">
        <v>23</v>
      </c>
      <c r="C1017" s="17">
        <f t="shared" si="30"/>
        <v>-0.20303843702293015</v>
      </c>
      <c r="D1017" s="17">
        <f>_xlfn.NORM.S.DIST(C1017,Table2[[#Totals],[Summary by Mean]])</f>
        <v>0.41955249473073053</v>
      </c>
      <c r="E1017" s="5" t="s">
        <v>8220</v>
      </c>
      <c r="F1017" s="5">
        <v>2</v>
      </c>
      <c r="G1017" s="17">
        <f t="shared" si="31"/>
        <v>1.7116914028556589</v>
      </c>
      <c r="H1017" s="17">
        <f>_xlfn.NORM.S.DIST(G1017,Table2[[#Totals],[Successful Campaigns]])</f>
        <v>0.95652322310469373</v>
      </c>
    </row>
    <row r="1018" spans="1:8" x14ac:dyDescent="0.35">
      <c r="A1018" s="5" t="s">
        <v>8218</v>
      </c>
      <c r="B1018" s="5">
        <v>72</v>
      </c>
      <c r="C1018" s="17">
        <f t="shared" si="30"/>
        <v>-0.14500213278691168</v>
      </c>
      <c r="D1018" s="17">
        <f>_xlfn.NORM.S.DIST(C1018,Table2[[#Totals],[Summary by Mean]])</f>
        <v>0.4423545939341354</v>
      </c>
      <c r="E1018" s="5" t="s">
        <v>8220</v>
      </c>
      <c r="F1018" s="5">
        <v>0</v>
      </c>
      <c r="G1018" s="17">
        <f t="shared" si="31"/>
        <v>-0.28830859714434109</v>
      </c>
      <c r="H1018" s="17">
        <f>_xlfn.NORM.S.DIST(G1018,Table2[[#Totals],[Successful Campaigns]])</f>
        <v>0.38655526343120244</v>
      </c>
    </row>
    <row r="1019" spans="1:8" x14ac:dyDescent="0.35">
      <c r="A1019" s="5" t="s">
        <v>8218</v>
      </c>
      <c r="B1019" s="5">
        <v>22</v>
      </c>
      <c r="C1019" s="17">
        <f t="shared" si="30"/>
        <v>-0.20422285139509377</v>
      </c>
      <c r="D1019" s="17">
        <f>_xlfn.NORM.S.DIST(C1019,Table2[[#Totals],[Summary by Mean]])</f>
        <v>0.41908967740941128</v>
      </c>
      <c r="E1019" s="5" t="s">
        <v>8220</v>
      </c>
      <c r="F1019" s="5">
        <v>4</v>
      </c>
      <c r="G1019" s="17">
        <f t="shared" si="31"/>
        <v>3.7116914028556591</v>
      </c>
      <c r="H1019" s="17">
        <f>_xlfn.NORM.S.DIST(G1019,Table2[[#Totals],[Successful Campaigns]])</f>
        <v>0.99989706055044614</v>
      </c>
    </row>
    <row r="1020" spans="1:8" x14ac:dyDescent="0.35">
      <c r="A1020" s="5" t="s">
        <v>8218</v>
      </c>
      <c r="B1020" s="5">
        <v>14</v>
      </c>
      <c r="C1020" s="17">
        <f t="shared" si="30"/>
        <v>-0.21369816637240291</v>
      </c>
      <c r="D1020" s="17">
        <f>_xlfn.NORM.S.DIST(C1020,Table2[[#Totals],[Summary by Mean]])</f>
        <v>0.41539122066878692</v>
      </c>
      <c r="E1020" s="5" t="s">
        <v>8220</v>
      </c>
      <c r="F1020" s="5">
        <v>1</v>
      </c>
      <c r="G1020" s="17">
        <f t="shared" si="31"/>
        <v>0.71169140285565891</v>
      </c>
      <c r="H1020" s="17">
        <f>_xlfn.NORM.S.DIST(G1020,Table2[[#Totals],[Successful Campaigns]])</f>
        <v>0.76167205374032632</v>
      </c>
    </row>
    <row r="1021" spans="1:8" x14ac:dyDescent="0.35">
      <c r="A1021" s="5" t="s">
        <v>8218</v>
      </c>
      <c r="B1021" s="5">
        <v>38</v>
      </c>
      <c r="C1021" s="17">
        <f t="shared" si="30"/>
        <v>-0.1852722214404755</v>
      </c>
      <c r="D1021" s="17">
        <f>_xlfn.NORM.S.DIST(C1021,Table2[[#Totals],[Summary by Mean]])</f>
        <v>0.4265077624515079</v>
      </c>
      <c r="E1021" s="5" t="s">
        <v>8220</v>
      </c>
      <c r="F1021" s="5">
        <v>3</v>
      </c>
      <c r="G1021" s="17">
        <f t="shared" si="31"/>
        <v>2.7116914028556591</v>
      </c>
      <c r="H1021" s="17">
        <f>_xlfn.NORM.S.DIST(G1021,Table2[[#Totals],[Successful Campaigns]])</f>
        <v>0.99665295593346726</v>
      </c>
    </row>
    <row r="1022" spans="1:8" x14ac:dyDescent="0.35">
      <c r="A1022" s="5" t="s">
        <v>8218</v>
      </c>
      <c r="B1022" s="5">
        <v>32</v>
      </c>
      <c r="C1022" s="17">
        <f t="shared" si="30"/>
        <v>-0.19237870767345736</v>
      </c>
      <c r="D1022" s="17">
        <f>_xlfn.NORM.S.DIST(C1022,Table2[[#Totals],[Summary by Mean]])</f>
        <v>0.42372278485087106</v>
      </c>
      <c r="E1022" s="5" t="s">
        <v>8220</v>
      </c>
      <c r="F1022" s="5">
        <v>4</v>
      </c>
      <c r="G1022" s="17">
        <f t="shared" si="31"/>
        <v>3.7116914028556591</v>
      </c>
      <c r="H1022" s="17">
        <f>_xlfn.NORM.S.DIST(G1022,Table2[[#Totals],[Successful Campaigns]])</f>
        <v>0.99989706055044614</v>
      </c>
    </row>
    <row r="1023" spans="1:8" x14ac:dyDescent="0.35">
      <c r="A1023" s="5" t="s">
        <v>8218</v>
      </c>
      <c r="B1023" s="5">
        <v>63</v>
      </c>
      <c r="C1023" s="17">
        <f t="shared" si="30"/>
        <v>-0.15566186213638447</v>
      </c>
      <c r="D1023" s="17">
        <f>_xlfn.NORM.S.DIST(C1023,Table2[[#Totals],[Summary by Mean]])</f>
        <v>0.43814978012685601</v>
      </c>
      <c r="E1023" s="5" t="s">
        <v>8220</v>
      </c>
      <c r="F1023" s="5">
        <v>0</v>
      </c>
      <c r="G1023" s="17">
        <f t="shared" si="31"/>
        <v>-0.28830859714434109</v>
      </c>
      <c r="H1023" s="17">
        <f>_xlfn.NORM.S.DIST(G1023,Table2[[#Totals],[Successful Campaigns]])</f>
        <v>0.38655526343120244</v>
      </c>
    </row>
    <row r="1024" spans="1:8" x14ac:dyDescent="0.35">
      <c r="A1024" s="5" t="s">
        <v>8218</v>
      </c>
      <c r="B1024" s="5">
        <v>27</v>
      </c>
      <c r="C1024" s="17">
        <f t="shared" si="30"/>
        <v>-0.19830077953427558</v>
      </c>
      <c r="D1024" s="17">
        <f>_xlfn.NORM.S.DIST(C1024,Table2[[#Totals],[Summary by Mean]])</f>
        <v>0.42140487091014334</v>
      </c>
      <c r="E1024" s="5" t="s">
        <v>8220</v>
      </c>
      <c r="F1024" s="5">
        <v>4</v>
      </c>
      <c r="G1024" s="17">
        <f t="shared" si="31"/>
        <v>3.7116914028556591</v>
      </c>
      <c r="H1024" s="17">
        <f>_xlfn.NORM.S.DIST(G1024,Table2[[#Totals],[Successful Campaigns]])</f>
        <v>0.99989706055044614</v>
      </c>
    </row>
    <row r="1025" spans="1:8" x14ac:dyDescent="0.35">
      <c r="A1025" s="5" t="s">
        <v>8218</v>
      </c>
      <c r="B1025" s="5">
        <v>44</v>
      </c>
      <c r="C1025" s="17">
        <f t="shared" si="30"/>
        <v>-0.17816573520749365</v>
      </c>
      <c r="D1025" s="17">
        <f>_xlfn.NORM.S.DIST(C1025,Table2[[#Totals],[Summary by Mean]])</f>
        <v>0.42929640924923429</v>
      </c>
      <c r="E1025" s="5" t="s">
        <v>8220</v>
      </c>
      <c r="F1025" s="5">
        <v>3</v>
      </c>
      <c r="G1025" s="17">
        <f t="shared" si="31"/>
        <v>2.7116914028556591</v>
      </c>
      <c r="H1025" s="17">
        <f>_xlfn.NORM.S.DIST(G1025,Table2[[#Totals],[Successful Campaigns]])</f>
        <v>0.99665295593346726</v>
      </c>
    </row>
    <row r="1026" spans="1:8" x14ac:dyDescent="0.35">
      <c r="A1026" s="5" t="s">
        <v>8218</v>
      </c>
      <c r="B1026" s="5">
        <v>38</v>
      </c>
      <c r="C1026" s="17">
        <f t="shared" ref="C1026:C1089" si="32">(B1026-$J$5)/$J$10</f>
        <v>-0.1852722214404755</v>
      </c>
      <c r="D1026" s="17">
        <f>_xlfn.NORM.S.DIST(C1026,Table2[[#Totals],[Summary by Mean]])</f>
        <v>0.4265077624515079</v>
      </c>
      <c r="E1026" s="5" t="s">
        <v>8220</v>
      </c>
      <c r="F1026" s="5">
        <v>34</v>
      </c>
      <c r="G1026" s="17">
        <f t="shared" ref="G1026:G1089" si="33">F1026-$K$5/$K$10</f>
        <v>33.711691402855656</v>
      </c>
      <c r="H1026" s="17">
        <f>_xlfn.NORM.S.DIST(G1026,Table2[[#Totals],[Successful Campaigns]])</f>
        <v>1</v>
      </c>
    </row>
    <row r="1027" spans="1:8" x14ac:dyDescent="0.35">
      <c r="A1027" s="5" t="s">
        <v>8218</v>
      </c>
      <c r="B1027" s="5">
        <v>115</v>
      </c>
      <c r="C1027" s="17">
        <f t="shared" si="32"/>
        <v>-9.407231478387508E-2</v>
      </c>
      <c r="D1027" s="17">
        <f>_xlfn.NORM.S.DIST(C1027,Table2[[#Totals],[Summary by Mean]])</f>
        <v>0.46252585621717712</v>
      </c>
      <c r="E1027" s="5" t="s">
        <v>8220</v>
      </c>
      <c r="F1027" s="5">
        <v>2</v>
      </c>
      <c r="G1027" s="17">
        <f t="shared" si="33"/>
        <v>1.7116914028556589</v>
      </c>
      <c r="H1027" s="17">
        <f>_xlfn.NORM.S.DIST(G1027,Table2[[#Totals],[Successful Campaigns]])</f>
        <v>0.95652322310469373</v>
      </c>
    </row>
    <row r="1028" spans="1:8" x14ac:dyDescent="0.35">
      <c r="A1028" s="5" t="s">
        <v>8218</v>
      </c>
      <c r="B1028" s="5">
        <v>37</v>
      </c>
      <c r="C1028" s="17">
        <f t="shared" si="32"/>
        <v>-0.18645663581263916</v>
      </c>
      <c r="D1028" s="17">
        <f>_xlfn.NORM.S.DIST(C1028,Table2[[#Totals],[Summary by Mean]])</f>
        <v>0.42604334104294955</v>
      </c>
      <c r="E1028" s="5" t="s">
        <v>8220</v>
      </c>
      <c r="F1028" s="5">
        <v>33</v>
      </c>
      <c r="G1028" s="17">
        <f t="shared" si="33"/>
        <v>32.711691402855656</v>
      </c>
      <c r="H1028" s="17">
        <f>_xlfn.NORM.S.DIST(G1028,Table2[[#Totals],[Successful Campaigns]])</f>
        <v>1</v>
      </c>
    </row>
    <row r="1029" spans="1:8" x14ac:dyDescent="0.35">
      <c r="A1029" s="5" t="s">
        <v>8218</v>
      </c>
      <c r="B1029" s="5">
        <v>99</v>
      </c>
      <c r="C1029" s="17">
        <f t="shared" si="32"/>
        <v>-0.11302294473849335</v>
      </c>
      <c r="D1029" s="17">
        <f>_xlfn.NORM.S.DIST(C1029,Table2[[#Totals],[Summary by Mean]])</f>
        <v>0.4550061822478858</v>
      </c>
      <c r="E1029" s="5" t="s">
        <v>8220</v>
      </c>
      <c r="F1029" s="5">
        <v>0</v>
      </c>
      <c r="G1029" s="17">
        <f t="shared" si="33"/>
        <v>-0.28830859714434109</v>
      </c>
      <c r="H1029" s="17">
        <f>_xlfn.NORM.S.DIST(G1029,Table2[[#Totals],[Successful Campaigns]])</f>
        <v>0.38655526343120244</v>
      </c>
    </row>
    <row r="1030" spans="1:8" x14ac:dyDescent="0.35">
      <c r="A1030" s="5" t="s">
        <v>8218</v>
      </c>
      <c r="B1030" s="5">
        <v>44</v>
      </c>
      <c r="C1030" s="17">
        <f t="shared" si="32"/>
        <v>-0.17816573520749365</v>
      </c>
      <c r="D1030" s="17">
        <f>_xlfn.NORM.S.DIST(C1030,Table2[[#Totals],[Summary by Mean]])</f>
        <v>0.42929640924923429</v>
      </c>
      <c r="E1030" s="5" t="s">
        <v>8220</v>
      </c>
      <c r="F1030" s="5">
        <v>0</v>
      </c>
      <c r="G1030" s="17">
        <f t="shared" si="33"/>
        <v>-0.28830859714434109</v>
      </c>
      <c r="H1030" s="17">
        <f>_xlfn.NORM.S.DIST(G1030,Table2[[#Totals],[Successful Campaigns]])</f>
        <v>0.38655526343120244</v>
      </c>
    </row>
    <row r="1031" spans="1:8" x14ac:dyDescent="0.35">
      <c r="A1031" s="5" t="s">
        <v>8218</v>
      </c>
      <c r="B1031" s="5">
        <v>58</v>
      </c>
      <c r="C1031" s="17">
        <f t="shared" si="32"/>
        <v>-0.16158393399720267</v>
      </c>
      <c r="D1031" s="17">
        <f>_xlfn.NORM.S.DIST(C1031,Table2[[#Totals],[Summary by Mean]])</f>
        <v>0.43581675492682476</v>
      </c>
      <c r="E1031" s="5" t="s">
        <v>8220</v>
      </c>
      <c r="F1031" s="5">
        <v>1</v>
      </c>
      <c r="G1031" s="17">
        <f t="shared" si="33"/>
        <v>0.71169140285565891</v>
      </c>
      <c r="H1031" s="17">
        <f>_xlfn.NORM.S.DIST(G1031,Table2[[#Totals],[Successful Campaigns]])</f>
        <v>0.76167205374032632</v>
      </c>
    </row>
    <row r="1032" spans="1:8" x14ac:dyDescent="0.35">
      <c r="A1032" s="5" t="s">
        <v>8218</v>
      </c>
      <c r="B1032" s="5">
        <v>191</v>
      </c>
      <c r="C1032" s="17">
        <f t="shared" si="32"/>
        <v>-4.0568224994382996E-3</v>
      </c>
      <c r="D1032" s="17">
        <f>_xlfn.NORM.S.DIST(C1032,Table2[[#Totals],[Summary by Mean]])</f>
        <v>0.4983815664202032</v>
      </c>
      <c r="E1032" s="5" t="s">
        <v>8220</v>
      </c>
      <c r="F1032" s="5">
        <v>13</v>
      </c>
      <c r="G1032" s="17">
        <f t="shared" si="33"/>
        <v>12.711691402855658</v>
      </c>
      <c r="H1032" s="17">
        <f>_xlfn.NORM.S.DIST(G1032,Table2[[#Totals],[Successful Campaigns]])</f>
        <v>1</v>
      </c>
    </row>
    <row r="1033" spans="1:8" x14ac:dyDescent="0.35">
      <c r="A1033" s="5" t="s">
        <v>8218</v>
      </c>
      <c r="B1033" s="5">
        <v>40</v>
      </c>
      <c r="C1033" s="17">
        <f t="shared" si="32"/>
        <v>-0.18290339269614822</v>
      </c>
      <c r="D1033" s="17">
        <f>_xlfn.NORM.S.DIST(C1033,Table2[[#Totals],[Summary by Mean]])</f>
        <v>0.42743691040933429</v>
      </c>
      <c r="E1033" s="5" t="s">
        <v>8220</v>
      </c>
      <c r="F1033" s="5">
        <v>2</v>
      </c>
      <c r="G1033" s="17">
        <f t="shared" si="33"/>
        <v>1.7116914028556589</v>
      </c>
      <c r="H1033" s="17">
        <f>_xlfn.NORM.S.DIST(G1033,Table2[[#Totals],[Successful Campaigns]])</f>
        <v>0.95652322310469373</v>
      </c>
    </row>
    <row r="1034" spans="1:8" x14ac:dyDescent="0.35">
      <c r="A1034" s="5" t="s">
        <v>8218</v>
      </c>
      <c r="B1034" s="5">
        <v>38</v>
      </c>
      <c r="C1034" s="17">
        <f t="shared" si="32"/>
        <v>-0.1852722214404755</v>
      </c>
      <c r="D1034" s="17">
        <f>_xlfn.NORM.S.DIST(C1034,Table2[[#Totals],[Summary by Mean]])</f>
        <v>0.4265077624515079</v>
      </c>
      <c r="E1034" s="5" t="s">
        <v>8220</v>
      </c>
      <c r="F1034" s="5">
        <v>36</v>
      </c>
      <c r="G1034" s="17">
        <f t="shared" si="33"/>
        <v>35.711691402855656</v>
      </c>
      <c r="H1034" s="17">
        <f>_xlfn.NORM.S.DIST(G1034,Table2[[#Totals],[Successful Campaigns]])</f>
        <v>1</v>
      </c>
    </row>
    <row r="1035" spans="1:8" x14ac:dyDescent="0.35">
      <c r="A1035" s="5" t="s">
        <v>8218</v>
      </c>
      <c r="B1035" s="5">
        <v>39</v>
      </c>
      <c r="C1035" s="17">
        <f t="shared" si="32"/>
        <v>-0.18408780706831188</v>
      </c>
      <c r="D1035" s="17">
        <f>_xlfn.NORM.S.DIST(C1035,Table2[[#Totals],[Summary by Mean]])</f>
        <v>0.42697228578344443</v>
      </c>
      <c r="E1035" s="5" t="s">
        <v>8220</v>
      </c>
      <c r="F1035" s="5">
        <v>1</v>
      </c>
      <c r="G1035" s="17">
        <f t="shared" si="33"/>
        <v>0.71169140285565891</v>
      </c>
      <c r="H1035" s="17">
        <f>_xlfn.NORM.S.DIST(G1035,Table2[[#Totals],[Successful Campaigns]])</f>
        <v>0.76167205374032632</v>
      </c>
    </row>
    <row r="1036" spans="1:8" x14ac:dyDescent="0.35">
      <c r="A1036" s="5" t="s">
        <v>8218</v>
      </c>
      <c r="B1036" s="5">
        <v>11</v>
      </c>
      <c r="C1036" s="17">
        <f t="shared" si="32"/>
        <v>-0.21725140948889385</v>
      </c>
      <c r="D1036" s="17">
        <f>_xlfn.NORM.S.DIST(C1036,Table2[[#Totals],[Summary by Mean]])</f>
        <v>0.41400621114855224</v>
      </c>
      <c r="E1036" s="5" t="s">
        <v>8220</v>
      </c>
      <c r="F1036" s="5">
        <v>15</v>
      </c>
      <c r="G1036" s="17">
        <f t="shared" si="33"/>
        <v>14.711691402855658</v>
      </c>
      <c r="H1036" s="17">
        <f>_xlfn.NORM.S.DIST(G1036,Table2[[#Totals],[Successful Campaigns]])</f>
        <v>1</v>
      </c>
    </row>
    <row r="1037" spans="1:8" x14ac:dyDescent="0.35">
      <c r="A1037" s="5" t="s">
        <v>8218</v>
      </c>
      <c r="B1037" s="5">
        <v>107</v>
      </c>
      <c r="C1037" s="17">
        <f t="shared" si="32"/>
        <v>-0.10354762976118422</v>
      </c>
      <c r="D1037" s="17">
        <f>_xlfn.NORM.S.DIST(C1037,Table2[[#Totals],[Summary by Mean]])</f>
        <v>0.4587641747712049</v>
      </c>
      <c r="E1037" s="5" t="s">
        <v>8220</v>
      </c>
      <c r="F1037" s="5">
        <v>1</v>
      </c>
      <c r="G1037" s="17">
        <f t="shared" si="33"/>
        <v>0.71169140285565891</v>
      </c>
      <c r="H1037" s="17">
        <f>_xlfn.NORM.S.DIST(G1037,Table2[[#Totals],[Successful Campaigns]])</f>
        <v>0.76167205374032632</v>
      </c>
    </row>
    <row r="1038" spans="1:8" x14ac:dyDescent="0.35">
      <c r="A1038" s="5" t="s">
        <v>8218</v>
      </c>
      <c r="B1038" s="5">
        <v>147</v>
      </c>
      <c r="C1038" s="17">
        <f t="shared" si="32"/>
        <v>-5.6171054874638547E-2</v>
      </c>
      <c r="D1038" s="17">
        <f>_xlfn.NORM.S.DIST(C1038,Table2[[#Totals],[Summary by Mean]])</f>
        <v>0.47760276980437721</v>
      </c>
      <c r="E1038" s="5" t="s">
        <v>8220</v>
      </c>
      <c r="F1038" s="5">
        <v>0</v>
      </c>
      <c r="G1038" s="17">
        <f t="shared" si="33"/>
        <v>-0.28830859714434109</v>
      </c>
      <c r="H1038" s="17">
        <f>_xlfn.NORM.S.DIST(G1038,Table2[[#Totals],[Successful Campaigns]])</f>
        <v>0.38655526343120244</v>
      </c>
    </row>
    <row r="1039" spans="1:8" x14ac:dyDescent="0.35">
      <c r="A1039" s="5" t="s">
        <v>8218</v>
      </c>
      <c r="B1039" s="5">
        <v>36</v>
      </c>
      <c r="C1039" s="17">
        <f t="shared" si="32"/>
        <v>-0.18764105018480279</v>
      </c>
      <c r="D1039" s="17">
        <f>_xlfn.NORM.S.DIST(C1039,Table2[[#Totals],[Summary by Mean]])</f>
        <v>0.42557902218677013</v>
      </c>
      <c r="E1039" s="5" t="s">
        <v>8220</v>
      </c>
      <c r="F1039" s="5">
        <v>1</v>
      </c>
      <c r="G1039" s="17">
        <f t="shared" si="33"/>
        <v>0.71169140285565891</v>
      </c>
      <c r="H1039" s="17">
        <f>_xlfn.NORM.S.DIST(G1039,Table2[[#Totals],[Successful Campaigns]])</f>
        <v>0.76167205374032632</v>
      </c>
    </row>
    <row r="1040" spans="1:8" x14ac:dyDescent="0.35">
      <c r="A1040" s="5" t="s">
        <v>8218</v>
      </c>
      <c r="B1040" s="5">
        <v>92</v>
      </c>
      <c r="C1040" s="17">
        <f t="shared" si="32"/>
        <v>-0.12131384534363884</v>
      </c>
      <c r="D1040" s="17">
        <f>_xlfn.NORM.S.DIST(C1040,Table2[[#Totals],[Summary by Mean]])</f>
        <v>0.45172122700755701</v>
      </c>
      <c r="E1040" s="5" t="s">
        <v>8220</v>
      </c>
      <c r="F1040" s="5">
        <v>0</v>
      </c>
      <c r="G1040" s="17">
        <f t="shared" si="33"/>
        <v>-0.28830859714434109</v>
      </c>
      <c r="H1040" s="17">
        <f>_xlfn.NORM.S.DIST(G1040,Table2[[#Totals],[Successful Campaigns]])</f>
        <v>0.38655526343120244</v>
      </c>
    </row>
    <row r="1041" spans="1:8" x14ac:dyDescent="0.35">
      <c r="A1041" s="5" t="s">
        <v>8218</v>
      </c>
      <c r="B1041" s="5">
        <v>35</v>
      </c>
      <c r="C1041" s="17">
        <f t="shared" si="32"/>
        <v>-0.18882546455696644</v>
      </c>
      <c r="D1041" s="17">
        <f>_xlfn.NORM.S.DIST(C1041,Table2[[#Totals],[Summary by Mean]])</f>
        <v>0.4251148065115436</v>
      </c>
      <c r="E1041" s="5" t="s">
        <v>8220</v>
      </c>
      <c r="F1041" s="5">
        <v>0</v>
      </c>
      <c r="G1041" s="17">
        <f t="shared" si="33"/>
        <v>-0.28830859714434109</v>
      </c>
      <c r="H1041" s="17">
        <f>_xlfn.NORM.S.DIST(G1041,Table2[[#Totals],[Successful Campaigns]])</f>
        <v>0.38655526343120244</v>
      </c>
    </row>
    <row r="1042" spans="1:8" x14ac:dyDescent="0.35">
      <c r="A1042" s="5" t="s">
        <v>8218</v>
      </c>
      <c r="B1042" s="5">
        <v>17</v>
      </c>
      <c r="C1042" s="17">
        <f t="shared" si="32"/>
        <v>-0.210144923255912</v>
      </c>
      <c r="D1042" s="17">
        <f>_xlfn.NORM.S.DIST(C1042,Table2[[#Totals],[Summary by Mean]])</f>
        <v>0.41677728225485228</v>
      </c>
      <c r="E1042" s="5" t="s">
        <v>8220</v>
      </c>
      <c r="F1042" s="5">
        <v>1</v>
      </c>
      <c r="G1042" s="17">
        <f t="shared" si="33"/>
        <v>0.71169140285565891</v>
      </c>
      <c r="H1042" s="17">
        <f>_xlfn.NORM.S.DIST(G1042,Table2[[#Totals],[Successful Campaigns]])</f>
        <v>0.76167205374032632</v>
      </c>
    </row>
    <row r="1043" spans="1:8" x14ac:dyDescent="0.35">
      <c r="A1043" s="5" t="s">
        <v>8218</v>
      </c>
      <c r="B1043" s="5">
        <v>22</v>
      </c>
      <c r="C1043" s="17">
        <f t="shared" si="32"/>
        <v>-0.20422285139509377</v>
      </c>
      <c r="D1043" s="17">
        <f>_xlfn.NORM.S.DIST(C1043,Table2[[#Totals],[Summary by Mean]])</f>
        <v>0.41908967740941128</v>
      </c>
      <c r="E1043" s="5" t="s">
        <v>8220</v>
      </c>
      <c r="F1043" s="5">
        <v>39</v>
      </c>
      <c r="G1043" s="17">
        <f t="shared" si="33"/>
        <v>38.711691402855656</v>
      </c>
      <c r="H1043" s="17">
        <f>_xlfn.NORM.S.DIST(G1043,Table2[[#Totals],[Successful Campaigns]])</f>
        <v>1</v>
      </c>
    </row>
    <row r="1044" spans="1:8" x14ac:dyDescent="0.35">
      <c r="A1044" s="5" t="s">
        <v>8218</v>
      </c>
      <c r="B1044" s="5">
        <v>69</v>
      </c>
      <c r="C1044" s="17">
        <f t="shared" si="32"/>
        <v>-0.14855537590340262</v>
      </c>
      <c r="D1044" s="17">
        <f>_xlfn.NORM.S.DIST(C1044,Table2[[#Totals],[Summary by Mean]])</f>
        <v>0.44095224352707513</v>
      </c>
      <c r="E1044" s="5" t="s">
        <v>8220</v>
      </c>
      <c r="F1044" s="5">
        <v>0</v>
      </c>
      <c r="G1044" s="17">
        <f t="shared" si="33"/>
        <v>-0.28830859714434109</v>
      </c>
      <c r="H1044" s="17">
        <f>_xlfn.NORM.S.DIST(G1044,Table2[[#Totals],[Successful Campaigns]])</f>
        <v>0.38655526343120244</v>
      </c>
    </row>
    <row r="1045" spans="1:8" x14ac:dyDescent="0.35">
      <c r="A1045" s="5" t="s">
        <v>8218</v>
      </c>
      <c r="B1045" s="5">
        <v>13</v>
      </c>
      <c r="C1045" s="17">
        <f t="shared" si="32"/>
        <v>-0.21488258074456656</v>
      </c>
      <c r="D1045" s="17">
        <f>_xlfn.NORM.S.DIST(C1045,Table2[[#Totals],[Summary by Mean]])</f>
        <v>0.41492943310825825</v>
      </c>
      <c r="E1045" s="5" t="s">
        <v>8220</v>
      </c>
      <c r="F1045" s="5">
        <v>0</v>
      </c>
      <c r="G1045" s="17">
        <f t="shared" si="33"/>
        <v>-0.28830859714434109</v>
      </c>
      <c r="H1045" s="17">
        <f>_xlfn.NORM.S.DIST(G1045,Table2[[#Totals],[Successful Campaigns]])</f>
        <v>0.38655526343120244</v>
      </c>
    </row>
    <row r="1046" spans="1:8" x14ac:dyDescent="0.35">
      <c r="A1046" s="5" t="s">
        <v>8218</v>
      </c>
      <c r="B1046" s="5">
        <v>58</v>
      </c>
      <c r="C1046" s="17">
        <f t="shared" si="32"/>
        <v>-0.16158393399720267</v>
      </c>
      <c r="D1046" s="17">
        <f>_xlfn.NORM.S.DIST(C1046,Table2[[#Totals],[Summary by Mean]])</f>
        <v>0.43581675492682476</v>
      </c>
      <c r="E1046" s="5" t="s">
        <v>8220</v>
      </c>
      <c r="F1046" s="5">
        <v>3</v>
      </c>
      <c r="G1046" s="17">
        <f t="shared" si="33"/>
        <v>2.7116914028556591</v>
      </c>
      <c r="H1046" s="17">
        <f>_xlfn.NORM.S.DIST(G1046,Table2[[#Totals],[Successful Campaigns]])</f>
        <v>0.99665295593346726</v>
      </c>
    </row>
    <row r="1047" spans="1:8" x14ac:dyDescent="0.35">
      <c r="A1047" s="5" t="s">
        <v>8218</v>
      </c>
      <c r="B1047" s="5">
        <v>44</v>
      </c>
      <c r="C1047" s="17">
        <f t="shared" si="32"/>
        <v>-0.17816573520749365</v>
      </c>
      <c r="D1047" s="17">
        <f>_xlfn.NORM.S.DIST(C1047,Table2[[#Totals],[Summary by Mean]])</f>
        <v>0.42929640924923429</v>
      </c>
      <c r="E1047" s="5" t="s">
        <v>8220</v>
      </c>
      <c r="F1047" s="5">
        <v>1</v>
      </c>
      <c r="G1047" s="17">
        <f t="shared" si="33"/>
        <v>0.71169140285565891</v>
      </c>
      <c r="H1047" s="17">
        <f>_xlfn.NORM.S.DIST(G1047,Table2[[#Totals],[Successful Campaigns]])</f>
        <v>0.76167205374032632</v>
      </c>
    </row>
    <row r="1048" spans="1:8" x14ac:dyDescent="0.35">
      <c r="A1048" s="5" t="s">
        <v>8218</v>
      </c>
      <c r="B1048" s="5">
        <v>83</v>
      </c>
      <c r="C1048" s="17">
        <f t="shared" si="32"/>
        <v>-0.13197357469311163</v>
      </c>
      <c r="D1048" s="17">
        <f>_xlfn.NORM.S.DIST(C1048,Table2[[#Totals],[Summary by Mean]])</f>
        <v>0.4475025966203261</v>
      </c>
      <c r="E1048" s="5" t="s">
        <v>8220</v>
      </c>
      <c r="F1048" s="5">
        <v>13</v>
      </c>
      <c r="G1048" s="17">
        <f t="shared" si="33"/>
        <v>12.711691402855658</v>
      </c>
      <c r="H1048" s="17">
        <f>_xlfn.NORM.S.DIST(G1048,Table2[[#Totals],[Successful Campaigns]])</f>
        <v>1</v>
      </c>
    </row>
    <row r="1049" spans="1:8" x14ac:dyDescent="0.35">
      <c r="A1049" s="5" t="s">
        <v>8218</v>
      </c>
      <c r="B1049" s="5">
        <v>117</v>
      </c>
      <c r="C1049" s="17">
        <f t="shared" si="32"/>
        <v>-9.1703486039547796E-2</v>
      </c>
      <c r="D1049" s="17">
        <f>_xlfn.NORM.S.DIST(C1049,Table2[[#Totals],[Summary by Mean]])</f>
        <v>0.46346681380318433</v>
      </c>
      <c r="E1049" s="5" t="s">
        <v>8220</v>
      </c>
      <c r="F1049" s="5">
        <v>0</v>
      </c>
      <c r="G1049" s="17">
        <f t="shared" si="33"/>
        <v>-0.28830859714434109</v>
      </c>
      <c r="H1049" s="17">
        <f>_xlfn.NORM.S.DIST(G1049,Table2[[#Totals],[Successful Campaigns]])</f>
        <v>0.38655526343120244</v>
      </c>
    </row>
    <row r="1050" spans="1:8" x14ac:dyDescent="0.35">
      <c r="A1050" s="5" t="s">
        <v>8218</v>
      </c>
      <c r="B1050" s="5">
        <v>32</v>
      </c>
      <c r="C1050" s="17">
        <f t="shared" si="32"/>
        <v>-0.19237870767345736</v>
      </c>
      <c r="D1050" s="17">
        <f>_xlfn.NORM.S.DIST(C1050,Table2[[#Totals],[Summary by Mean]])</f>
        <v>0.42372278485087106</v>
      </c>
      <c r="E1050" s="5" t="s">
        <v>8220</v>
      </c>
      <c r="F1050" s="5">
        <v>6</v>
      </c>
      <c r="G1050" s="17">
        <f t="shared" si="33"/>
        <v>5.7116914028556591</v>
      </c>
      <c r="H1050" s="17">
        <f>_xlfn.NORM.S.DIST(G1050,Table2[[#Totals],[Successful Campaigns]])</f>
        <v>0.99999999440706033</v>
      </c>
    </row>
    <row r="1051" spans="1:8" x14ac:dyDescent="0.35">
      <c r="A1051" s="5" t="s">
        <v>8218</v>
      </c>
      <c r="B1051" s="5">
        <v>8</v>
      </c>
      <c r="C1051" s="17">
        <f t="shared" si="32"/>
        <v>-0.22080465260538476</v>
      </c>
      <c r="D1051" s="17">
        <f>_xlfn.NORM.S.DIST(C1051,Table2[[#Totals],[Summary by Mean]])</f>
        <v>0.41262227036868293</v>
      </c>
      <c r="E1051" s="5" t="s">
        <v>8220</v>
      </c>
      <c r="F1051" s="5">
        <v>0</v>
      </c>
      <c r="G1051" s="17">
        <f t="shared" si="33"/>
        <v>-0.28830859714434109</v>
      </c>
      <c r="H1051" s="17">
        <f>_xlfn.NORM.S.DIST(G1051,Table2[[#Totals],[Successful Campaigns]])</f>
        <v>0.38655526343120244</v>
      </c>
    </row>
    <row r="1052" spans="1:8" x14ac:dyDescent="0.35">
      <c r="A1052" s="5" t="s">
        <v>8218</v>
      </c>
      <c r="B1052" s="5">
        <v>340</v>
      </c>
      <c r="C1052" s="17">
        <f t="shared" si="32"/>
        <v>0.17242091895294434</v>
      </c>
      <c r="D1052" s="17">
        <f>_xlfn.NORM.S.DIST(C1052,Table2[[#Totals],[Summary by Mean]])</f>
        <v>0.56844668624674632</v>
      </c>
      <c r="E1052" s="5" t="s">
        <v>8220</v>
      </c>
      <c r="F1052" s="5">
        <v>14</v>
      </c>
      <c r="G1052" s="17">
        <f t="shared" si="33"/>
        <v>13.711691402855658</v>
      </c>
      <c r="H1052" s="17">
        <f>_xlfn.NORM.S.DIST(G1052,Table2[[#Totals],[Successful Campaigns]])</f>
        <v>1</v>
      </c>
    </row>
    <row r="1053" spans="1:8" x14ac:dyDescent="0.35">
      <c r="A1053" s="5" t="s">
        <v>8218</v>
      </c>
      <c r="B1053" s="5">
        <v>7</v>
      </c>
      <c r="C1053" s="17">
        <f t="shared" si="32"/>
        <v>-0.22198906697754842</v>
      </c>
      <c r="D1053" s="17">
        <f>_xlfn.NORM.S.DIST(C1053,Table2[[#Totals],[Summary by Mean]])</f>
        <v>0.41216119714954325</v>
      </c>
      <c r="E1053" s="5" t="s">
        <v>8220</v>
      </c>
      <c r="F1053" s="5">
        <v>5</v>
      </c>
      <c r="G1053" s="17">
        <f t="shared" si="33"/>
        <v>4.7116914028556591</v>
      </c>
      <c r="H1053" s="17">
        <f>_xlfn.NORM.S.DIST(G1053,Table2[[#Totals],[Successful Campaigns]])</f>
        <v>0.99999877165397022</v>
      </c>
    </row>
    <row r="1054" spans="1:8" x14ac:dyDescent="0.35">
      <c r="A1054" s="5" t="s">
        <v>8218</v>
      </c>
      <c r="B1054" s="5">
        <v>19</v>
      </c>
      <c r="C1054" s="17">
        <f t="shared" si="32"/>
        <v>-0.20777609451158471</v>
      </c>
      <c r="D1054" s="17">
        <f>_xlfn.NORM.S.DIST(C1054,Table2[[#Totals],[Summary by Mean]])</f>
        <v>0.41770189954112602</v>
      </c>
      <c r="E1054" s="5" t="s">
        <v>8220</v>
      </c>
      <c r="F1054" s="5">
        <v>6</v>
      </c>
      <c r="G1054" s="17">
        <f t="shared" si="33"/>
        <v>5.7116914028556591</v>
      </c>
      <c r="H1054" s="17">
        <f>_xlfn.NORM.S.DIST(G1054,Table2[[#Totals],[Successful Campaigns]])</f>
        <v>0.99999999440706033</v>
      </c>
    </row>
    <row r="1055" spans="1:8" x14ac:dyDescent="0.35">
      <c r="A1055" s="5" t="s">
        <v>8218</v>
      </c>
      <c r="B1055" s="5">
        <v>47</v>
      </c>
      <c r="C1055" s="17">
        <f t="shared" si="32"/>
        <v>-0.17461249209100274</v>
      </c>
      <c r="D1055" s="17">
        <f>_xlfn.NORM.S.DIST(C1055,Table2[[#Totals],[Summary by Mean]])</f>
        <v>0.43069206606171262</v>
      </c>
      <c r="E1055" s="5" t="s">
        <v>8220</v>
      </c>
      <c r="F1055" s="5">
        <v>15</v>
      </c>
      <c r="G1055" s="17">
        <f t="shared" si="33"/>
        <v>14.711691402855658</v>
      </c>
      <c r="H1055" s="17">
        <f>_xlfn.NORM.S.DIST(G1055,Table2[[#Totals],[Successful Campaigns]])</f>
        <v>1</v>
      </c>
    </row>
    <row r="1056" spans="1:8" x14ac:dyDescent="0.35">
      <c r="A1056" s="5" t="s">
        <v>8218</v>
      </c>
      <c r="B1056" s="5">
        <v>13</v>
      </c>
      <c r="C1056" s="17">
        <f t="shared" si="32"/>
        <v>-0.21488258074456656</v>
      </c>
      <c r="D1056" s="17">
        <f>_xlfn.NORM.S.DIST(C1056,Table2[[#Totals],[Summary by Mean]])</f>
        <v>0.41492943310825825</v>
      </c>
      <c r="E1056" s="5" t="s">
        <v>8220</v>
      </c>
      <c r="F1056" s="5">
        <v>0</v>
      </c>
      <c r="G1056" s="17">
        <f t="shared" si="33"/>
        <v>-0.28830859714434109</v>
      </c>
      <c r="H1056" s="17">
        <f>_xlfn.NORM.S.DIST(G1056,Table2[[#Totals],[Successful Campaigns]])</f>
        <v>0.38655526343120244</v>
      </c>
    </row>
    <row r="1057" spans="1:8" x14ac:dyDescent="0.35">
      <c r="A1057" s="5" t="s">
        <v>8218</v>
      </c>
      <c r="B1057" s="5">
        <v>90</v>
      </c>
      <c r="C1057" s="17">
        <f t="shared" si="32"/>
        <v>-0.12368267408796613</v>
      </c>
      <c r="D1057" s="17">
        <f>_xlfn.NORM.S.DIST(C1057,Table2[[#Totals],[Summary by Mean]])</f>
        <v>0.45078326519562933</v>
      </c>
      <c r="E1057" s="5" t="s">
        <v>8220</v>
      </c>
      <c r="F1057" s="5">
        <v>1</v>
      </c>
      <c r="G1057" s="17">
        <f t="shared" si="33"/>
        <v>0.71169140285565891</v>
      </c>
      <c r="H1057" s="17">
        <f>_xlfn.NORM.S.DIST(G1057,Table2[[#Totals],[Successful Campaigns]])</f>
        <v>0.76167205374032632</v>
      </c>
    </row>
    <row r="1058" spans="1:8" x14ac:dyDescent="0.35">
      <c r="A1058" s="5" t="s">
        <v>8218</v>
      </c>
      <c r="B1058" s="5">
        <v>63</v>
      </c>
      <c r="C1058" s="17">
        <f t="shared" si="32"/>
        <v>-0.15566186213638447</v>
      </c>
      <c r="D1058" s="17">
        <f>_xlfn.NORM.S.DIST(C1058,Table2[[#Totals],[Summary by Mean]])</f>
        <v>0.43814978012685601</v>
      </c>
      <c r="E1058" s="5" t="s">
        <v>8220</v>
      </c>
      <c r="F1058" s="5">
        <v>9</v>
      </c>
      <c r="G1058" s="17">
        <f t="shared" si="33"/>
        <v>8.7116914028556582</v>
      </c>
      <c r="H1058" s="17">
        <f>_xlfn.NORM.S.DIST(G1058,Table2[[#Totals],[Successful Campaigns]])</f>
        <v>1</v>
      </c>
    </row>
    <row r="1059" spans="1:8" x14ac:dyDescent="0.35">
      <c r="A1059" s="5" t="s">
        <v>8218</v>
      </c>
      <c r="B1059" s="5">
        <v>26</v>
      </c>
      <c r="C1059" s="17">
        <f t="shared" si="32"/>
        <v>-0.19948519390643921</v>
      </c>
      <c r="D1059" s="17">
        <f>_xlfn.NORM.S.DIST(C1059,Table2[[#Totals],[Summary by Mean]])</f>
        <v>0.42094161207768216</v>
      </c>
      <c r="E1059" s="5" t="s">
        <v>8220</v>
      </c>
      <c r="F1059" s="5">
        <v>3</v>
      </c>
      <c r="G1059" s="17">
        <f t="shared" si="33"/>
        <v>2.7116914028556591</v>
      </c>
      <c r="H1059" s="17">
        <f>_xlfn.NORM.S.DIST(G1059,Table2[[#Totals],[Successful Campaigns]])</f>
        <v>0.99665295593346726</v>
      </c>
    </row>
    <row r="1060" spans="1:8" x14ac:dyDescent="0.35">
      <c r="A1060" s="5" t="s">
        <v>8218</v>
      </c>
      <c r="B1060" s="5">
        <v>71</v>
      </c>
      <c r="C1060" s="17">
        <f t="shared" si="32"/>
        <v>-0.14618654715907534</v>
      </c>
      <c r="D1060" s="17">
        <f>_xlfn.NORM.S.DIST(C1060,Table2[[#Totals],[Summary by Mean]])</f>
        <v>0.44188706264067451</v>
      </c>
      <c r="E1060" s="5" t="s">
        <v>8220</v>
      </c>
      <c r="F1060" s="5">
        <v>3</v>
      </c>
      <c r="G1060" s="17">
        <f t="shared" si="33"/>
        <v>2.7116914028556591</v>
      </c>
      <c r="H1060" s="17">
        <f>_xlfn.NORM.S.DIST(G1060,Table2[[#Totals],[Successful Campaigns]])</f>
        <v>0.99665295593346726</v>
      </c>
    </row>
    <row r="1061" spans="1:8" x14ac:dyDescent="0.35">
      <c r="A1061" s="5" t="s">
        <v>8218</v>
      </c>
      <c r="B1061" s="5">
        <v>38</v>
      </c>
      <c r="C1061" s="17">
        <f t="shared" si="32"/>
        <v>-0.1852722214404755</v>
      </c>
      <c r="D1061" s="17">
        <f>_xlfn.NORM.S.DIST(C1061,Table2[[#Totals],[Summary by Mean]])</f>
        <v>0.4265077624515079</v>
      </c>
      <c r="E1061" s="5" t="s">
        <v>8220</v>
      </c>
      <c r="F1061" s="5">
        <v>1</v>
      </c>
      <c r="G1061" s="17">
        <f t="shared" si="33"/>
        <v>0.71169140285565891</v>
      </c>
      <c r="H1061" s="17">
        <f>_xlfn.NORM.S.DIST(G1061,Table2[[#Totals],[Successful Campaigns]])</f>
        <v>0.76167205374032632</v>
      </c>
    </row>
    <row r="1062" spans="1:8" x14ac:dyDescent="0.35">
      <c r="A1062" s="5" t="s">
        <v>8218</v>
      </c>
      <c r="B1062" s="5">
        <v>859</v>
      </c>
      <c r="C1062" s="17">
        <f t="shared" si="32"/>
        <v>0.78713197810587454</v>
      </c>
      <c r="D1062" s="17">
        <f>_xlfn.NORM.S.DIST(C1062,Table2[[#Totals],[Summary by Mean]])</f>
        <v>0.78439769428945771</v>
      </c>
      <c r="E1062" s="5" t="s">
        <v>8220</v>
      </c>
      <c r="F1062" s="5">
        <v>3</v>
      </c>
      <c r="G1062" s="17">
        <f t="shared" si="33"/>
        <v>2.7116914028556591</v>
      </c>
      <c r="H1062" s="17">
        <f>_xlfn.NORM.S.DIST(G1062,Table2[[#Totals],[Successful Campaigns]])</f>
        <v>0.99665295593346726</v>
      </c>
    </row>
    <row r="1063" spans="1:8" x14ac:dyDescent="0.35">
      <c r="A1063" s="5" t="s">
        <v>8218</v>
      </c>
      <c r="B1063" s="5">
        <v>21</v>
      </c>
      <c r="C1063" s="17">
        <f t="shared" si="32"/>
        <v>-0.20540726576725743</v>
      </c>
      <c r="D1063" s="17">
        <f>_xlfn.NORM.S.DIST(C1063,Table2[[#Totals],[Summary by Mean]])</f>
        <v>0.41862697202286803</v>
      </c>
      <c r="E1063" s="5" t="s">
        <v>8220</v>
      </c>
      <c r="F1063" s="5">
        <v>0</v>
      </c>
      <c r="G1063" s="17">
        <f t="shared" si="33"/>
        <v>-0.28830859714434109</v>
      </c>
      <c r="H1063" s="17">
        <f>_xlfn.NORM.S.DIST(G1063,Table2[[#Totals],[Successful Campaigns]])</f>
        <v>0.38655526343120244</v>
      </c>
    </row>
    <row r="1064" spans="1:8" x14ac:dyDescent="0.35">
      <c r="A1064" s="5" t="s">
        <v>8218</v>
      </c>
      <c r="B1064" s="5">
        <v>78</v>
      </c>
      <c r="C1064" s="17">
        <f t="shared" si="32"/>
        <v>-0.13789564655392983</v>
      </c>
      <c r="D1064" s="17">
        <f>_xlfn.NORM.S.DIST(C1064,Table2[[#Totals],[Summary by Mean]])</f>
        <v>0.44516144554325238</v>
      </c>
      <c r="E1064" s="5" t="s">
        <v>8220</v>
      </c>
      <c r="F1064" s="5">
        <v>2</v>
      </c>
      <c r="G1064" s="17">
        <f t="shared" si="33"/>
        <v>1.7116914028556589</v>
      </c>
      <c r="H1064" s="17">
        <f>_xlfn.NORM.S.DIST(G1064,Table2[[#Totals],[Successful Campaigns]])</f>
        <v>0.95652322310469373</v>
      </c>
    </row>
    <row r="1065" spans="1:8" x14ac:dyDescent="0.35">
      <c r="A1065" s="5" t="s">
        <v>8218</v>
      </c>
      <c r="B1065" s="5">
        <v>53</v>
      </c>
      <c r="C1065" s="17">
        <f t="shared" si="32"/>
        <v>-0.16750600585802089</v>
      </c>
      <c r="D1065" s="17">
        <f>_xlfn.NORM.S.DIST(C1065,Table2[[#Totals],[Summary by Mean]])</f>
        <v>0.43348596115150073</v>
      </c>
      <c r="E1065" s="5" t="s">
        <v>8220</v>
      </c>
      <c r="F1065" s="5">
        <v>10</v>
      </c>
      <c r="G1065" s="17">
        <f t="shared" si="33"/>
        <v>9.7116914028556582</v>
      </c>
      <c r="H1065" s="17">
        <f>_xlfn.NORM.S.DIST(G1065,Table2[[#Totals],[Successful Campaigns]])</f>
        <v>1</v>
      </c>
    </row>
    <row r="1066" spans="1:8" x14ac:dyDescent="0.35">
      <c r="A1066" s="5" t="s">
        <v>8218</v>
      </c>
      <c r="B1066" s="5">
        <v>356</v>
      </c>
      <c r="C1066" s="17">
        <f t="shared" si="32"/>
        <v>0.19137154890756261</v>
      </c>
      <c r="D1066" s="17">
        <f>_xlfn.NORM.S.DIST(C1066,Table2[[#Totals],[Summary by Mean]])</f>
        <v>0.575882745604962</v>
      </c>
      <c r="E1066" s="5" t="s">
        <v>8220</v>
      </c>
      <c r="F1066" s="5">
        <v>60</v>
      </c>
      <c r="G1066" s="17">
        <f t="shared" si="33"/>
        <v>59.711691402855656</v>
      </c>
      <c r="H1066" s="17">
        <f>_xlfn.NORM.S.DIST(G1066,Table2[[#Totals],[Successful Campaigns]])</f>
        <v>1</v>
      </c>
    </row>
    <row r="1067" spans="1:8" x14ac:dyDescent="0.35">
      <c r="A1067" s="5" t="s">
        <v>8218</v>
      </c>
      <c r="B1067" s="5">
        <v>279</v>
      </c>
      <c r="C1067" s="17">
        <f t="shared" si="32"/>
        <v>0.10017164225096219</v>
      </c>
      <c r="D1067" s="17">
        <f>_xlfn.NORM.S.DIST(C1067,Table2[[#Totals],[Summary by Mean]])</f>
        <v>0.53989597052073979</v>
      </c>
      <c r="E1067" s="5" t="s">
        <v>8220</v>
      </c>
      <c r="F1067" s="5">
        <v>5</v>
      </c>
      <c r="G1067" s="17">
        <f t="shared" si="33"/>
        <v>4.7116914028556591</v>
      </c>
      <c r="H1067" s="17">
        <f>_xlfn.NORM.S.DIST(G1067,Table2[[#Totals],[Successful Campaigns]])</f>
        <v>0.99999877165397022</v>
      </c>
    </row>
    <row r="1068" spans="1:8" x14ac:dyDescent="0.35">
      <c r="A1068" s="5" t="s">
        <v>8218</v>
      </c>
      <c r="B1068" s="5">
        <v>266</v>
      </c>
      <c r="C1068" s="17">
        <f t="shared" si="32"/>
        <v>8.4774255412834842E-2</v>
      </c>
      <c r="D1068" s="17">
        <f>_xlfn.NORM.S.DIST(C1068,Table2[[#Totals],[Summary by Mean]])</f>
        <v>0.5337795694754901</v>
      </c>
      <c r="E1068" s="5" t="s">
        <v>8220</v>
      </c>
      <c r="F1068" s="5">
        <v>9</v>
      </c>
      <c r="G1068" s="17">
        <f t="shared" si="33"/>
        <v>8.7116914028556582</v>
      </c>
      <c r="H1068" s="17">
        <f>_xlfn.NORM.S.DIST(G1068,Table2[[#Totals],[Successful Campaigns]])</f>
        <v>1</v>
      </c>
    </row>
    <row r="1069" spans="1:8" x14ac:dyDescent="0.35">
      <c r="A1069" s="5" t="s">
        <v>8218</v>
      </c>
      <c r="B1069" s="5">
        <v>623</v>
      </c>
      <c r="C1069" s="17">
        <f t="shared" si="32"/>
        <v>0.507610186275255</v>
      </c>
      <c r="D1069" s="17">
        <f>_xlfn.NORM.S.DIST(C1069,Table2[[#Totals],[Summary by Mean]])</f>
        <v>0.69413662720306668</v>
      </c>
      <c r="E1069" s="5" t="s">
        <v>8220</v>
      </c>
      <c r="F1069" s="5">
        <v>13</v>
      </c>
      <c r="G1069" s="17">
        <f t="shared" si="33"/>
        <v>12.711691402855658</v>
      </c>
      <c r="H1069" s="17">
        <f>_xlfn.NORM.S.DIST(G1069,Table2[[#Totals],[Successful Campaigns]])</f>
        <v>1</v>
      </c>
    </row>
    <row r="1070" spans="1:8" x14ac:dyDescent="0.35">
      <c r="A1070" s="5" t="s">
        <v>8218</v>
      </c>
      <c r="B1070" s="5">
        <v>392</v>
      </c>
      <c r="C1070" s="17">
        <f t="shared" si="32"/>
        <v>0.23401046630545372</v>
      </c>
      <c r="D1070" s="17">
        <f>_xlfn.NORM.S.DIST(C1070,Table2[[#Totals],[Summary by Mean]])</f>
        <v>0.59251157335037208</v>
      </c>
      <c r="E1070" s="5" t="s">
        <v>8220</v>
      </c>
      <c r="F1070" s="5">
        <v>0</v>
      </c>
      <c r="G1070" s="17">
        <f t="shared" si="33"/>
        <v>-0.28830859714434109</v>
      </c>
      <c r="H1070" s="17">
        <f>_xlfn.NORM.S.DIST(G1070,Table2[[#Totals],[Successful Campaigns]])</f>
        <v>0.38655526343120244</v>
      </c>
    </row>
    <row r="1071" spans="1:8" x14ac:dyDescent="0.35">
      <c r="A1071" s="5" t="s">
        <v>8218</v>
      </c>
      <c r="B1071" s="5">
        <v>3562</v>
      </c>
      <c r="C1071" s="17">
        <f t="shared" si="32"/>
        <v>3.9886040260641984</v>
      </c>
      <c r="D1071" s="17">
        <f>_xlfn.NORM.S.DIST(C1071,Table2[[#Totals],[Summary by Mean]])</f>
        <v>0.99996676837172627</v>
      </c>
      <c r="E1071" s="5" t="s">
        <v>8220</v>
      </c>
      <c r="F1071" s="5">
        <v>8</v>
      </c>
      <c r="G1071" s="17">
        <f t="shared" si="33"/>
        <v>7.7116914028556591</v>
      </c>
      <c r="H1071" s="17">
        <f>_xlfn.NORM.S.DIST(G1071,Table2[[#Totals],[Successful Campaigns]])</f>
        <v>0.99999999999999378</v>
      </c>
    </row>
    <row r="1072" spans="1:8" x14ac:dyDescent="0.35">
      <c r="A1072" s="5" t="s">
        <v>8218</v>
      </c>
      <c r="B1072" s="5">
        <v>514</v>
      </c>
      <c r="C1072" s="17">
        <f t="shared" si="32"/>
        <v>0.37850901970941808</v>
      </c>
      <c r="D1072" s="17">
        <f>_xlfn.NORM.S.DIST(C1072,Table2[[#Totals],[Summary by Mean]])</f>
        <v>0.64747375271494034</v>
      </c>
      <c r="E1072" s="5" t="s">
        <v>8220</v>
      </c>
      <c r="F1072" s="5">
        <v>3</v>
      </c>
      <c r="G1072" s="17">
        <f t="shared" si="33"/>
        <v>2.7116914028556591</v>
      </c>
      <c r="H1072" s="17">
        <f>_xlfn.NORM.S.DIST(G1072,Table2[[#Totals],[Successful Campaigns]])</f>
        <v>0.99665295593346726</v>
      </c>
    </row>
    <row r="1073" spans="1:8" x14ac:dyDescent="0.35">
      <c r="A1073" s="5" t="s">
        <v>8218</v>
      </c>
      <c r="B1073" s="5">
        <v>88</v>
      </c>
      <c r="C1073" s="17">
        <f t="shared" si="32"/>
        <v>-0.12605150283229341</v>
      </c>
      <c r="D1073" s="17">
        <f>_xlfn.NORM.S.DIST(C1073,Table2[[#Totals],[Summary by Mean]])</f>
        <v>0.44984557815025478</v>
      </c>
      <c r="E1073" s="5" t="s">
        <v>8220</v>
      </c>
      <c r="F1073" s="5">
        <v>3</v>
      </c>
      <c r="G1073" s="17">
        <f t="shared" si="33"/>
        <v>2.7116914028556591</v>
      </c>
      <c r="H1073" s="17">
        <f>_xlfn.NORM.S.DIST(G1073,Table2[[#Totals],[Successful Campaigns]])</f>
        <v>0.99665295593346726</v>
      </c>
    </row>
    <row r="1074" spans="1:8" x14ac:dyDescent="0.35">
      <c r="A1074" s="5" t="s">
        <v>8218</v>
      </c>
      <c r="B1074" s="5">
        <v>537</v>
      </c>
      <c r="C1074" s="17">
        <f t="shared" si="32"/>
        <v>0.40575055026918183</v>
      </c>
      <c r="D1074" s="17">
        <f>_xlfn.NORM.S.DIST(C1074,Table2[[#Totals],[Summary by Mean]])</f>
        <v>0.65753705212702507</v>
      </c>
      <c r="E1074" s="5" t="s">
        <v>8220</v>
      </c>
      <c r="F1074" s="5">
        <v>0</v>
      </c>
      <c r="G1074" s="17">
        <f t="shared" si="33"/>
        <v>-0.28830859714434109</v>
      </c>
      <c r="H1074" s="17">
        <f>_xlfn.NORM.S.DIST(G1074,Table2[[#Totals],[Successful Campaigns]])</f>
        <v>0.38655526343120244</v>
      </c>
    </row>
    <row r="1075" spans="1:8" x14ac:dyDescent="0.35">
      <c r="A1075" s="5" t="s">
        <v>8218</v>
      </c>
      <c r="B1075" s="5">
        <v>25</v>
      </c>
      <c r="C1075" s="17">
        <f t="shared" si="32"/>
        <v>-0.20066960827860286</v>
      </c>
      <c r="D1075" s="17">
        <f>_xlfn.NORM.S.DIST(C1075,Table2[[#Totals],[Summary by Mean]])</f>
        <v>0.42047846268789313</v>
      </c>
      <c r="E1075" s="5" t="s">
        <v>8220</v>
      </c>
      <c r="F1075" s="5">
        <v>6</v>
      </c>
      <c r="G1075" s="17">
        <f t="shared" si="33"/>
        <v>5.7116914028556591</v>
      </c>
      <c r="H1075" s="17">
        <f>_xlfn.NORM.S.DIST(G1075,Table2[[#Totals],[Successful Campaigns]])</f>
        <v>0.99999999440706033</v>
      </c>
    </row>
    <row r="1076" spans="1:8" x14ac:dyDescent="0.35">
      <c r="A1076" s="5" t="s">
        <v>8218</v>
      </c>
      <c r="B1076" s="5">
        <v>3238</v>
      </c>
      <c r="C1076" s="17">
        <f t="shared" si="32"/>
        <v>3.6048537694831784</v>
      </c>
      <c r="D1076" s="17">
        <f>_xlfn.NORM.S.DIST(C1076,Table2[[#Totals],[Summary by Mean]])</f>
        <v>0.9998438356312056</v>
      </c>
      <c r="E1076" s="5" t="s">
        <v>8220</v>
      </c>
      <c r="F1076" s="5">
        <v>4</v>
      </c>
      <c r="G1076" s="17">
        <f t="shared" si="33"/>
        <v>3.7116914028556591</v>
      </c>
      <c r="H1076" s="17">
        <f>_xlfn.NORM.S.DIST(G1076,Table2[[#Totals],[Successful Campaigns]])</f>
        <v>0.99989706055044614</v>
      </c>
    </row>
    <row r="1077" spans="1:8" x14ac:dyDescent="0.35">
      <c r="A1077" s="5" t="s">
        <v>8218</v>
      </c>
      <c r="B1077" s="5">
        <v>897</v>
      </c>
      <c r="C1077" s="17">
        <f t="shared" si="32"/>
        <v>0.8321397242480929</v>
      </c>
      <c r="D1077" s="17">
        <f>_xlfn.NORM.S.DIST(C1077,Table2[[#Totals],[Summary by Mean]])</f>
        <v>0.79733495913484176</v>
      </c>
      <c r="E1077" s="5" t="s">
        <v>8220</v>
      </c>
      <c r="F1077" s="5">
        <v>1</v>
      </c>
      <c r="G1077" s="17">
        <f t="shared" si="33"/>
        <v>0.71169140285565891</v>
      </c>
      <c r="H1077" s="17">
        <f>_xlfn.NORM.S.DIST(G1077,Table2[[#Totals],[Successful Campaigns]])</f>
        <v>0.76167205374032632</v>
      </c>
    </row>
    <row r="1078" spans="1:8" x14ac:dyDescent="0.35">
      <c r="A1078" s="5" t="s">
        <v>8218</v>
      </c>
      <c r="B1078" s="5">
        <v>878</v>
      </c>
      <c r="C1078" s="17">
        <f t="shared" si="32"/>
        <v>0.80963585117698378</v>
      </c>
      <c r="D1078" s="17">
        <f>_xlfn.NORM.S.DIST(C1078,Table2[[#Totals],[Summary by Mean]])</f>
        <v>0.79092525165050243</v>
      </c>
      <c r="E1078" s="5" t="s">
        <v>8220</v>
      </c>
      <c r="F1078" s="5">
        <v>29</v>
      </c>
      <c r="G1078" s="17">
        <f t="shared" si="33"/>
        <v>28.71169140285566</v>
      </c>
      <c r="H1078" s="17">
        <f>_xlfn.NORM.S.DIST(G1078,Table2[[#Totals],[Successful Campaigns]])</f>
        <v>1</v>
      </c>
    </row>
    <row r="1079" spans="1:8" x14ac:dyDescent="0.35">
      <c r="A1079" s="5" t="s">
        <v>8218</v>
      </c>
      <c r="B1079" s="5">
        <v>115</v>
      </c>
      <c r="C1079" s="17">
        <f t="shared" si="32"/>
        <v>-9.407231478387508E-2</v>
      </c>
      <c r="D1079" s="17">
        <f>_xlfn.NORM.S.DIST(C1079,Table2[[#Totals],[Summary by Mean]])</f>
        <v>0.46252585621717712</v>
      </c>
      <c r="E1079" s="5" t="s">
        <v>8220</v>
      </c>
      <c r="F1079" s="5">
        <v>0</v>
      </c>
      <c r="G1079" s="17">
        <f t="shared" si="33"/>
        <v>-0.28830859714434109</v>
      </c>
      <c r="H1079" s="17">
        <f>_xlfn.NORM.S.DIST(G1079,Table2[[#Totals],[Successful Campaigns]])</f>
        <v>0.38655526343120244</v>
      </c>
    </row>
    <row r="1080" spans="1:8" x14ac:dyDescent="0.35">
      <c r="A1080" s="5" t="s">
        <v>8218</v>
      </c>
      <c r="B1080" s="5">
        <v>234</v>
      </c>
      <c r="C1080" s="17">
        <f t="shared" si="32"/>
        <v>4.6872995503598303E-2</v>
      </c>
      <c r="D1080" s="17">
        <f>_xlfn.NORM.S.DIST(C1080,Table2[[#Totals],[Summary by Mean]])</f>
        <v>0.51869277455190588</v>
      </c>
      <c r="E1080" s="5" t="s">
        <v>8220</v>
      </c>
      <c r="F1080" s="5">
        <v>4</v>
      </c>
      <c r="G1080" s="17">
        <f t="shared" si="33"/>
        <v>3.7116914028556591</v>
      </c>
      <c r="H1080" s="17">
        <f>_xlfn.NORM.S.DIST(G1080,Table2[[#Totals],[Successful Campaigns]])</f>
        <v>0.99989706055044614</v>
      </c>
    </row>
    <row r="1081" spans="1:8" x14ac:dyDescent="0.35">
      <c r="A1081" s="5" t="s">
        <v>8218</v>
      </c>
      <c r="B1081" s="5">
        <v>4330</v>
      </c>
      <c r="C1081" s="17">
        <f t="shared" si="32"/>
        <v>4.8982342638858762</v>
      </c>
      <c r="D1081" s="17">
        <f>_xlfn.NORM.S.DIST(C1081,Table2[[#Totals],[Summary by Mean]])</f>
        <v>0.99999951649148033</v>
      </c>
      <c r="E1081" s="5" t="s">
        <v>8220</v>
      </c>
      <c r="F1081" s="5">
        <v>5</v>
      </c>
      <c r="G1081" s="17">
        <f t="shared" si="33"/>
        <v>4.7116914028556591</v>
      </c>
      <c r="H1081" s="17">
        <f>_xlfn.NORM.S.DIST(G1081,Table2[[#Totals],[Successful Campaigns]])</f>
        <v>0.99999877165397022</v>
      </c>
    </row>
    <row r="1082" spans="1:8" x14ac:dyDescent="0.35">
      <c r="A1082" s="5" t="s">
        <v>8218</v>
      </c>
      <c r="B1082" s="5">
        <v>651</v>
      </c>
      <c r="C1082" s="17">
        <f t="shared" si="32"/>
        <v>0.54077378869583703</v>
      </c>
      <c r="D1082" s="17">
        <f>_xlfn.NORM.S.DIST(C1082,Table2[[#Totals],[Summary by Mean]])</f>
        <v>0.70566824429304054</v>
      </c>
      <c r="E1082" s="5" t="s">
        <v>8220</v>
      </c>
      <c r="F1082" s="5">
        <v>4</v>
      </c>
      <c r="G1082" s="17">
        <f t="shared" si="33"/>
        <v>3.7116914028556591</v>
      </c>
      <c r="H1082" s="17">
        <f>_xlfn.NORM.S.DIST(G1082,Table2[[#Totals],[Successful Campaigns]])</f>
        <v>0.99989706055044614</v>
      </c>
    </row>
    <row r="1083" spans="1:8" x14ac:dyDescent="0.35">
      <c r="A1083" s="5" t="s">
        <v>8218</v>
      </c>
      <c r="B1083" s="5">
        <v>251</v>
      </c>
      <c r="C1083" s="17">
        <f t="shared" si="32"/>
        <v>6.7008039830380214E-2</v>
      </c>
      <c r="D1083" s="17">
        <f>_xlfn.NORM.S.DIST(C1083,Table2[[#Totals],[Summary by Mean]])</f>
        <v>0.526712348635477</v>
      </c>
      <c r="E1083" s="5" t="s">
        <v>8220</v>
      </c>
      <c r="F1083" s="5">
        <v>5</v>
      </c>
      <c r="G1083" s="17">
        <f t="shared" si="33"/>
        <v>4.7116914028556591</v>
      </c>
      <c r="H1083" s="17">
        <f>_xlfn.NORM.S.DIST(G1083,Table2[[#Totals],[Successful Campaigns]])</f>
        <v>0.99999877165397022</v>
      </c>
    </row>
    <row r="1084" spans="1:8" x14ac:dyDescent="0.35">
      <c r="A1084" s="5" t="s">
        <v>8218</v>
      </c>
      <c r="B1084" s="5">
        <v>263</v>
      </c>
      <c r="C1084" s="17">
        <f t="shared" si="32"/>
        <v>8.1221012296343917E-2</v>
      </c>
      <c r="D1084" s="17">
        <f>_xlfn.NORM.S.DIST(C1084,Table2[[#Totals],[Summary by Mean]])</f>
        <v>0.53236690533755593</v>
      </c>
      <c r="E1084" s="5" t="s">
        <v>8220</v>
      </c>
      <c r="F1084" s="5">
        <v>1</v>
      </c>
      <c r="G1084" s="17">
        <f t="shared" si="33"/>
        <v>0.71169140285565891</v>
      </c>
      <c r="H1084" s="17">
        <f>_xlfn.NORM.S.DIST(G1084,Table2[[#Totals],[Successful Campaigns]])</f>
        <v>0.76167205374032632</v>
      </c>
    </row>
    <row r="1085" spans="1:8" x14ac:dyDescent="0.35">
      <c r="A1085" s="5" t="s">
        <v>8218</v>
      </c>
      <c r="B1085" s="5">
        <v>28</v>
      </c>
      <c r="C1085" s="17">
        <f t="shared" si="32"/>
        <v>-0.19711636516211192</v>
      </c>
      <c r="D1085" s="17">
        <f>_xlfn.NORM.S.DIST(C1085,Table2[[#Totals],[Summary by Mean]])</f>
        <v>0.42186823856110828</v>
      </c>
      <c r="E1085" s="5" t="s">
        <v>8220</v>
      </c>
      <c r="F1085" s="5">
        <v>1</v>
      </c>
      <c r="G1085" s="17">
        <f t="shared" si="33"/>
        <v>0.71169140285565891</v>
      </c>
      <c r="H1085" s="17">
        <f>_xlfn.NORM.S.DIST(G1085,Table2[[#Totals],[Successful Campaigns]])</f>
        <v>0.76167205374032632</v>
      </c>
    </row>
    <row r="1086" spans="1:8" x14ac:dyDescent="0.35">
      <c r="A1086" s="5" t="s">
        <v>8218</v>
      </c>
      <c r="B1086" s="5">
        <v>721</v>
      </c>
      <c r="C1086" s="17">
        <f t="shared" si="32"/>
        <v>0.62368279474729194</v>
      </c>
      <c r="D1086" s="17">
        <f>_xlfn.NORM.S.DIST(C1086,Table2[[#Totals],[Summary by Mean]])</f>
        <v>0.73358203774820918</v>
      </c>
      <c r="E1086" s="5" t="s">
        <v>8220</v>
      </c>
      <c r="F1086" s="5">
        <v>0</v>
      </c>
      <c r="G1086" s="17">
        <f t="shared" si="33"/>
        <v>-0.28830859714434109</v>
      </c>
      <c r="H1086" s="17">
        <f>_xlfn.NORM.S.DIST(G1086,Table2[[#Totals],[Successful Campaigns]])</f>
        <v>0.38655526343120244</v>
      </c>
    </row>
    <row r="1087" spans="1:8" x14ac:dyDescent="0.35">
      <c r="A1087" s="5" t="s">
        <v>8218</v>
      </c>
      <c r="B1087" s="5">
        <v>50</v>
      </c>
      <c r="C1087" s="17">
        <f t="shared" si="32"/>
        <v>-0.1710592489745118</v>
      </c>
      <c r="D1087" s="17">
        <f>_xlfn.NORM.S.DIST(C1087,Table2[[#Totals],[Summary by Mean]])</f>
        <v>0.43208858906416131</v>
      </c>
      <c r="E1087" s="5" t="s">
        <v>8220</v>
      </c>
      <c r="F1087" s="5">
        <v>14</v>
      </c>
      <c r="G1087" s="17">
        <f t="shared" si="33"/>
        <v>13.711691402855658</v>
      </c>
      <c r="H1087" s="17">
        <f>_xlfn.NORM.S.DIST(G1087,Table2[[#Totals],[Successful Campaigns]])</f>
        <v>1</v>
      </c>
    </row>
    <row r="1088" spans="1:8" x14ac:dyDescent="0.35">
      <c r="A1088" s="5" t="s">
        <v>8218</v>
      </c>
      <c r="B1088" s="5">
        <v>73</v>
      </c>
      <c r="C1088" s="17">
        <f t="shared" si="32"/>
        <v>-0.14381771841474805</v>
      </c>
      <c r="D1088" s="17">
        <f>_xlfn.NORM.S.DIST(C1088,Table2[[#Totals],[Summary by Mean]])</f>
        <v>0.44282220552952695</v>
      </c>
      <c r="E1088" s="5" t="s">
        <v>8220</v>
      </c>
      <c r="F1088" s="5">
        <v>3</v>
      </c>
      <c r="G1088" s="17">
        <f t="shared" si="33"/>
        <v>2.7116914028556591</v>
      </c>
      <c r="H1088" s="17">
        <f>_xlfn.NORM.S.DIST(G1088,Table2[[#Totals],[Successful Campaigns]])</f>
        <v>0.99665295593346726</v>
      </c>
    </row>
    <row r="1089" spans="1:8" x14ac:dyDescent="0.35">
      <c r="A1089" s="5" t="s">
        <v>8218</v>
      </c>
      <c r="B1089" s="5">
        <v>27</v>
      </c>
      <c r="C1089" s="17">
        <f t="shared" si="32"/>
        <v>-0.19830077953427558</v>
      </c>
      <c r="D1089" s="17">
        <f>_xlfn.NORM.S.DIST(C1089,Table2[[#Totals],[Summary by Mean]])</f>
        <v>0.42140487091014334</v>
      </c>
      <c r="E1089" s="5" t="s">
        <v>8220</v>
      </c>
      <c r="F1089" s="5">
        <v>10</v>
      </c>
      <c r="G1089" s="17">
        <f t="shared" si="33"/>
        <v>9.7116914028556582</v>
      </c>
      <c r="H1089" s="17">
        <f>_xlfn.NORM.S.DIST(G1089,Table2[[#Totals],[Successful Campaigns]])</f>
        <v>1</v>
      </c>
    </row>
    <row r="1090" spans="1:8" x14ac:dyDescent="0.35">
      <c r="A1090" s="5" t="s">
        <v>8218</v>
      </c>
      <c r="B1090" s="5">
        <v>34</v>
      </c>
      <c r="C1090" s="17">
        <f t="shared" ref="C1090:C1153" si="34">(B1090-$J$5)/$J$10</f>
        <v>-0.19000987892913007</v>
      </c>
      <c r="D1090" s="17">
        <f>_xlfn.NORM.S.DIST(C1090,Table2[[#Totals],[Summary by Mean]])</f>
        <v>0.42465069464541511</v>
      </c>
      <c r="E1090" s="5" t="s">
        <v>8220</v>
      </c>
      <c r="F1090" s="5">
        <v>17</v>
      </c>
      <c r="G1090" s="17">
        <f t="shared" ref="G1090:G1153" si="35">F1090-$K$5/$K$10</f>
        <v>16.71169140285566</v>
      </c>
      <c r="H1090" s="17">
        <f>_xlfn.NORM.S.DIST(G1090,Table2[[#Totals],[Successful Campaigns]])</f>
        <v>1</v>
      </c>
    </row>
    <row r="1091" spans="1:8" x14ac:dyDescent="0.35">
      <c r="A1091" s="5" t="s">
        <v>8218</v>
      </c>
      <c r="B1091" s="5">
        <v>7</v>
      </c>
      <c r="C1091" s="17">
        <f t="shared" si="34"/>
        <v>-0.22198906697754842</v>
      </c>
      <c r="D1091" s="17">
        <f>_xlfn.NORM.S.DIST(C1091,Table2[[#Totals],[Summary by Mean]])</f>
        <v>0.41216119714954325</v>
      </c>
      <c r="E1091" s="5" t="s">
        <v>8220</v>
      </c>
      <c r="F1091" s="5">
        <v>2</v>
      </c>
      <c r="G1091" s="17">
        <f t="shared" si="35"/>
        <v>1.7116914028556589</v>
      </c>
      <c r="H1091" s="17">
        <f>_xlfn.NORM.S.DIST(G1091,Table2[[#Totals],[Successful Campaigns]])</f>
        <v>0.95652322310469373</v>
      </c>
    </row>
    <row r="1092" spans="1:8" x14ac:dyDescent="0.35">
      <c r="A1092" s="5" t="s">
        <v>8218</v>
      </c>
      <c r="B1092" s="5">
        <v>24</v>
      </c>
      <c r="C1092" s="17">
        <f t="shared" si="34"/>
        <v>-0.20185402265076649</v>
      </c>
      <c r="D1092" s="17">
        <f>_xlfn.NORM.S.DIST(C1092,Table2[[#Totals],[Summary by Mean]])</f>
        <v>0.42001542336449027</v>
      </c>
      <c r="E1092" s="5" t="s">
        <v>8220</v>
      </c>
      <c r="F1092" s="5">
        <v>0</v>
      </c>
      <c r="G1092" s="17">
        <f t="shared" si="35"/>
        <v>-0.28830859714434109</v>
      </c>
      <c r="H1092" s="17">
        <f>_xlfn.NORM.S.DIST(G1092,Table2[[#Totals],[Successful Campaigns]])</f>
        <v>0.38655526343120244</v>
      </c>
    </row>
    <row r="1093" spans="1:8" x14ac:dyDescent="0.35">
      <c r="A1093" s="5" t="s">
        <v>8218</v>
      </c>
      <c r="B1093" s="5">
        <v>15</v>
      </c>
      <c r="C1093" s="17">
        <f t="shared" si="34"/>
        <v>-0.21251375200023928</v>
      </c>
      <c r="D1093" s="17">
        <f>_xlfn.NORM.S.DIST(C1093,Table2[[#Totals],[Summary by Mean]])</f>
        <v>0.41585312512584199</v>
      </c>
      <c r="E1093" s="5" t="s">
        <v>8220</v>
      </c>
      <c r="F1093" s="5">
        <v>4</v>
      </c>
      <c r="G1093" s="17">
        <f t="shared" si="35"/>
        <v>3.7116914028556591</v>
      </c>
      <c r="H1093" s="17">
        <f>_xlfn.NORM.S.DIST(G1093,Table2[[#Totals],[Successful Campaigns]])</f>
        <v>0.99989706055044614</v>
      </c>
    </row>
    <row r="1094" spans="1:8" x14ac:dyDescent="0.35">
      <c r="A1094" s="5" t="s">
        <v>8218</v>
      </c>
      <c r="B1094" s="5">
        <v>72</v>
      </c>
      <c r="C1094" s="17">
        <f t="shared" si="34"/>
        <v>-0.14500213278691168</v>
      </c>
      <c r="D1094" s="17">
        <f>_xlfn.NORM.S.DIST(C1094,Table2[[#Totals],[Summary by Mean]])</f>
        <v>0.4423545939341354</v>
      </c>
      <c r="E1094" s="5" t="s">
        <v>8220</v>
      </c>
      <c r="F1094" s="5">
        <v>12</v>
      </c>
      <c r="G1094" s="17">
        <f t="shared" si="35"/>
        <v>11.711691402855658</v>
      </c>
      <c r="H1094" s="17">
        <f>_xlfn.NORM.S.DIST(G1094,Table2[[#Totals],[Successful Campaigns]])</f>
        <v>1</v>
      </c>
    </row>
    <row r="1095" spans="1:8" x14ac:dyDescent="0.35">
      <c r="A1095" s="5" t="s">
        <v>8218</v>
      </c>
      <c r="B1095" s="5">
        <v>120</v>
      </c>
      <c r="C1095" s="17">
        <f t="shared" si="34"/>
        <v>-8.8150242923056871E-2</v>
      </c>
      <c r="D1095" s="17">
        <f>_xlfn.NORM.S.DIST(C1095,Table2[[#Totals],[Summary by Mean]])</f>
        <v>0.46487863184457978</v>
      </c>
      <c r="E1095" s="5" t="s">
        <v>8220</v>
      </c>
      <c r="F1095" s="5">
        <v>3</v>
      </c>
      <c r="G1095" s="17">
        <f t="shared" si="35"/>
        <v>2.7116914028556591</v>
      </c>
      <c r="H1095" s="17">
        <f>_xlfn.NORM.S.DIST(G1095,Table2[[#Totals],[Successful Campaigns]])</f>
        <v>0.99665295593346726</v>
      </c>
    </row>
    <row r="1096" spans="1:8" x14ac:dyDescent="0.35">
      <c r="A1096" s="5" t="s">
        <v>8218</v>
      </c>
      <c r="B1096" s="5">
        <v>123</v>
      </c>
      <c r="C1096" s="17">
        <f t="shared" si="34"/>
        <v>-8.4596999806565945E-2</v>
      </c>
      <c r="D1096" s="17">
        <f>_xlfn.NORM.S.DIST(C1096,Table2[[#Totals],[Summary by Mean]])</f>
        <v>0.46629089216335057</v>
      </c>
      <c r="E1096" s="5" t="s">
        <v>8220</v>
      </c>
      <c r="F1096" s="5">
        <v>12</v>
      </c>
      <c r="G1096" s="17">
        <f t="shared" si="35"/>
        <v>11.711691402855658</v>
      </c>
      <c r="H1096" s="17">
        <f>_xlfn.NORM.S.DIST(G1096,Table2[[#Totals],[Successful Campaigns]])</f>
        <v>1</v>
      </c>
    </row>
    <row r="1097" spans="1:8" x14ac:dyDescent="0.35">
      <c r="A1097" s="5" t="s">
        <v>8218</v>
      </c>
      <c r="B1097" s="5">
        <v>1</v>
      </c>
      <c r="C1097" s="17">
        <f t="shared" si="34"/>
        <v>-0.22909555321053027</v>
      </c>
      <c r="D1097" s="17">
        <f>_xlfn.NORM.S.DIST(C1097,Table2[[#Totals],[Summary by Mean]])</f>
        <v>0.40939732479417407</v>
      </c>
      <c r="E1097" s="5" t="s">
        <v>8220</v>
      </c>
      <c r="F1097" s="5">
        <v>0</v>
      </c>
      <c r="G1097" s="17">
        <f t="shared" si="35"/>
        <v>-0.28830859714434109</v>
      </c>
      <c r="H1097" s="17">
        <f>_xlfn.NORM.S.DIST(G1097,Table2[[#Totals],[Successful Campaigns]])</f>
        <v>0.38655526343120244</v>
      </c>
    </row>
    <row r="1098" spans="1:8" x14ac:dyDescent="0.35">
      <c r="A1098" s="5" t="s">
        <v>8218</v>
      </c>
      <c r="B1098" s="5">
        <v>24</v>
      </c>
      <c r="C1098" s="17">
        <f t="shared" si="34"/>
        <v>-0.20185402265076649</v>
      </c>
      <c r="D1098" s="17">
        <f>_xlfn.NORM.S.DIST(C1098,Table2[[#Totals],[Summary by Mean]])</f>
        <v>0.42001542336449027</v>
      </c>
      <c r="E1098" s="5" t="s">
        <v>8220</v>
      </c>
      <c r="F1098" s="5">
        <v>7</v>
      </c>
      <c r="G1098" s="17">
        <f t="shared" si="35"/>
        <v>6.7116914028556591</v>
      </c>
      <c r="H1098" s="17">
        <f>_xlfn.NORM.S.DIST(G1098,Table2[[#Totals],[Successful Campaigns]])</f>
        <v>0.99999999999038092</v>
      </c>
    </row>
    <row r="1099" spans="1:8" x14ac:dyDescent="0.35">
      <c r="A1099" s="5" t="s">
        <v>8218</v>
      </c>
      <c r="B1099" s="5">
        <v>33</v>
      </c>
      <c r="C1099" s="17">
        <f t="shared" si="34"/>
        <v>-0.19119429330129373</v>
      </c>
      <c r="D1099" s="17">
        <f>_xlfn.NORM.S.DIST(C1099,Table2[[#Totals],[Summary by Mean]])</f>
        <v>0.42418668721609792</v>
      </c>
      <c r="E1099" s="5" t="s">
        <v>8220</v>
      </c>
      <c r="F1099" s="5">
        <v>2</v>
      </c>
      <c r="G1099" s="17">
        <f t="shared" si="35"/>
        <v>1.7116914028556589</v>
      </c>
      <c r="H1099" s="17">
        <f>_xlfn.NORM.S.DIST(G1099,Table2[[#Totals],[Successful Campaigns]])</f>
        <v>0.95652322310469373</v>
      </c>
    </row>
    <row r="1100" spans="1:8" x14ac:dyDescent="0.35">
      <c r="A1100" s="5" t="s">
        <v>8218</v>
      </c>
      <c r="B1100" s="5">
        <v>14</v>
      </c>
      <c r="C1100" s="17">
        <f t="shared" si="34"/>
        <v>-0.21369816637240291</v>
      </c>
      <c r="D1100" s="17">
        <f>_xlfn.NORM.S.DIST(C1100,Table2[[#Totals],[Summary by Mean]])</f>
        <v>0.41539122066878692</v>
      </c>
      <c r="E1100" s="5" t="s">
        <v>8220</v>
      </c>
      <c r="F1100" s="5">
        <v>1</v>
      </c>
      <c r="G1100" s="17">
        <f t="shared" si="35"/>
        <v>0.71169140285565891</v>
      </c>
      <c r="H1100" s="17">
        <f>_xlfn.NORM.S.DIST(G1100,Table2[[#Totals],[Successful Campaigns]])</f>
        <v>0.76167205374032632</v>
      </c>
    </row>
    <row r="1101" spans="1:8" x14ac:dyDescent="0.35">
      <c r="A1101" s="5" t="s">
        <v>8218</v>
      </c>
      <c r="B1101" s="5">
        <v>9</v>
      </c>
      <c r="C1101" s="17">
        <f t="shared" si="34"/>
        <v>-0.21962023823322113</v>
      </c>
      <c r="D1101" s="17">
        <f>_xlfn.NORM.S.DIST(C1101,Table2[[#Totals],[Summary by Mean]])</f>
        <v>0.413083464185384</v>
      </c>
      <c r="E1101" s="5" t="s">
        <v>8220</v>
      </c>
      <c r="F1101" s="5">
        <v>4</v>
      </c>
      <c r="G1101" s="17">
        <f t="shared" si="35"/>
        <v>3.7116914028556591</v>
      </c>
      <c r="H1101" s="17">
        <f>_xlfn.NORM.S.DIST(G1101,Table2[[#Totals],[Successful Campaigns]])</f>
        <v>0.99989706055044614</v>
      </c>
    </row>
    <row r="1102" spans="1:8" x14ac:dyDescent="0.35">
      <c r="A1102" s="5" t="s">
        <v>8218</v>
      </c>
      <c r="B1102" s="5">
        <v>76</v>
      </c>
      <c r="C1102" s="17">
        <f t="shared" si="34"/>
        <v>-0.14026447529825711</v>
      </c>
      <c r="D1102" s="17">
        <f>_xlfn.NORM.S.DIST(C1102,Table2[[#Totals],[Summary by Mean]])</f>
        <v>0.44422551570259644</v>
      </c>
      <c r="E1102" s="5" t="s">
        <v>8220</v>
      </c>
      <c r="F1102" s="5">
        <v>4</v>
      </c>
      <c r="G1102" s="17">
        <f t="shared" si="35"/>
        <v>3.7116914028556591</v>
      </c>
      <c r="H1102" s="17">
        <f>_xlfn.NORM.S.DIST(G1102,Table2[[#Totals],[Successful Campaigns]])</f>
        <v>0.99989706055044614</v>
      </c>
    </row>
    <row r="1103" spans="1:8" x14ac:dyDescent="0.35">
      <c r="A1103" s="5" t="s">
        <v>8218</v>
      </c>
      <c r="B1103" s="5">
        <v>19</v>
      </c>
      <c r="C1103" s="17">
        <f t="shared" si="34"/>
        <v>-0.20777609451158471</v>
      </c>
      <c r="D1103" s="17">
        <f>_xlfn.NORM.S.DIST(C1103,Table2[[#Totals],[Summary by Mean]])</f>
        <v>0.41770189954112602</v>
      </c>
      <c r="E1103" s="5" t="s">
        <v>8220</v>
      </c>
      <c r="F1103" s="5">
        <v>17</v>
      </c>
      <c r="G1103" s="17">
        <f t="shared" si="35"/>
        <v>16.71169140285566</v>
      </c>
      <c r="H1103" s="17">
        <f>_xlfn.NORM.S.DIST(G1103,Table2[[#Totals],[Successful Campaigns]])</f>
        <v>1</v>
      </c>
    </row>
    <row r="1104" spans="1:8" x14ac:dyDescent="0.35">
      <c r="A1104" s="5" t="s">
        <v>8218</v>
      </c>
      <c r="B1104" s="5">
        <v>69</v>
      </c>
      <c r="C1104" s="17">
        <f t="shared" si="34"/>
        <v>-0.14855537590340262</v>
      </c>
      <c r="D1104" s="17">
        <f>_xlfn.NORM.S.DIST(C1104,Table2[[#Totals],[Summary by Mean]])</f>
        <v>0.44095224352707513</v>
      </c>
      <c r="E1104" s="5" t="s">
        <v>8220</v>
      </c>
      <c r="F1104" s="5">
        <v>7</v>
      </c>
      <c r="G1104" s="17">
        <f t="shared" si="35"/>
        <v>6.7116914028556591</v>
      </c>
      <c r="H1104" s="17">
        <f>_xlfn.NORM.S.DIST(G1104,Table2[[#Totals],[Successful Campaigns]])</f>
        <v>0.99999999999038092</v>
      </c>
    </row>
    <row r="1105" spans="1:8" x14ac:dyDescent="0.35">
      <c r="A1105" s="5" t="s">
        <v>8218</v>
      </c>
      <c r="B1105" s="5">
        <v>218</v>
      </c>
      <c r="C1105" s="17">
        <f t="shared" si="34"/>
        <v>2.7922365548980033E-2</v>
      </c>
      <c r="D1105" s="17">
        <f>_xlfn.NORM.S.DIST(C1105,Table2[[#Totals],[Summary by Mean]])</f>
        <v>0.51113796486601693</v>
      </c>
      <c r="E1105" s="5" t="s">
        <v>8220</v>
      </c>
      <c r="F1105" s="5">
        <v>2</v>
      </c>
      <c r="G1105" s="17">
        <f t="shared" si="35"/>
        <v>1.7116914028556589</v>
      </c>
      <c r="H1105" s="17">
        <f>_xlfn.NORM.S.DIST(G1105,Table2[[#Totals],[Successful Campaigns]])</f>
        <v>0.95652322310469373</v>
      </c>
    </row>
    <row r="1106" spans="1:8" x14ac:dyDescent="0.35">
      <c r="A1106" s="5" t="s">
        <v>8218</v>
      </c>
      <c r="B1106" s="5">
        <v>30</v>
      </c>
      <c r="C1106" s="17">
        <f t="shared" si="34"/>
        <v>-0.19474753641778464</v>
      </c>
      <c r="D1106" s="17">
        <f>_xlfn.NORM.S.DIST(C1106,Table2[[#Totals],[Summary by Mean]])</f>
        <v>0.42279529781961833</v>
      </c>
      <c r="E1106" s="5" t="s">
        <v>8220</v>
      </c>
      <c r="F1106" s="5">
        <v>5</v>
      </c>
      <c r="G1106" s="17">
        <f t="shared" si="35"/>
        <v>4.7116914028556591</v>
      </c>
      <c r="H1106" s="17">
        <f>_xlfn.NORM.S.DIST(G1106,Table2[[#Totals],[Successful Campaigns]])</f>
        <v>0.99999877165397022</v>
      </c>
    </row>
    <row r="1107" spans="1:8" x14ac:dyDescent="0.35">
      <c r="A1107" s="5" t="s">
        <v>8218</v>
      </c>
      <c r="B1107" s="5">
        <v>100</v>
      </c>
      <c r="C1107" s="17">
        <f t="shared" si="34"/>
        <v>-0.11183853036632971</v>
      </c>
      <c r="D1107" s="17">
        <f>_xlfn.NORM.S.DIST(C1107,Table2[[#Totals],[Summary by Mean]])</f>
        <v>0.45547571816871751</v>
      </c>
      <c r="E1107" s="5" t="s">
        <v>8220</v>
      </c>
      <c r="F1107" s="5">
        <v>1</v>
      </c>
      <c r="G1107" s="17">
        <f t="shared" si="35"/>
        <v>0.71169140285565891</v>
      </c>
      <c r="H1107" s="17">
        <f>_xlfn.NORM.S.DIST(G1107,Table2[[#Totals],[Successful Campaigns]])</f>
        <v>0.76167205374032632</v>
      </c>
    </row>
    <row r="1108" spans="1:8" x14ac:dyDescent="0.35">
      <c r="A1108" s="5" t="s">
        <v>8218</v>
      </c>
      <c r="B1108" s="5">
        <v>296</v>
      </c>
      <c r="C1108" s="17">
        <f t="shared" si="34"/>
        <v>0.1203066865777441</v>
      </c>
      <c r="D1108" s="17">
        <f>_xlfn.NORM.S.DIST(C1108,Table2[[#Totals],[Summary by Mean]])</f>
        <v>0.54787989626813549</v>
      </c>
      <c r="E1108" s="5" t="s">
        <v>8220</v>
      </c>
      <c r="F1108" s="5">
        <v>1</v>
      </c>
      <c r="G1108" s="17">
        <f t="shared" si="35"/>
        <v>0.71169140285565891</v>
      </c>
      <c r="H1108" s="17">
        <f>_xlfn.NORM.S.DIST(G1108,Table2[[#Totals],[Successful Campaigns]])</f>
        <v>0.76167205374032632</v>
      </c>
    </row>
    <row r="1109" spans="1:8" x14ac:dyDescent="0.35">
      <c r="A1109" s="5" t="s">
        <v>8218</v>
      </c>
      <c r="B1109" s="5">
        <v>1204</v>
      </c>
      <c r="C1109" s="17">
        <f t="shared" si="34"/>
        <v>1.195754936502331</v>
      </c>
      <c r="D1109" s="17">
        <f>_xlfn.NORM.S.DIST(C1109,Table2[[#Totals],[Summary by Mean]])</f>
        <v>0.88410389695474068</v>
      </c>
      <c r="E1109" s="5" t="s">
        <v>8220</v>
      </c>
      <c r="F1109" s="5">
        <v>14</v>
      </c>
      <c r="G1109" s="17">
        <f t="shared" si="35"/>
        <v>13.711691402855658</v>
      </c>
      <c r="H1109" s="17">
        <f>_xlfn.NORM.S.DIST(G1109,Table2[[#Totals],[Successful Campaigns]])</f>
        <v>1</v>
      </c>
    </row>
    <row r="1110" spans="1:8" x14ac:dyDescent="0.35">
      <c r="A1110" s="5" t="s">
        <v>8218</v>
      </c>
      <c r="B1110" s="5">
        <v>321</v>
      </c>
      <c r="C1110" s="17">
        <f t="shared" si="34"/>
        <v>0.14991704588183516</v>
      </c>
      <c r="D1110" s="17">
        <f>_xlfn.NORM.S.DIST(C1110,Table2[[#Totals],[Summary by Mean]])</f>
        <v>0.55958496848165717</v>
      </c>
      <c r="E1110" s="5" t="s">
        <v>8220</v>
      </c>
      <c r="F1110" s="5">
        <v>26</v>
      </c>
      <c r="G1110" s="17">
        <f t="shared" si="35"/>
        <v>25.71169140285566</v>
      </c>
      <c r="H1110" s="17">
        <f>_xlfn.NORM.S.DIST(G1110,Table2[[#Totals],[Successful Campaigns]])</f>
        <v>1</v>
      </c>
    </row>
    <row r="1111" spans="1:8" x14ac:dyDescent="0.35">
      <c r="A1111" s="5" t="s">
        <v>8218</v>
      </c>
      <c r="B1111" s="5">
        <v>301</v>
      </c>
      <c r="C1111" s="17">
        <f t="shared" si="34"/>
        <v>0.12622875843856232</v>
      </c>
      <c r="D1111" s="17">
        <f>_xlfn.NORM.S.DIST(C1111,Table2[[#Totals],[Summary by Mean]])</f>
        <v>0.55022457625437426</v>
      </c>
      <c r="E1111" s="5" t="s">
        <v>8220</v>
      </c>
      <c r="F1111" s="5">
        <v>2</v>
      </c>
      <c r="G1111" s="17">
        <f t="shared" si="35"/>
        <v>1.7116914028556589</v>
      </c>
      <c r="H1111" s="17">
        <f>_xlfn.NORM.S.DIST(G1111,Table2[[#Totals],[Successful Campaigns]])</f>
        <v>0.95652322310469373</v>
      </c>
    </row>
    <row r="1112" spans="1:8" x14ac:dyDescent="0.35">
      <c r="A1112" s="5" t="s">
        <v>8218</v>
      </c>
      <c r="B1112" s="5">
        <v>144</v>
      </c>
      <c r="C1112" s="17">
        <f t="shared" si="34"/>
        <v>-5.9724297991129473E-2</v>
      </c>
      <c r="D1112" s="17">
        <f>_xlfn.NORM.S.DIST(C1112,Table2[[#Totals],[Summary by Mean]])</f>
        <v>0.47618760963826545</v>
      </c>
      <c r="E1112" s="5" t="s">
        <v>8220</v>
      </c>
      <c r="F1112" s="5">
        <v>1</v>
      </c>
      <c r="G1112" s="17">
        <f t="shared" si="35"/>
        <v>0.71169140285565891</v>
      </c>
      <c r="H1112" s="17">
        <f>_xlfn.NORM.S.DIST(G1112,Table2[[#Totals],[Successful Campaigns]])</f>
        <v>0.76167205374032632</v>
      </c>
    </row>
    <row r="1113" spans="1:8" x14ac:dyDescent="0.35">
      <c r="A1113" s="5" t="s">
        <v>8218</v>
      </c>
      <c r="B1113" s="5">
        <v>539</v>
      </c>
      <c r="C1113" s="17">
        <f t="shared" si="34"/>
        <v>0.40811937901350914</v>
      </c>
      <c r="D1113" s="17">
        <f>_xlfn.NORM.S.DIST(C1113,Table2[[#Totals],[Summary by Mean]])</f>
        <v>0.65840698334632608</v>
      </c>
      <c r="E1113" s="5" t="s">
        <v>8220</v>
      </c>
      <c r="F1113" s="5">
        <v>3</v>
      </c>
      <c r="G1113" s="17">
        <f t="shared" si="35"/>
        <v>2.7116914028556591</v>
      </c>
      <c r="H1113" s="17">
        <f>_xlfn.NORM.S.DIST(G1113,Table2[[#Totals],[Successful Campaigns]])</f>
        <v>0.99665295593346726</v>
      </c>
    </row>
    <row r="1114" spans="1:8" x14ac:dyDescent="0.35">
      <c r="A1114" s="5" t="s">
        <v>8218</v>
      </c>
      <c r="B1114" s="5">
        <v>498</v>
      </c>
      <c r="C1114" s="17">
        <f t="shared" si="34"/>
        <v>0.35955838975479981</v>
      </c>
      <c r="D1114" s="17">
        <f>_xlfn.NORM.S.DIST(C1114,Table2[[#Totals],[Summary by Mean]])</f>
        <v>0.64041129734295954</v>
      </c>
      <c r="E1114" s="5" t="s">
        <v>8220</v>
      </c>
      <c r="F1114" s="5">
        <v>7</v>
      </c>
      <c r="G1114" s="17">
        <f t="shared" si="35"/>
        <v>6.7116914028556591</v>
      </c>
      <c r="H1114" s="17">
        <f>_xlfn.NORM.S.DIST(G1114,Table2[[#Totals],[Successful Campaigns]])</f>
        <v>0.99999999999038092</v>
      </c>
    </row>
    <row r="1115" spans="1:8" x14ac:dyDescent="0.35">
      <c r="A1115" s="5" t="s">
        <v>8218</v>
      </c>
      <c r="B1115" s="5">
        <v>1113</v>
      </c>
      <c r="C1115" s="17">
        <f t="shared" si="34"/>
        <v>1.0879732286354395</v>
      </c>
      <c r="D1115" s="17">
        <f>_xlfn.NORM.S.DIST(C1115,Table2[[#Totals],[Summary by Mean]])</f>
        <v>0.86169653687696401</v>
      </c>
      <c r="E1115" s="5" t="s">
        <v>8220</v>
      </c>
      <c r="F1115" s="5">
        <v>9</v>
      </c>
      <c r="G1115" s="17">
        <f t="shared" si="35"/>
        <v>8.7116914028556582</v>
      </c>
      <c r="H1115" s="17">
        <f>_xlfn.NORM.S.DIST(G1115,Table2[[#Totals],[Successful Campaigns]])</f>
        <v>1</v>
      </c>
    </row>
    <row r="1116" spans="1:8" x14ac:dyDescent="0.35">
      <c r="A1116" s="5" t="s">
        <v>8218</v>
      </c>
      <c r="B1116" s="5">
        <v>988</v>
      </c>
      <c r="C1116" s="17">
        <f t="shared" si="34"/>
        <v>0.93992143211498436</v>
      </c>
      <c r="D1116" s="17">
        <f>_xlfn.NORM.S.DIST(C1116,Table2[[#Totals],[Summary by Mean]])</f>
        <v>0.82637106851011533</v>
      </c>
      <c r="E1116" s="5" t="s">
        <v>8220</v>
      </c>
      <c r="F1116" s="5">
        <v>20</v>
      </c>
      <c r="G1116" s="17">
        <f t="shared" si="35"/>
        <v>19.71169140285566</v>
      </c>
      <c r="H1116" s="17">
        <f>_xlfn.NORM.S.DIST(G1116,Table2[[#Totals],[Successful Campaigns]])</f>
        <v>1</v>
      </c>
    </row>
    <row r="1117" spans="1:8" x14ac:dyDescent="0.35">
      <c r="A1117" s="5" t="s">
        <v>8218</v>
      </c>
      <c r="B1117" s="5">
        <v>391</v>
      </c>
      <c r="C1117" s="17">
        <f t="shared" si="34"/>
        <v>0.23282605193329009</v>
      </c>
      <c r="D1117" s="17">
        <f>_xlfn.NORM.S.DIST(C1117,Table2[[#Totals],[Summary by Mean]])</f>
        <v>0.59205175887193406</v>
      </c>
      <c r="E1117" s="5" t="s">
        <v>8220</v>
      </c>
      <c r="F1117" s="5">
        <v>6</v>
      </c>
      <c r="G1117" s="17">
        <f t="shared" si="35"/>
        <v>5.7116914028556591</v>
      </c>
      <c r="H1117" s="17">
        <f>_xlfn.NORM.S.DIST(G1117,Table2[[#Totals],[Successful Campaigns]])</f>
        <v>0.99999999440706033</v>
      </c>
    </row>
    <row r="1118" spans="1:8" x14ac:dyDescent="0.35">
      <c r="A1118" s="5" t="s">
        <v>8218</v>
      </c>
      <c r="B1118" s="5">
        <v>28</v>
      </c>
      <c r="C1118" s="17">
        <f t="shared" si="34"/>
        <v>-0.19711636516211192</v>
      </c>
      <c r="D1118" s="17">
        <f>_xlfn.NORM.S.DIST(C1118,Table2[[#Totals],[Summary by Mean]])</f>
        <v>0.42186823856110828</v>
      </c>
      <c r="E1118" s="5" t="s">
        <v>8220</v>
      </c>
      <c r="F1118" s="5">
        <v>13</v>
      </c>
      <c r="G1118" s="17">
        <f t="shared" si="35"/>
        <v>12.711691402855658</v>
      </c>
      <c r="H1118" s="17">
        <f>_xlfn.NORM.S.DIST(G1118,Table2[[#Totals],[Successful Campaigns]])</f>
        <v>1</v>
      </c>
    </row>
    <row r="1119" spans="1:8" x14ac:dyDescent="0.35">
      <c r="A1119" s="5" t="s">
        <v>8218</v>
      </c>
      <c r="B1119" s="5">
        <v>147</v>
      </c>
      <c r="C1119" s="17">
        <f t="shared" si="34"/>
        <v>-5.6171054874638547E-2</v>
      </c>
      <c r="D1119" s="17">
        <f>_xlfn.NORM.S.DIST(C1119,Table2[[#Totals],[Summary by Mean]])</f>
        <v>0.47760276980437721</v>
      </c>
      <c r="E1119" s="5" t="s">
        <v>8220</v>
      </c>
      <c r="F1119" s="5">
        <v>1</v>
      </c>
      <c r="G1119" s="17">
        <f t="shared" si="35"/>
        <v>0.71169140285565891</v>
      </c>
      <c r="H1119" s="17">
        <f>_xlfn.NORM.S.DIST(G1119,Table2[[#Totals],[Successful Campaigns]])</f>
        <v>0.76167205374032632</v>
      </c>
    </row>
    <row r="1120" spans="1:8" x14ac:dyDescent="0.35">
      <c r="A1120" s="5" t="s">
        <v>8218</v>
      </c>
      <c r="B1120" s="5">
        <v>680</v>
      </c>
      <c r="C1120" s="17">
        <f t="shared" si="34"/>
        <v>0.5751218054885826</v>
      </c>
      <c r="D1120" s="17">
        <f>_xlfn.NORM.S.DIST(C1120,Table2[[#Totals],[Summary by Mean]])</f>
        <v>0.71739553919019072</v>
      </c>
      <c r="E1120" s="5" t="s">
        <v>8220</v>
      </c>
      <c r="F1120" s="5">
        <v>202</v>
      </c>
      <c r="G1120" s="17">
        <f t="shared" si="35"/>
        <v>201.71169140285565</v>
      </c>
      <c r="H1120" s="17">
        <f>_xlfn.NORM.S.DIST(G1120,Table2[[#Totals],[Successful Campaigns]])</f>
        <v>1</v>
      </c>
    </row>
    <row r="1121" spans="1:8" x14ac:dyDescent="0.35">
      <c r="A1121" s="5" t="s">
        <v>8218</v>
      </c>
      <c r="B1121" s="5">
        <v>983</v>
      </c>
      <c r="C1121" s="17">
        <f t="shared" si="34"/>
        <v>0.93399936025416619</v>
      </c>
      <c r="D1121" s="17">
        <f>_xlfn.NORM.S.DIST(C1121,Table2[[#Totals],[Summary by Mean]])</f>
        <v>0.82484788850128787</v>
      </c>
      <c r="E1121" s="5" t="s">
        <v>8220</v>
      </c>
      <c r="F1121" s="5">
        <v>0</v>
      </c>
      <c r="G1121" s="17">
        <f t="shared" si="35"/>
        <v>-0.28830859714434109</v>
      </c>
      <c r="H1121" s="17">
        <f>_xlfn.NORM.S.DIST(G1121,Table2[[#Totals],[Successful Campaigns]])</f>
        <v>0.38655526343120244</v>
      </c>
    </row>
    <row r="1122" spans="1:8" x14ac:dyDescent="0.35">
      <c r="A1122" s="5" t="s">
        <v>8218</v>
      </c>
      <c r="B1122" s="5">
        <v>79</v>
      </c>
      <c r="C1122" s="17">
        <f t="shared" si="34"/>
        <v>-0.1367112321817662</v>
      </c>
      <c r="D1122" s="17">
        <f>_xlfn.NORM.S.DIST(C1122,Table2[[#Totals],[Summary by Mean]])</f>
        <v>0.4456295254503107</v>
      </c>
      <c r="E1122" s="5" t="s">
        <v>8220</v>
      </c>
      <c r="F1122" s="5">
        <v>1</v>
      </c>
      <c r="G1122" s="17">
        <f t="shared" si="35"/>
        <v>0.71169140285565891</v>
      </c>
      <c r="H1122" s="17">
        <f>_xlfn.NORM.S.DIST(G1122,Table2[[#Totals],[Successful Campaigns]])</f>
        <v>0.76167205374032632</v>
      </c>
    </row>
    <row r="1123" spans="1:8" x14ac:dyDescent="0.35">
      <c r="A1123" s="5" t="s">
        <v>8218</v>
      </c>
      <c r="B1123" s="5">
        <v>426</v>
      </c>
      <c r="C1123" s="17">
        <f t="shared" si="34"/>
        <v>0.27428055495901754</v>
      </c>
      <c r="D1123" s="17">
        <f>_xlfn.NORM.S.DIST(C1123,Table2[[#Totals],[Summary by Mean]])</f>
        <v>0.60806548669154326</v>
      </c>
      <c r="E1123" s="5" t="s">
        <v>8220</v>
      </c>
      <c r="F1123" s="5">
        <v>0</v>
      </c>
      <c r="G1123" s="17">
        <f t="shared" si="35"/>
        <v>-0.28830859714434109</v>
      </c>
      <c r="H1123" s="17">
        <f>_xlfn.NORM.S.DIST(G1123,Table2[[#Totals],[Successful Campaigns]])</f>
        <v>0.38655526343120244</v>
      </c>
    </row>
    <row r="1124" spans="1:8" x14ac:dyDescent="0.35">
      <c r="A1124" s="5" t="s">
        <v>8218</v>
      </c>
      <c r="B1124" s="5">
        <v>96</v>
      </c>
      <c r="C1124" s="17">
        <f t="shared" si="34"/>
        <v>-0.11657618785498428</v>
      </c>
      <c r="D1124" s="17">
        <f>_xlfn.NORM.S.DIST(C1124,Table2[[#Totals],[Summary by Mean]])</f>
        <v>0.45359795418958387</v>
      </c>
      <c r="E1124" s="5" t="s">
        <v>8220</v>
      </c>
      <c r="F1124" s="5">
        <v>2</v>
      </c>
      <c r="G1124" s="17">
        <f t="shared" si="35"/>
        <v>1.7116914028556589</v>
      </c>
      <c r="H1124" s="17">
        <f>_xlfn.NORM.S.DIST(G1124,Table2[[#Totals],[Successful Campaigns]])</f>
        <v>0.95652322310469373</v>
      </c>
    </row>
    <row r="1125" spans="1:8" x14ac:dyDescent="0.35">
      <c r="A1125" s="5" t="s">
        <v>8218</v>
      </c>
      <c r="B1125" s="5">
        <v>163</v>
      </c>
      <c r="C1125" s="17">
        <f t="shared" si="34"/>
        <v>-3.722042492002027E-2</v>
      </c>
      <c r="D1125" s="17">
        <f>_xlfn.NORM.S.DIST(C1125,Table2[[#Totals],[Summary by Mean]])</f>
        <v>0.48515462658184172</v>
      </c>
      <c r="E1125" s="5" t="s">
        <v>8220</v>
      </c>
      <c r="F1125" s="5">
        <v>13</v>
      </c>
      <c r="G1125" s="17">
        <f t="shared" si="35"/>
        <v>12.711691402855658</v>
      </c>
      <c r="H1125" s="17">
        <f>_xlfn.NORM.S.DIST(G1125,Table2[[#Totals],[Successful Campaigns]])</f>
        <v>1</v>
      </c>
    </row>
    <row r="1126" spans="1:8" x14ac:dyDescent="0.35">
      <c r="A1126" s="5" t="s">
        <v>8218</v>
      </c>
      <c r="B1126" s="5">
        <v>2525</v>
      </c>
      <c r="C1126" s="17">
        <f t="shared" si="34"/>
        <v>2.7603663221305017</v>
      </c>
      <c r="D1126" s="17">
        <f>_xlfn.NORM.S.DIST(C1126,Table2[[#Totals],[Summary by Mean]])</f>
        <v>0.99711317093804686</v>
      </c>
      <c r="E1126" s="5" t="s">
        <v>8220</v>
      </c>
      <c r="F1126" s="5">
        <v>9</v>
      </c>
      <c r="G1126" s="17">
        <f t="shared" si="35"/>
        <v>8.7116914028556582</v>
      </c>
      <c r="H1126" s="17">
        <f>_xlfn.NORM.S.DIST(G1126,Table2[[#Totals],[Successful Campaigns]])</f>
        <v>1</v>
      </c>
    </row>
    <row r="1127" spans="1:8" x14ac:dyDescent="0.35">
      <c r="A1127" s="5" t="s">
        <v>8218</v>
      </c>
      <c r="B1127" s="5">
        <v>2035</v>
      </c>
      <c r="C1127" s="17">
        <f t="shared" si="34"/>
        <v>2.1800032797703173</v>
      </c>
      <c r="D1127" s="17">
        <f>_xlfn.NORM.S.DIST(C1127,Table2[[#Totals],[Summary by Mean]])</f>
        <v>0.98537139078140912</v>
      </c>
      <c r="E1127" s="5" t="s">
        <v>8220</v>
      </c>
      <c r="F1127" s="5">
        <v>2</v>
      </c>
      <c r="G1127" s="17">
        <f t="shared" si="35"/>
        <v>1.7116914028556589</v>
      </c>
      <c r="H1127" s="17">
        <f>_xlfn.NORM.S.DIST(G1127,Table2[[#Totals],[Successful Campaigns]])</f>
        <v>0.95652322310469373</v>
      </c>
    </row>
    <row r="1128" spans="1:8" x14ac:dyDescent="0.35">
      <c r="A1128" s="5" t="s">
        <v>8218</v>
      </c>
      <c r="B1128" s="5">
        <v>290</v>
      </c>
      <c r="C1128" s="17">
        <f t="shared" si="34"/>
        <v>0.11320020034476225</v>
      </c>
      <c r="D1128" s="17">
        <f>_xlfn.NORM.S.DIST(C1128,Table2[[#Totals],[Summary by Mean]])</f>
        <v>0.54506408158130548</v>
      </c>
      <c r="E1128" s="5" t="s">
        <v>8220</v>
      </c>
      <c r="F1128" s="5">
        <v>0</v>
      </c>
      <c r="G1128" s="17">
        <f t="shared" si="35"/>
        <v>-0.28830859714434109</v>
      </c>
      <c r="H1128" s="17">
        <f>_xlfn.NORM.S.DIST(G1128,Table2[[#Totals],[Successful Campaigns]])</f>
        <v>0.38655526343120244</v>
      </c>
    </row>
    <row r="1129" spans="1:8" x14ac:dyDescent="0.35">
      <c r="A1129" s="5" t="s">
        <v>8218</v>
      </c>
      <c r="B1129" s="5">
        <v>1980</v>
      </c>
      <c r="C1129" s="17">
        <f t="shared" si="34"/>
        <v>2.114860489301317</v>
      </c>
      <c r="D1129" s="17">
        <f>_xlfn.NORM.S.DIST(C1129,Table2[[#Totals],[Summary by Mean]])</f>
        <v>0.98277908022918581</v>
      </c>
      <c r="E1129" s="5" t="s">
        <v>8220</v>
      </c>
      <c r="F1129" s="5">
        <v>35</v>
      </c>
      <c r="G1129" s="17">
        <f t="shared" si="35"/>
        <v>34.711691402855656</v>
      </c>
      <c r="H1129" s="17">
        <f>_xlfn.NORM.S.DIST(G1129,Table2[[#Totals],[Successful Campaigns]])</f>
        <v>1</v>
      </c>
    </row>
    <row r="1130" spans="1:8" x14ac:dyDescent="0.35">
      <c r="A1130" s="5" t="s">
        <v>8218</v>
      </c>
      <c r="B1130" s="5">
        <v>57</v>
      </c>
      <c r="C1130" s="17">
        <f t="shared" si="34"/>
        <v>-0.16276834836936632</v>
      </c>
      <c r="D1130" s="17">
        <f>_xlfn.NORM.S.DIST(C1130,Table2[[#Totals],[Summary by Mean]])</f>
        <v>0.43535041510945194</v>
      </c>
      <c r="E1130" s="5" t="s">
        <v>8220</v>
      </c>
      <c r="F1130" s="5">
        <v>2</v>
      </c>
      <c r="G1130" s="17">
        <f t="shared" si="35"/>
        <v>1.7116914028556589</v>
      </c>
      <c r="H1130" s="17">
        <f>_xlfn.NORM.S.DIST(G1130,Table2[[#Totals],[Successful Campaigns]])</f>
        <v>0.95652322310469373</v>
      </c>
    </row>
    <row r="1131" spans="1:8" x14ac:dyDescent="0.35">
      <c r="A1131" s="5" t="s">
        <v>8218</v>
      </c>
      <c r="B1131" s="5">
        <v>380</v>
      </c>
      <c r="C1131" s="17">
        <f t="shared" si="34"/>
        <v>0.21979749383949002</v>
      </c>
      <c r="D1131" s="17">
        <f>_xlfn.NORM.S.DIST(C1131,Table2[[#Totals],[Summary by Mean]])</f>
        <v>0.58698556423205239</v>
      </c>
      <c r="E1131" s="5" t="s">
        <v>8220</v>
      </c>
      <c r="F1131" s="5">
        <v>3</v>
      </c>
      <c r="G1131" s="17">
        <f t="shared" si="35"/>
        <v>2.7116914028556591</v>
      </c>
      <c r="H1131" s="17">
        <f>_xlfn.NORM.S.DIST(G1131,Table2[[#Totals],[Successful Campaigns]])</f>
        <v>0.99665295593346726</v>
      </c>
    </row>
    <row r="1132" spans="1:8" x14ac:dyDescent="0.35">
      <c r="A1132" s="5" t="s">
        <v>8218</v>
      </c>
      <c r="B1132" s="5">
        <v>128</v>
      </c>
      <c r="C1132" s="17">
        <f t="shared" si="34"/>
        <v>-7.8674927945747736E-2</v>
      </c>
      <c r="D1132" s="17">
        <f>_xlfn.NORM.S.DIST(C1132,Table2[[#Totals],[Summary by Mean]])</f>
        <v>0.46864559412549023</v>
      </c>
      <c r="E1132" s="5" t="s">
        <v>8220</v>
      </c>
      <c r="F1132" s="5">
        <v>0</v>
      </c>
      <c r="G1132" s="17">
        <f t="shared" si="35"/>
        <v>-0.28830859714434109</v>
      </c>
      <c r="H1132" s="17">
        <f>_xlfn.NORM.S.DIST(G1132,Table2[[#Totals],[Successful Campaigns]])</f>
        <v>0.38655526343120244</v>
      </c>
    </row>
    <row r="1133" spans="1:8" x14ac:dyDescent="0.35">
      <c r="A1133" s="5" t="s">
        <v>8218</v>
      </c>
      <c r="B1133" s="5">
        <v>180</v>
      </c>
      <c r="C1133" s="17">
        <f t="shared" si="34"/>
        <v>-1.7085380593238362E-2</v>
      </c>
      <c r="D1133" s="17">
        <f>_xlfn.NORM.S.DIST(C1133,Table2[[#Totals],[Summary by Mean]])</f>
        <v>0.49318425090403467</v>
      </c>
      <c r="E1133" s="5" t="s">
        <v>8220</v>
      </c>
      <c r="F1133" s="5">
        <v>1</v>
      </c>
      <c r="G1133" s="17">
        <f t="shared" si="35"/>
        <v>0.71169140285565891</v>
      </c>
      <c r="H1133" s="17">
        <f>_xlfn.NORM.S.DIST(G1133,Table2[[#Totals],[Successful Campaigns]])</f>
        <v>0.76167205374032632</v>
      </c>
    </row>
    <row r="1134" spans="1:8" x14ac:dyDescent="0.35">
      <c r="A1134" s="5" t="s">
        <v>8218</v>
      </c>
      <c r="B1134" s="5">
        <v>571</v>
      </c>
      <c r="C1134" s="17">
        <f t="shared" si="34"/>
        <v>0.44602063892274568</v>
      </c>
      <c r="D1134" s="17">
        <f>_xlfn.NORM.S.DIST(C1134,Table2[[#Totals],[Summary by Mean]])</f>
        <v>0.67220883123673036</v>
      </c>
      <c r="E1134" s="5" t="s">
        <v>8220</v>
      </c>
      <c r="F1134" s="5">
        <v>0</v>
      </c>
      <c r="G1134" s="17">
        <f t="shared" si="35"/>
        <v>-0.28830859714434109</v>
      </c>
      <c r="H1134" s="17">
        <f>_xlfn.NORM.S.DIST(G1134,Table2[[#Totals],[Successful Campaigns]])</f>
        <v>0.38655526343120244</v>
      </c>
    </row>
    <row r="1135" spans="1:8" x14ac:dyDescent="0.35">
      <c r="A1135" s="5" t="s">
        <v>8218</v>
      </c>
      <c r="B1135" s="5">
        <v>480</v>
      </c>
      <c r="C1135" s="17">
        <f t="shared" si="34"/>
        <v>0.33823893105585423</v>
      </c>
      <c r="D1135" s="17">
        <f>_xlfn.NORM.S.DIST(C1135,Table2[[#Totals],[Summary by Mean]])</f>
        <v>0.63240842991490376</v>
      </c>
      <c r="E1135" s="5" t="s">
        <v>8220</v>
      </c>
      <c r="F1135" s="5">
        <v>0</v>
      </c>
      <c r="G1135" s="17">
        <f t="shared" si="35"/>
        <v>-0.28830859714434109</v>
      </c>
      <c r="H1135" s="17">
        <f>_xlfn.NORM.S.DIST(G1135,Table2[[#Totals],[Successful Campaigns]])</f>
        <v>0.38655526343120244</v>
      </c>
    </row>
    <row r="1136" spans="1:8" x14ac:dyDescent="0.35">
      <c r="A1136" s="5" t="s">
        <v>8218</v>
      </c>
      <c r="B1136" s="5">
        <v>249</v>
      </c>
      <c r="C1136" s="17">
        <f t="shared" si="34"/>
        <v>6.4639211086052931E-2</v>
      </c>
      <c r="D1136" s="17">
        <f>_xlfn.NORM.S.DIST(C1136,Table2[[#Totals],[Summary by Mean]])</f>
        <v>0.52576936797828289</v>
      </c>
      <c r="E1136" s="5" t="s">
        <v>8220</v>
      </c>
      <c r="F1136" s="5">
        <v>3</v>
      </c>
      <c r="G1136" s="17">
        <f t="shared" si="35"/>
        <v>2.7116914028556591</v>
      </c>
      <c r="H1136" s="17">
        <f>_xlfn.NORM.S.DIST(G1136,Table2[[#Totals],[Successful Campaigns]])</f>
        <v>0.99665295593346726</v>
      </c>
    </row>
    <row r="1137" spans="1:8" x14ac:dyDescent="0.35">
      <c r="A1137" s="5" t="s">
        <v>8218</v>
      </c>
      <c r="B1137" s="5">
        <v>84</v>
      </c>
      <c r="C1137" s="17">
        <f t="shared" si="34"/>
        <v>-0.13078916032094798</v>
      </c>
      <c r="D1137" s="17">
        <f>_xlfn.NORM.S.DIST(C1137,Table2[[#Totals],[Summary by Mean]])</f>
        <v>0.44797104907304192</v>
      </c>
      <c r="E1137" s="5" t="s">
        <v>8220</v>
      </c>
      <c r="F1137" s="5">
        <v>11</v>
      </c>
      <c r="G1137" s="17">
        <f t="shared" si="35"/>
        <v>10.711691402855658</v>
      </c>
      <c r="H1137" s="17">
        <f>_xlfn.NORM.S.DIST(G1137,Table2[[#Totals],[Successful Campaigns]])</f>
        <v>1</v>
      </c>
    </row>
    <row r="1138" spans="1:8" x14ac:dyDescent="0.35">
      <c r="A1138" s="5" t="s">
        <v>8218</v>
      </c>
      <c r="B1138" s="5">
        <v>197</v>
      </c>
      <c r="C1138" s="17">
        <f t="shared" si="34"/>
        <v>3.0496637335435521E-3</v>
      </c>
      <c r="D1138" s="17">
        <f>_xlfn.NORM.S.DIST(C1138,Table2[[#Totals],[Summary by Mean]])</f>
        <v>0.50121663791843729</v>
      </c>
      <c r="E1138" s="5" t="s">
        <v>8220</v>
      </c>
      <c r="F1138" s="5">
        <v>6</v>
      </c>
      <c r="G1138" s="17">
        <f t="shared" si="35"/>
        <v>5.7116914028556591</v>
      </c>
      <c r="H1138" s="17">
        <f>_xlfn.NORM.S.DIST(G1138,Table2[[#Totals],[Successful Campaigns]])</f>
        <v>0.99999999440706033</v>
      </c>
    </row>
    <row r="1139" spans="1:8" x14ac:dyDescent="0.35">
      <c r="A1139" s="5" t="s">
        <v>8218</v>
      </c>
      <c r="B1139" s="5">
        <v>271</v>
      </c>
      <c r="C1139" s="17">
        <f t="shared" si="34"/>
        <v>9.0696327273653052E-2</v>
      </c>
      <c r="D1139" s="17">
        <f>_xlfn.NORM.S.DIST(C1139,Table2[[#Totals],[Summary by Mean]])</f>
        <v>0.53613305549193102</v>
      </c>
      <c r="E1139" s="5" t="s">
        <v>8220</v>
      </c>
      <c r="F1139" s="5">
        <v>0</v>
      </c>
      <c r="G1139" s="17">
        <f t="shared" si="35"/>
        <v>-0.28830859714434109</v>
      </c>
      <c r="H1139" s="17">
        <f>_xlfn.NORM.S.DIST(G1139,Table2[[#Totals],[Successful Campaigns]])</f>
        <v>0.38655526343120244</v>
      </c>
    </row>
    <row r="1140" spans="1:8" x14ac:dyDescent="0.35">
      <c r="A1140" s="5" t="s">
        <v>8218</v>
      </c>
      <c r="B1140" s="5">
        <v>50</v>
      </c>
      <c r="C1140" s="17">
        <f t="shared" si="34"/>
        <v>-0.1710592489745118</v>
      </c>
      <c r="D1140" s="17">
        <f>_xlfn.NORM.S.DIST(C1140,Table2[[#Totals],[Summary by Mean]])</f>
        <v>0.43208858906416131</v>
      </c>
      <c r="E1140" s="5" t="s">
        <v>8220</v>
      </c>
      <c r="F1140" s="5">
        <v>67</v>
      </c>
      <c r="G1140" s="17">
        <f t="shared" si="35"/>
        <v>66.711691402855664</v>
      </c>
      <c r="H1140" s="17">
        <f>_xlfn.NORM.S.DIST(G1140,Table2[[#Totals],[Successful Campaigns]])</f>
        <v>1</v>
      </c>
    </row>
    <row r="1141" spans="1:8" x14ac:dyDescent="0.35">
      <c r="A1141" s="5" t="s">
        <v>8218</v>
      </c>
      <c r="B1141" s="5">
        <v>169</v>
      </c>
      <c r="C1141" s="17">
        <f t="shared" si="34"/>
        <v>-3.0113938687038422E-2</v>
      </c>
      <c r="D1141" s="17">
        <f>_xlfn.NORM.S.DIST(C1141,Table2[[#Totals],[Summary by Mean]])</f>
        <v>0.48798809215413397</v>
      </c>
      <c r="E1141" s="5" t="s">
        <v>8220</v>
      </c>
      <c r="F1141" s="5">
        <v>23</v>
      </c>
      <c r="G1141" s="17">
        <f t="shared" si="35"/>
        <v>22.71169140285566</v>
      </c>
      <c r="H1141" s="17">
        <f>_xlfn.NORM.S.DIST(G1141,Table2[[#Totals],[Successful Campaigns]])</f>
        <v>1</v>
      </c>
    </row>
    <row r="1142" spans="1:8" x14ac:dyDescent="0.35">
      <c r="A1142" s="5" t="s">
        <v>8218</v>
      </c>
      <c r="B1142" s="5">
        <v>205</v>
      </c>
      <c r="C1142" s="17">
        <f t="shared" si="34"/>
        <v>1.2524978710852688E-2</v>
      </c>
      <c r="D1142" s="17">
        <f>_xlfn.NORM.S.DIST(C1142,Table2[[#Totals],[Summary by Mean]])</f>
        <v>0.50499661292786024</v>
      </c>
      <c r="E1142" s="5" t="s">
        <v>8220</v>
      </c>
      <c r="F1142" s="5">
        <v>72</v>
      </c>
      <c r="G1142" s="17">
        <f t="shared" si="35"/>
        <v>71.711691402855664</v>
      </c>
      <c r="H1142" s="17">
        <f>_xlfn.NORM.S.DIST(G1142,Table2[[#Totals],[Successful Campaigns]])</f>
        <v>1</v>
      </c>
    </row>
    <row r="1143" spans="1:8" x14ac:dyDescent="0.35">
      <c r="A1143" s="5" t="s">
        <v>8218</v>
      </c>
      <c r="B1143" s="5">
        <v>206</v>
      </c>
      <c r="C1143" s="17">
        <f t="shared" si="34"/>
        <v>1.370939308301633E-2</v>
      </c>
      <c r="D1143" s="17">
        <f>_xlfn.NORM.S.DIST(C1143,Table2[[#Totals],[Summary by Mean]])</f>
        <v>0.5054690852221434</v>
      </c>
      <c r="E1143" s="5" t="s">
        <v>8220</v>
      </c>
      <c r="F1143" s="5">
        <v>2</v>
      </c>
      <c r="G1143" s="17">
        <f t="shared" si="35"/>
        <v>1.7116914028556589</v>
      </c>
      <c r="H1143" s="17">
        <f>_xlfn.NORM.S.DIST(G1143,Table2[[#Totals],[Successful Campaigns]])</f>
        <v>0.95652322310469373</v>
      </c>
    </row>
    <row r="1144" spans="1:8" x14ac:dyDescent="0.35">
      <c r="A1144" s="5" t="s">
        <v>8218</v>
      </c>
      <c r="B1144" s="5">
        <v>84</v>
      </c>
      <c r="C1144" s="17">
        <f t="shared" si="34"/>
        <v>-0.13078916032094798</v>
      </c>
      <c r="D1144" s="17">
        <f>_xlfn.NORM.S.DIST(C1144,Table2[[#Totals],[Summary by Mean]])</f>
        <v>0.44797104907304192</v>
      </c>
      <c r="E1144" s="5" t="s">
        <v>8220</v>
      </c>
      <c r="F1144" s="5">
        <v>15</v>
      </c>
      <c r="G1144" s="17">
        <f t="shared" si="35"/>
        <v>14.711691402855658</v>
      </c>
      <c r="H1144" s="17">
        <f>_xlfn.NORM.S.DIST(G1144,Table2[[#Totals],[Successful Campaigns]])</f>
        <v>1</v>
      </c>
    </row>
    <row r="1145" spans="1:8" x14ac:dyDescent="0.35">
      <c r="A1145" s="5" t="s">
        <v>8218</v>
      </c>
      <c r="B1145" s="5">
        <v>210</v>
      </c>
      <c r="C1145" s="17">
        <f t="shared" si="34"/>
        <v>1.8447050571670898E-2</v>
      </c>
      <c r="D1145" s="17">
        <f>_xlfn.NORM.S.DIST(C1145,Table2[[#Totals],[Summary by Mean]])</f>
        <v>0.5073588910553628</v>
      </c>
      <c r="E1145" s="5" t="s">
        <v>8220</v>
      </c>
      <c r="F1145" s="5">
        <v>1</v>
      </c>
      <c r="G1145" s="17">
        <f t="shared" si="35"/>
        <v>0.71169140285565891</v>
      </c>
      <c r="H1145" s="17">
        <f>_xlfn.NORM.S.DIST(G1145,Table2[[#Totals],[Successful Campaigns]])</f>
        <v>0.76167205374032632</v>
      </c>
    </row>
    <row r="1146" spans="1:8" x14ac:dyDescent="0.35">
      <c r="A1146" s="5" t="s">
        <v>8218</v>
      </c>
      <c r="B1146" s="5">
        <v>181</v>
      </c>
      <c r="C1146" s="17">
        <f t="shared" si="34"/>
        <v>-1.590096622107472E-2</v>
      </c>
      <c r="D1146" s="17">
        <f>_xlfn.NORM.S.DIST(C1146,Table2[[#Totals],[Summary by Mean]])</f>
        <v>0.49365669958375252</v>
      </c>
      <c r="E1146" s="5" t="s">
        <v>8220</v>
      </c>
      <c r="F1146" s="5">
        <v>2</v>
      </c>
      <c r="G1146" s="17">
        <f t="shared" si="35"/>
        <v>1.7116914028556589</v>
      </c>
      <c r="H1146" s="17">
        <f>_xlfn.NORM.S.DIST(G1146,Table2[[#Totals],[Successful Campaigns]])</f>
        <v>0.95652322310469373</v>
      </c>
    </row>
    <row r="1147" spans="1:8" x14ac:dyDescent="0.35">
      <c r="A1147" s="5" t="s">
        <v>8218</v>
      </c>
      <c r="B1147" s="5">
        <v>60</v>
      </c>
      <c r="C1147" s="17">
        <f t="shared" si="34"/>
        <v>-0.15921510525287538</v>
      </c>
      <c r="D1147" s="17">
        <f>_xlfn.NORM.S.DIST(C1147,Table2[[#Totals],[Summary by Mean]])</f>
        <v>0.43674970169740451</v>
      </c>
      <c r="E1147" s="5" t="s">
        <v>8220</v>
      </c>
      <c r="F1147" s="5">
        <v>7</v>
      </c>
      <c r="G1147" s="17">
        <f t="shared" si="35"/>
        <v>6.7116914028556591</v>
      </c>
      <c r="H1147" s="17">
        <f>_xlfn.NORM.S.DIST(G1147,Table2[[#Totals],[Successful Campaigns]])</f>
        <v>0.99999999999038092</v>
      </c>
    </row>
    <row r="1148" spans="1:8" x14ac:dyDescent="0.35">
      <c r="A1148" s="5" t="s">
        <v>8218</v>
      </c>
      <c r="B1148" s="5">
        <v>445</v>
      </c>
      <c r="C1148" s="17">
        <f t="shared" si="34"/>
        <v>0.29678442803012672</v>
      </c>
      <c r="D1148" s="17">
        <f>_xlfn.NORM.S.DIST(C1148,Table2[[#Totals],[Summary by Mean]])</f>
        <v>0.61668445261766114</v>
      </c>
      <c r="E1148" s="5" t="s">
        <v>8220</v>
      </c>
      <c r="F1148" s="5">
        <v>16</v>
      </c>
      <c r="G1148" s="17">
        <f t="shared" si="35"/>
        <v>15.711691402855658</v>
      </c>
      <c r="H1148" s="17">
        <f>_xlfn.NORM.S.DIST(G1148,Table2[[#Totals],[Successful Campaigns]])</f>
        <v>1</v>
      </c>
    </row>
    <row r="1149" spans="1:8" x14ac:dyDescent="0.35">
      <c r="A1149" s="5" t="s">
        <v>8218</v>
      </c>
      <c r="B1149" s="5">
        <v>17</v>
      </c>
      <c r="C1149" s="17">
        <f t="shared" si="34"/>
        <v>-0.210144923255912</v>
      </c>
      <c r="D1149" s="17">
        <f>_xlfn.NORM.S.DIST(C1149,Table2[[#Totals],[Summary by Mean]])</f>
        <v>0.41677728225485228</v>
      </c>
      <c r="E1149" s="5" t="s">
        <v>8220</v>
      </c>
      <c r="F1149" s="5">
        <v>117</v>
      </c>
      <c r="G1149" s="17">
        <f t="shared" si="35"/>
        <v>116.71169140285566</v>
      </c>
      <c r="H1149" s="17">
        <f>_xlfn.NORM.S.DIST(G1149,Table2[[#Totals],[Successful Campaigns]])</f>
        <v>1</v>
      </c>
    </row>
    <row r="1150" spans="1:8" x14ac:dyDescent="0.35">
      <c r="A1150" s="5" t="s">
        <v>8218</v>
      </c>
      <c r="B1150" s="5">
        <v>194</v>
      </c>
      <c r="C1150" s="17">
        <f t="shared" si="34"/>
        <v>-5.0357938294737356E-4</v>
      </c>
      <c r="D1150" s="17">
        <f>_xlfn.NORM.S.DIST(C1150,Table2[[#Totals],[Summary by Mean]])</f>
        <v>0.49979910090109492</v>
      </c>
      <c r="E1150" s="5" t="s">
        <v>8220</v>
      </c>
      <c r="F1150" s="5">
        <v>2</v>
      </c>
      <c r="G1150" s="17">
        <f t="shared" si="35"/>
        <v>1.7116914028556589</v>
      </c>
      <c r="H1150" s="17">
        <f>_xlfn.NORM.S.DIST(G1150,Table2[[#Totals],[Successful Campaigns]])</f>
        <v>0.95652322310469373</v>
      </c>
    </row>
    <row r="1151" spans="1:8" x14ac:dyDescent="0.35">
      <c r="A1151" s="5" t="s">
        <v>8218</v>
      </c>
      <c r="B1151" s="5">
        <v>404</v>
      </c>
      <c r="C1151" s="17">
        <f t="shared" si="34"/>
        <v>0.24822343877141742</v>
      </c>
      <c r="D1151" s="17">
        <f>_xlfn.NORM.S.DIST(C1151,Table2[[#Totals],[Summary by Mean]])</f>
        <v>0.59801923388838674</v>
      </c>
      <c r="E1151" s="5" t="s">
        <v>8220</v>
      </c>
      <c r="F1151" s="5">
        <v>7</v>
      </c>
      <c r="G1151" s="17">
        <f t="shared" si="35"/>
        <v>6.7116914028556591</v>
      </c>
      <c r="H1151" s="17">
        <f>_xlfn.NORM.S.DIST(G1151,Table2[[#Totals],[Successful Campaigns]])</f>
        <v>0.99999999999038092</v>
      </c>
    </row>
    <row r="1152" spans="1:8" x14ac:dyDescent="0.35">
      <c r="A1152" s="5" t="s">
        <v>8218</v>
      </c>
      <c r="B1152" s="5">
        <v>194</v>
      </c>
      <c r="C1152" s="17">
        <f t="shared" si="34"/>
        <v>-5.0357938294737356E-4</v>
      </c>
      <c r="D1152" s="17">
        <f>_xlfn.NORM.S.DIST(C1152,Table2[[#Totals],[Summary by Mean]])</f>
        <v>0.49979910090109492</v>
      </c>
      <c r="E1152" s="5" t="s">
        <v>8220</v>
      </c>
      <c r="F1152" s="5">
        <v>3</v>
      </c>
      <c r="G1152" s="17">
        <f t="shared" si="35"/>
        <v>2.7116914028556591</v>
      </c>
      <c r="H1152" s="17">
        <f>_xlfn.NORM.S.DIST(G1152,Table2[[#Totals],[Successful Campaigns]])</f>
        <v>0.99665295593346726</v>
      </c>
    </row>
    <row r="1153" spans="1:8" x14ac:dyDescent="0.35">
      <c r="A1153" s="5" t="s">
        <v>8218</v>
      </c>
      <c r="B1153" s="5">
        <v>902</v>
      </c>
      <c r="C1153" s="17">
        <f t="shared" si="34"/>
        <v>0.83806179610891118</v>
      </c>
      <c r="D1153" s="17">
        <f>_xlfn.NORM.S.DIST(C1153,Table2[[#Totals],[Summary by Mean]])</f>
        <v>0.7990020010523553</v>
      </c>
      <c r="E1153" s="5" t="s">
        <v>8220</v>
      </c>
      <c r="F1153" s="5">
        <v>20</v>
      </c>
      <c r="G1153" s="17">
        <f t="shared" si="35"/>
        <v>19.71169140285566</v>
      </c>
      <c r="H1153" s="17">
        <f>_xlfn.NORM.S.DIST(G1153,Table2[[#Totals],[Successful Campaigns]])</f>
        <v>1</v>
      </c>
    </row>
    <row r="1154" spans="1:8" x14ac:dyDescent="0.35">
      <c r="A1154" s="5" t="s">
        <v>8218</v>
      </c>
      <c r="B1154" s="5">
        <v>1670</v>
      </c>
      <c r="C1154" s="17">
        <f t="shared" ref="C1154:C1217" si="36">(B1154-$J$5)/$J$10</f>
        <v>1.7476920339305879</v>
      </c>
      <c r="D1154" s="17">
        <f>_xlfn.NORM.S.DIST(C1154,Table2[[#Totals],[Summary by Mean]])</f>
        <v>0.95974131551987452</v>
      </c>
      <c r="E1154" s="5" t="s">
        <v>8220</v>
      </c>
      <c r="F1154" s="5">
        <v>50</v>
      </c>
      <c r="G1154" s="17">
        <f t="shared" ref="G1154:G1217" si="37">F1154-$K$5/$K$10</f>
        <v>49.711691402855656</v>
      </c>
      <c r="H1154" s="17">
        <f>_xlfn.NORM.S.DIST(G1154,Table2[[#Totals],[Successful Campaigns]])</f>
        <v>1</v>
      </c>
    </row>
    <row r="1155" spans="1:8" x14ac:dyDescent="0.35">
      <c r="A1155" s="5" t="s">
        <v>8218</v>
      </c>
      <c r="B1155" s="5">
        <v>1328</v>
      </c>
      <c r="C1155" s="17">
        <f t="shared" si="36"/>
        <v>1.3426223186506225</v>
      </c>
      <c r="D1155" s="17">
        <f>_xlfn.NORM.S.DIST(C1155,Table2[[#Totals],[Summary by Mean]])</f>
        <v>0.91030285013922929</v>
      </c>
      <c r="E1155" s="5" t="s">
        <v>8220</v>
      </c>
      <c r="F1155" s="5">
        <v>2</v>
      </c>
      <c r="G1155" s="17">
        <f t="shared" si="37"/>
        <v>1.7116914028556589</v>
      </c>
      <c r="H1155" s="17">
        <f>_xlfn.NORM.S.DIST(G1155,Table2[[#Totals],[Successful Campaigns]])</f>
        <v>0.95652322310469373</v>
      </c>
    </row>
    <row r="1156" spans="1:8" x14ac:dyDescent="0.35">
      <c r="A1156" s="5" t="s">
        <v>8218</v>
      </c>
      <c r="B1156" s="5">
        <v>944</v>
      </c>
      <c r="C1156" s="17">
        <f t="shared" si="36"/>
        <v>0.88780719973978406</v>
      </c>
      <c r="D1156" s="17">
        <f>_xlfn.NORM.S.DIST(C1156,Table2[[#Totals],[Summary by Mean]])</f>
        <v>0.81267776527682867</v>
      </c>
      <c r="E1156" s="5" t="s">
        <v>8220</v>
      </c>
      <c r="F1156" s="5">
        <v>3</v>
      </c>
      <c r="G1156" s="17">
        <f t="shared" si="37"/>
        <v>2.7116914028556591</v>
      </c>
      <c r="H1156" s="17">
        <f>_xlfn.NORM.S.DIST(G1156,Table2[[#Totals],[Successful Campaigns]])</f>
        <v>0.99665295593346726</v>
      </c>
    </row>
    <row r="1157" spans="1:8" x14ac:dyDescent="0.35">
      <c r="A1157" s="5" t="s">
        <v>8218</v>
      </c>
      <c r="B1157" s="5">
        <v>147</v>
      </c>
      <c r="C1157" s="17">
        <f t="shared" si="36"/>
        <v>-5.6171054874638547E-2</v>
      </c>
      <c r="D1157" s="17">
        <f>_xlfn.NORM.S.DIST(C1157,Table2[[#Totals],[Summary by Mean]])</f>
        <v>0.47760276980437721</v>
      </c>
      <c r="E1157" s="5" t="s">
        <v>8220</v>
      </c>
      <c r="F1157" s="5">
        <v>27</v>
      </c>
      <c r="G1157" s="17">
        <f t="shared" si="37"/>
        <v>26.71169140285566</v>
      </c>
      <c r="H1157" s="17">
        <f>_xlfn.NORM.S.DIST(G1157,Table2[[#Totals],[Successful Campaigns]])</f>
        <v>1</v>
      </c>
    </row>
    <row r="1158" spans="1:8" x14ac:dyDescent="0.35">
      <c r="A1158" s="5" t="s">
        <v>8218</v>
      </c>
      <c r="B1158" s="5">
        <v>99</v>
      </c>
      <c r="C1158" s="17">
        <f t="shared" si="36"/>
        <v>-0.11302294473849335</v>
      </c>
      <c r="D1158" s="17">
        <f>_xlfn.NORM.S.DIST(C1158,Table2[[#Totals],[Summary by Mean]])</f>
        <v>0.4550061822478858</v>
      </c>
      <c r="E1158" s="5" t="s">
        <v>8220</v>
      </c>
      <c r="F1158" s="5">
        <v>7</v>
      </c>
      <c r="G1158" s="17">
        <f t="shared" si="37"/>
        <v>6.7116914028556591</v>
      </c>
      <c r="H1158" s="17">
        <f>_xlfn.NORM.S.DIST(G1158,Table2[[#Totals],[Successful Campaigns]])</f>
        <v>0.99999999999038092</v>
      </c>
    </row>
    <row r="1159" spans="1:8" x14ac:dyDescent="0.35">
      <c r="A1159" s="5" t="s">
        <v>8218</v>
      </c>
      <c r="B1159" s="5">
        <v>79</v>
      </c>
      <c r="C1159" s="17">
        <f t="shared" si="36"/>
        <v>-0.1367112321817662</v>
      </c>
      <c r="D1159" s="17">
        <f>_xlfn.NORM.S.DIST(C1159,Table2[[#Totals],[Summary by Mean]])</f>
        <v>0.4456295254503107</v>
      </c>
      <c r="E1159" s="5" t="s">
        <v>8220</v>
      </c>
      <c r="F1159" s="5">
        <v>5</v>
      </c>
      <c r="G1159" s="17">
        <f t="shared" si="37"/>
        <v>4.7116914028556591</v>
      </c>
      <c r="H1159" s="17">
        <f>_xlfn.NORM.S.DIST(G1159,Table2[[#Totals],[Successful Campaigns]])</f>
        <v>0.99999877165397022</v>
      </c>
    </row>
    <row r="1160" spans="1:8" x14ac:dyDescent="0.35">
      <c r="A1160" s="5" t="s">
        <v>8218</v>
      </c>
      <c r="B1160" s="5">
        <v>75</v>
      </c>
      <c r="C1160" s="17">
        <f t="shared" si="36"/>
        <v>-0.14144888967042077</v>
      </c>
      <c r="D1160" s="17">
        <f>_xlfn.NORM.S.DIST(C1160,Table2[[#Totals],[Summary by Mean]])</f>
        <v>0.44375766705655828</v>
      </c>
      <c r="E1160" s="5" t="s">
        <v>8220</v>
      </c>
      <c r="F1160" s="5">
        <v>0</v>
      </c>
      <c r="G1160" s="17">
        <f t="shared" si="37"/>
        <v>-0.28830859714434109</v>
      </c>
      <c r="H1160" s="17">
        <f>_xlfn.NORM.S.DIST(G1160,Table2[[#Totals],[Successful Campaigns]])</f>
        <v>0.38655526343120244</v>
      </c>
    </row>
    <row r="1161" spans="1:8" x14ac:dyDescent="0.35">
      <c r="A1161" s="5" t="s">
        <v>8218</v>
      </c>
      <c r="B1161" s="5">
        <v>207</v>
      </c>
      <c r="C1161" s="17">
        <f t="shared" si="36"/>
        <v>1.4893807455179972E-2</v>
      </c>
      <c r="D1161" s="17">
        <f>_xlfn.NORM.S.DIST(C1161,Table2[[#Totals],[Summary by Mean]])</f>
        <v>0.50594154984467266</v>
      </c>
      <c r="E1161" s="5" t="s">
        <v>8220</v>
      </c>
      <c r="F1161" s="5">
        <v>3</v>
      </c>
      <c r="G1161" s="17">
        <f t="shared" si="37"/>
        <v>2.7116914028556591</v>
      </c>
      <c r="H1161" s="17">
        <f>_xlfn.NORM.S.DIST(G1161,Table2[[#Totals],[Successful Campaigns]])</f>
        <v>0.99665295593346726</v>
      </c>
    </row>
    <row r="1162" spans="1:8" x14ac:dyDescent="0.35">
      <c r="A1162" s="5" t="s">
        <v>8218</v>
      </c>
      <c r="B1162" s="5">
        <v>102</v>
      </c>
      <c r="C1162" s="17">
        <f t="shared" si="36"/>
        <v>-0.10946970162200242</v>
      </c>
      <c r="D1162" s="17">
        <f>_xlfn.NORM.S.DIST(C1162,Table2[[#Totals],[Summary by Mean]])</f>
        <v>0.45641497596074021</v>
      </c>
      <c r="E1162" s="5" t="s">
        <v>8220</v>
      </c>
      <c r="F1162" s="5">
        <v>6</v>
      </c>
      <c r="G1162" s="17">
        <f t="shared" si="37"/>
        <v>5.7116914028556591</v>
      </c>
      <c r="H1162" s="17">
        <f>_xlfn.NORM.S.DIST(G1162,Table2[[#Totals],[Successful Campaigns]])</f>
        <v>0.99999999440706033</v>
      </c>
    </row>
    <row r="1163" spans="1:8" x14ac:dyDescent="0.35">
      <c r="A1163" s="5" t="s">
        <v>8218</v>
      </c>
      <c r="B1163" s="5">
        <v>32</v>
      </c>
      <c r="C1163" s="17">
        <f t="shared" si="36"/>
        <v>-0.19237870767345736</v>
      </c>
      <c r="D1163" s="17">
        <f>_xlfn.NORM.S.DIST(C1163,Table2[[#Totals],[Summary by Mean]])</f>
        <v>0.42372278485087106</v>
      </c>
      <c r="E1163" s="5" t="s">
        <v>8220</v>
      </c>
      <c r="F1163" s="5">
        <v>9</v>
      </c>
      <c r="G1163" s="17">
        <f t="shared" si="37"/>
        <v>8.7116914028556582</v>
      </c>
      <c r="H1163" s="17">
        <f>_xlfn.NORM.S.DIST(G1163,Table2[[#Totals],[Successful Campaigns]])</f>
        <v>1</v>
      </c>
    </row>
    <row r="1164" spans="1:8" x14ac:dyDescent="0.35">
      <c r="A1164" s="5" t="s">
        <v>8218</v>
      </c>
      <c r="B1164" s="5">
        <v>480</v>
      </c>
      <c r="C1164" s="17">
        <f t="shared" si="36"/>
        <v>0.33823893105585423</v>
      </c>
      <c r="D1164" s="17">
        <f>_xlfn.NORM.S.DIST(C1164,Table2[[#Totals],[Summary by Mean]])</f>
        <v>0.63240842991490376</v>
      </c>
      <c r="E1164" s="5" t="s">
        <v>8220</v>
      </c>
      <c r="F1164" s="5">
        <v>3</v>
      </c>
      <c r="G1164" s="17">
        <f t="shared" si="37"/>
        <v>2.7116914028556591</v>
      </c>
      <c r="H1164" s="17">
        <f>_xlfn.NORM.S.DIST(G1164,Table2[[#Totals],[Successful Campaigns]])</f>
        <v>0.99665295593346726</v>
      </c>
    </row>
    <row r="1165" spans="1:8" x14ac:dyDescent="0.35">
      <c r="A1165" s="5" t="s">
        <v>8218</v>
      </c>
      <c r="B1165" s="5">
        <v>11</v>
      </c>
      <c r="C1165" s="17">
        <f t="shared" si="36"/>
        <v>-0.21725140948889385</v>
      </c>
      <c r="D1165" s="17">
        <f>_xlfn.NORM.S.DIST(C1165,Table2[[#Totals],[Summary by Mean]])</f>
        <v>0.41400621114855224</v>
      </c>
      <c r="E1165" s="5" t="s">
        <v>8220</v>
      </c>
      <c r="F1165" s="5">
        <v>2</v>
      </c>
      <c r="G1165" s="17">
        <f t="shared" si="37"/>
        <v>1.7116914028556589</v>
      </c>
      <c r="H1165" s="17">
        <f>_xlfn.NORM.S.DIST(G1165,Table2[[#Totals],[Successful Campaigns]])</f>
        <v>0.95652322310469373</v>
      </c>
    </row>
    <row r="1166" spans="1:8" x14ac:dyDescent="0.35">
      <c r="A1166" s="5" t="s">
        <v>8218</v>
      </c>
      <c r="B1166" s="5">
        <v>12</v>
      </c>
      <c r="C1166" s="17">
        <f t="shared" si="36"/>
        <v>-0.21606699511673019</v>
      </c>
      <c r="D1166" s="17">
        <f>_xlfn.NORM.S.DIST(C1166,Table2[[#Totals],[Summary by Mean]])</f>
        <v>0.41446776306232075</v>
      </c>
      <c r="E1166" s="5" t="s">
        <v>8220</v>
      </c>
      <c r="F1166" s="5">
        <v>3</v>
      </c>
      <c r="G1166" s="17">
        <f t="shared" si="37"/>
        <v>2.7116914028556591</v>
      </c>
      <c r="H1166" s="17">
        <f>_xlfn.NORM.S.DIST(G1166,Table2[[#Totals],[Successful Campaigns]])</f>
        <v>0.99665295593346726</v>
      </c>
    </row>
    <row r="1167" spans="1:8" x14ac:dyDescent="0.35">
      <c r="A1167" s="5" t="s">
        <v>8218</v>
      </c>
      <c r="B1167" s="5">
        <v>48</v>
      </c>
      <c r="C1167" s="17">
        <f t="shared" si="36"/>
        <v>-0.17342807771883909</v>
      </c>
      <c r="D1167" s="17">
        <f>_xlfn.NORM.S.DIST(C1167,Table2[[#Totals],[Summary by Mean]])</f>
        <v>0.43115747832989859</v>
      </c>
      <c r="E1167" s="5" t="s">
        <v>8220</v>
      </c>
      <c r="F1167" s="5">
        <v>45</v>
      </c>
      <c r="G1167" s="17">
        <f t="shared" si="37"/>
        <v>44.711691402855656</v>
      </c>
      <c r="H1167" s="17">
        <f>_xlfn.NORM.S.DIST(G1167,Table2[[#Totals],[Successful Campaigns]])</f>
        <v>1</v>
      </c>
    </row>
    <row r="1168" spans="1:8" x14ac:dyDescent="0.35">
      <c r="A1168" s="5" t="s">
        <v>8218</v>
      </c>
      <c r="B1168" s="5">
        <v>59</v>
      </c>
      <c r="C1168" s="17">
        <f t="shared" si="36"/>
        <v>-0.16039951962503904</v>
      </c>
      <c r="D1168" s="17">
        <f>_xlfn.NORM.S.DIST(C1168,Table2[[#Totals],[Summary by Mean]])</f>
        <v>0.43628318400193056</v>
      </c>
      <c r="E1168" s="5" t="s">
        <v>8220</v>
      </c>
      <c r="F1168" s="5">
        <v>9</v>
      </c>
      <c r="G1168" s="17">
        <f t="shared" si="37"/>
        <v>8.7116914028556582</v>
      </c>
      <c r="H1168" s="17">
        <f>_xlfn.NORM.S.DIST(G1168,Table2[[#Totals],[Successful Campaigns]])</f>
        <v>1</v>
      </c>
    </row>
    <row r="1169" spans="1:8" x14ac:dyDescent="0.35">
      <c r="A1169" s="5" t="s">
        <v>8218</v>
      </c>
      <c r="B1169" s="5">
        <v>79</v>
      </c>
      <c r="C1169" s="17">
        <f t="shared" si="36"/>
        <v>-0.1367112321817662</v>
      </c>
      <c r="D1169" s="17">
        <f>_xlfn.NORM.S.DIST(C1169,Table2[[#Totals],[Summary by Mean]])</f>
        <v>0.4456295254503107</v>
      </c>
      <c r="E1169" s="5" t="s">
        <v>8220</v>
      </c>
      <c r="F1169" s="5">
        <v>9</v>
      </c>
      <c r="G1169" s="17">
        <f t="shared" si="37"/>
        <v>8.7116914028556582</v>
      </c>
      <c r="H1169" s="17">
        <f>_xlfn.NORM.S.DIST(G1169,Table2[[#Totals],[Successful Campaigns]])</f>
        <v>1</v>
      </c>
    </row>
    <row r="1170" spans="1:8" x14ac:dyDescent="0.35">
      <c r="A1170" s="5" t="s">
        <v>8218</v>
      </c>
      <c r="B1170" s="5">
        <v>14</v>
      </c>
      <c r="C1170" s="17">
        <f t="shared" si="36"/>
        <v>-0.21369816637240291</v>
      </c>
      <c r="D1170" s="17">
        <f>_xlfn.NORM.S.DIST(C1170,Table2[[#Totals],[Summary by Mean]])</f>
        <v>0.41539122066878692</v>
      </c>
      <c r="E1170" s="5" t="s">
        <v>8220</v>
      </c>
      <c r="F1170" s="5">
        <v>21</v>
      </c>
      <c r="G1170" s="17">
        <f t="shared" si="37"/>
        <v>20.71169140285566</v>
      </c>
      <c r="H1170" s="17">
        <f>_xlfn.NORM.S.DIST(G1170,Table2[[#Totals],[Successful Campaigns]])</f>
        <v>1</v>
      </c>
    </row>
    <row r="1171" spans="1:8" x14ac:dyDescent="0.35">
      <c r="A1171" s="5" t="s">
        <v>8218</v>
      </c>
      <c r="B1171" s="5">
        <v>106</v>
      </c>
      <c r="C1171" s="17">
        <f t="shared" si="36"/>
        <v>-0.10473204413334786</v>
      </c>
      <c r="D1171" s="17">
        <f>_xlfn.NORM.S.DIST(C1171,Table2[[#Totals],[Summary by Mean]])</f>
        <v>0.45829421711998175</v>
      </c>
      <c r="E1171" s="5" t="s">
        <v>8220</v>
      </c>
      <c r="F1171" s="5">
        <v>17</v>
      </c>
      <c r="G1171" s="17">
        <f t="shared" si="37"/>
        <v>16.71169140285566</v>
      </c>
      <c r="H1171" s="17">
        <f>_xlfn.NORM.S.DIST(G1171,Table2[[#Totals],[Successful Campaigns]])</f>
        <v>1</v>
      </c>
    </row>
    <row r="1172" spans="1:8" x14ac:dyDescent="0.35">
      <c r="A1172" s="5" t="s">
        <v>8218</v>
      </c>
      <c r="B1172" s="5">
        <v>25</v>
      </c>
      <c r="C1172" s="17">
        <f t="shared" si="36"/>
        <v>-0.20066960827860286</v>
      </c>
      <c r="D1172" s="17">
        <f>_xlfn.NORM.S.DIST(C1172,Table2[[#Totals],[Summary by Mean]])</f>
        <v>0.42047846268789313</v>
      </c>
      <c r="E1172" s="5" t="s">
        <v>8220</v>
      </c>
      <c r="F1172" s="5">
        <v>1</v>
      </c>
      <c r="G1172" s="17">
        <f t="shared" si="37"/>
        <v>0.71169140285565891</v>
      </c>
      <c r="H1172" s="17">
        <f>_xlfn.NORM.S.DIST(G1172,Table2[[#Totals],[Successful Campaigns]])</f>
        <v>0.76167205374032632</v>
      </c>
    </row>
    <row r="1173" spans="1:8" x14ac:dyDescent="0.35">
      <c r="A1173" s="5" t="s">
        <v>8218</v>
      </c>
      <c r="B1173" s="5">
        <v>25</v>
      </c>
      <c r="C1173" s="17">
        <f t="shared" si="36"/>
        <v>-0.20066960827860286</v>
      </c>
      <c r="D1173" s="17">
        <f>_xlfn.NORM.S.DIST(C1173,Table2[[#Totals],[Summary by Mean]])</f>
        <v>0.42047846268789313</v>
      </c>
      <c r="E1173" s="5" t="s">
        <v>8220</v>
      </c>
      <c r="F1173" s="5">
        <v>1</v>
      </c>
      <c r="G1173" s="17">
        <f t="shared" si="37"/>
        <v>0.71169140285565891</v>
      </c>
      <c r="H1173" s="17">
        <f>_xlfn.NORM.S.DIST(G1173,Table2[[#Totals],[Successful Campaigns]])</f>
        <v>0.76167205374032632</v>
      </c>
    </row>
    <row r="1174" spans="1:8" x14ac:dyDescent="0.35">
      <c r="A1174" s="5" t="s">
        <v>8218</v>
      </c>
      <c r="B1174" s="5">
        <v>29</v>
      </c>
      <c r="C1174" s="17">
        <f t="shared" si="36"/>
        <v>-0.19593195078994829</v>
      </c>
      <c r="D1174" s="17">
        <f>_xlfn.NORM.S.DIST(C1174,Table2[[#Totals],[Summary by Mean]])</f>
        <v>0.42233171440595652</v>
      </c>
      <c r="E1174" s="5" t="s">
        <v>8220</v>
      </c>
      <c r="F1174" s="5">
        <v>14</v>
      </c>
      <c r="G1174" s="17">
        <f t="shared" si="37"/>
        <v>13.711691402855658</v>
      </c>
      <c r="H1174" s="17">
        <f>_xlfn.NORM.S.DIST(G1174,Table2[[#Totals],[Successful Campaigns]])</f>
        <v>1</v>
      </c>
    </row>
    <row r="1175" spans="1:8" x14ac:dyDescent="0.35">
      <c r="A1175" s="5" t="s">
        <v>8218</v>
      </c>
      <c r="B1175" s="5">
        <v>43</v>
      </c>
      <c r="C1175" s="17">
        <f t="shared" si="36"/>
        <v>-0.17935014957965731</v>
      </c>
      <c r="D1175" s="17">
        <f>_xlfn.NORM.S.DIST(C1175,Table2[[#Totals],[Summary by Mean]])</f>
        <v>0.42883138575016971</v>
      </c>
      <c r="E1175" s="5" t="s">
        <v>8220</v>
      </c>
      <c r="F1175" s="5">
        <v>42</v>
      </c>
      <c r="G1175" s="17">
        <f t="shared" si="37"/>
        <v>41.711691402855656</v>
      </c>
      <c r="H1175" s="17">
        <f>_xlfn.NORM.S.DIST(G1175,Table2[[#Totals],[Successful Campaigns]])</f>
        <v>1</v>
      </c>
    </row>
    <row r="1176" spans="1:8" x14ac:dyDescent="0.35">
      <c r="A1176" s="5" t="s">
        <v>8218</v>
      </c>
      <c r="B1176" s="5">
        <v>46</v>
      </c>
      <c r="C1176" s="17">
        <f t="shared" si="36"/>
        <v>-0.17579690646316637</v>
      </c>
      <c r="D1176" s="17">
        <f>_xlfn.NORM.S.DIST(C1176,Table2[[#Totals],[Summary by Mean]])</f>
        <v>0.43022675003712396</v>
      </c>
      <c r="E1176" s="5" t="s">
        <v>8220</v>
      </c>
      <c r="F1176" s="5">
        <v>27</v>
      </c>
      <c r="G1176" s="17">
        <f t="shared" si="37"/>
        <v>26.71169140285566</v>
      </c>
      <c r="H1176" s="17">
        <f>_xlfn.NORM.S.DIST(G1176,Table2[[#Totals],[Successful Campaigns]])</f>
        <v>1</v>
      </c>
    </row>
    <row r="1177" spans="1:8" x14ac:dyDescent="0.35">
      <c r="A1177" s="5" t="s">
        <v>8218</v>
      </c>
      <c r="B1177" s="5">
        <v>27</v>
      </c>
      <c r="C1177" s="17">
        <f t="shared" si="36"/>
        <v>-0.19830077953427558</v>
      </c>
      <c r="D1177" s="17">
        <f>_xlfn.NORM.S.DIST(C1177,Table2[[#Totals],[Summary by Mean]])</f>
        <v>0.42140487091014334</v>
      </c>
      <c r="E1177" s="5" t="s">
        <v>8220</v>
      </c>
      <c r="F1177" s="5">
        <v>5</v>
      </c>
      <c r="G1177" s="17">
        <f t="shared" si="37"/>
        <v>4.7116914028556591</v>
      </c>
      <c r="H1177" s="17">
        <f>_xlfn.NORM.S.DIST(G1177,Table2[[#Totals],[Successful Campaigns]])</f>
        <v>0.99999877165397022</v>
      </c>
    </row>
    <row r="1178" spans="1:8" x14ac:dyDescent="0.35">
      <c r="A1178" s="5" t="s">
        <v>8218</v>
      </c>
      <c r="B1178" s="5">
        <v>112</v>
      </c>
      <c r="C1178" s="17">
        <f t="shared" si="36"/>
        <v>-9.7625557900366006E-2</v>
      </c>
      <c r="D1178" s="17">
        <f>_xlfn.NORM.S.DIST(C1178,Table2[[#Totals],[Summary by Mean]])</f>
        <v>0.46111481458671988</v>
      </c>
      <c r="E1178" s="5" t="s">
        <v>8220</v>
      </c>
      <c r="F1178" s="5">
        <v>13</v>
      </c>
      <c r="G1178" s="17">
        <f t="shared" si="37"/>
        <v>12.711691402855658</v>
      </c>
      <c r="H1178" s="17">
        <f>_xlfn.NORM.S.DIST(G1178,Table2[[#Totals],[Successful Campaigns]])</f>
        <v>1</v>
      </c>
    </row>
    <row r="1179" spans="1:8" x14ac:dyDescent="0.35">
      <c r="A1179" s="5" t="s">
        <v>8218</v>
      </c>
      <c r="B1179" s="5">
        <v>34</v>
      </c>
      <c r="C1179" s="17">
        <f t="shared" si="36"/>
        <v>-0.19000987892913007</v>
      </c>
      <c r="D1179" s="17">
        <f>_xlfn.NORM.S.DIST(C1179,Table2[[#Totals],[Summary by Mean]])</f>
        <v>0.42465069464541511</v>
      </c>
      <c r="E1179" s="5" t="s">
        <v>8220</v>
      </c>
      <c r="F1179" s="5">
        <v>12</v>
      </c>
      <c r="G1179" s="17">
        <f t="shared" si="37"/>
        <v>11.711691402855658</v>
      </c>
      <c r="H1179" s="17">
        <f>_xlfn.NORM.S.DIST(G1179,Table2[[#Totals],[Successful Campaigns]])</f>
        <v>1</v>
      </c>
    </row>
    <row r="1180" spans="1:8" x14ac:dyDescent="0.35">
      <c r="A1180" s="5" t="s">
        <v>8218</v>
      </c>
      <c r="B1180" s="5">
        <v>145</v>
      </c>
      <c r="C1180" s="17">
        <f t="shared" si="36"/>
        <v>-5.8539883618965831E-2</v>
      </c>
      <c r="D1180" s="17">
        <f>_xlfn.NORM.S.DIST(C1180,Table2[[#Totals],[Summary by Mean]])</f>
        <v>0.4766592972076637</v>
      </c>
      <c r="E1180" s="5" t="s">
        <v>8220</v>
      </c>
      <c r="F1180" s="5">
        <v>90</v>
      </c>
      <c r="G1180" s="17">
        <f t="shared" si="37"/>
        <v>89.711691402855664</v>
      </c>
      <c r="H1180" s="17">
        <f>_xlfn.NORM.S.DIST(G1180,Table2[[#Totals],[Successful Campaigns]])</f>
        <v>1</v>
      </c>
    </row>
    <row r="1181" spans="1:8" x14ac:dyDescent="0.35">
      <c r="A1181" s="5" t="s">
        <v>8218</v>
      </c>
      <c r="B1181" s="5">
        <v>19</v>
      </c>
      <c r="C1181" s="17">
        <f t="shared" si="36"/>
        <v>-0.20777609451158471</v>
      </c>
      <c r="D1181" s="17">
        <f>_xlfn.NORM.S.DIST(C1181,Table2[[#Totals],[Summary by Mean]])</f>
        <v>0.41770189954112602</v>
      </c>
      <c r="E1181" s="5" t="s">
        <v>8220</v>
      </c>
      <c r="F1181" s="5">
        <v>2</v>
      </c>
      <c r="G1181" s="17">
        <f t="shared" si="37"/>
        <v>1.7116914028556589</v>
      </c>
      <c r="H1181" s="17">
        <f>_xlfn.NORM.S.DIST(G1181,Table2[[#Totals],[Successful Campaigns]])</f>
        <v>0.95652322310469373</v>
      </c>
    </row>
    <row r="1182" spans="1:8" x14ac:dyDescent="0.35">
      <c r="A1182" s="5" t="s">
        <v>8218</v>
      </c>
      <c r="B1182" s="5">
        <v>288</v>
      </c>
      <c r="C1182" s="17">
        <f t="shared" si="36"/>
        <v>0.11083137160043496</v>
      </c>
      <c r="D1182" s="17">
        <f>_xlfn.NORM.S.DIST(C1182,Table2[[#Totals],[Summary by Mean]])</f>
        <v>0.54412496617127615</v>
      </c>
      <c r="E1182" s="5" t="s">
        <v>8220</v>
      </c>
      <c r="F1182" s="5">
        <v>5</v>
      </c>
      <c r="G1182" s="17">
        <f t="shared" si="37"/>
        <v>4.7116914028556591</v>
      </c>
      <c r="H1182" s="17">
        <f>_xlfn.NORM.S.DIST(G1182,Table2[[#Totals],[Successful Campaigns]])</f>
        <v>0.99999877165397022</v>
      </c>
    </row>
    <row r="1183" spans="1:8" x14ac:dyDescent="0.35">
      <c r="A1183" s="5" t="s">
        <v>8218</v>
      </c>
      <c r="B1183" s="5">
        <v>14</v>
      </c>
      <c r="C1183" s="17">
        <f t="shared" si="36"/>
        <v>-0.21369816637240291</v>
      </c>
      <c r="D1183" s="17">
        <f>_xlfn.NORM.S.DIST(C1183,Table2[[#Totals],[Summary by Mean]])</f>
        <v>0.41539122066878692</v>
      </c>
      <c r="E1183" s="5" t="s">
        <v>8220</v>
      </c>
      <c r="F1183" s="5">
        <v>31</v>
      </c>
      <c r="G1183" s="17">
        <f t="shared" si="37"/>
        <v>30.71169140285566</v>
      </c>
      <c r="H1183" s="17">
        <f>_xlfn.NORM.S.DIST(G1183,Table2[[#Totals],[Successful Campaigns]])</f>
        <v>1</v>
      </c>
    </row>
    <row r="1184" spans="1:8" x14ac:dyDescent="0.35">
      <c r="A1184" s="5" t="s">
        <v>8218</v>
      </c>
      <c r="B1184" s="5">
        <v>7</v>
      </c>
      <c r="C1184" s="17">
        <f t="shared" si="36"/>
        <v>-0.22198906697754842</v>
      </c>
      <c r="D1184" s="17">
        <f>_xlfn.NORM.S.DIST(C1184,Table2[[#Totals],[Summary by Mean]])</f>
        <v>0.41216119714954325</v>
      </c>
      <c r="E1184" s="5" t="s">
        <v>8220</v>
      </c>
      <c r="F1184" s="5">
        <v>4</v>
      </c>
      <c r="G1184" s="17">
        <f t="shared" si="37"/>
        <v>3.7116914028556591</v>
      </c>
      <c r="H1184" s="17">
        <f>_xlfn.NORM.S.DIST(G1184,Table2[[#Totals],[Successful Campaigns]])</f>
        <v>0.99989706055044614</v>
      </c>
    </row>
    <row r="1185" spans="1:8" x14ac:dyDescent="0.35">
      <c r="A1185" s="5" t="s">
        <v>8218</v>
      </c>
      <c r="B1185" s="5">
        <v>211</v>
      </c>
      <c r="C1185" s="17">
        <f t="shared" si="36"/>
        <v>1.963146494383454E-2</v>
      </c>
      <c r="D1185" s="17">
        <f>_xlfn.NORM.S.DIST(C1185,Table2[[#Totals],[Summary by Mean]])</f>
        <v>0.50783131836468898</v>
      </c>
      <c r="E1185" s="5" t="s">
        <v>8220</v>
      </c>
      <c r="F1185" s="5">
        <v>29</v>
      </c>
      <c r="G1185" s="17">
        <f t="shared" si="37"/>
        <v>28.71169140285566</v>
      </c>
      <c r="H1185" s="17">
        <f>_xlfn.NORM.S.DIST(G1185,Table2[[#Totals],[Successful Campaigns]])</f>
        <v>1</v>
      </c>
    </row>
    <row r="1186" spans="1:8" x14ac:dyDescent="0.35">
      <c r="A1186" s="5" t="s">
        <v>8218</v>
      </c>
      <c r="B1186" s="5">
        <v>85</v>
      </c>
      <c r="C1186" s="17">
        <f t="shared" si="36"/>
        <v>-0.12960474594878435</v>
      </c>
      <c r="D1186" s="17">
        <f>_xlfn.NORM.S.DIST(C1186,Table2[[#Totals],[Summary by Mean]])</f>
        <v>0.44843957409866558</v>
      </c>
      <c r="E1186" s="5" t="s">
        <v>8220</v>
      </c>
      <c r="F1186" s="5">
        <v>2</v>
      </c>
      <c r="G1186" s="17">
        <f t="shared" si="37"/>
        <v>1.7116914028556589</v>
      </c>
      <c r="H1186" s="17">
        <f>_xlfn.NORM.S.DIST(G1186,Table2[[#Totals],[Successful Campaigns]])</f>
        <v>0.95652322310469373</v>
      </c>
    </row>
    <row r="1187" spans="1:8" x14ac:dyDescent="0.35">
      <c r="A1187" s="5" t="s">
        <v>8218</v>
      </c>
      <c r="B1187" s="5">
        <v>103</v>
      </c>
      <c r="C1187" s="17">
        <f t="shared" si="36"/>
        <v>-0.10828528724983878</v>
      </c>
      <c r="D1187" s="17">
        <f>_xlfn.NORM.S.DIST(C1187,Table2[[#Totals],[Summary by Mean]])</f>
        <v>0.45688469653043973</v>
      </c>
      <c r="E1187" s="5" t="s">
        <v>8220</v>
      </c>
      <c r="F1187" s="5">
        <v>114</v>
      </c>
      <c r="G1187" s="17">
        <f t="shared" si="37"/>
        <v>113.71169140285566</v>
      </c>
      <c r="H1187" s="17">
        <f>_xlfn.NORM.S.DIST(G1187,Table2[[#Totals],[Successful Campaigns]])</f>
        <v>1</v>
      </c>
    </row>
    <row r="1188" spans="1:8" x14ac:dyDescent="0.35">
      <c r="A1188" s="5" t="s">
        <v>8218</v>
      </c>
      <c r="B1188" s="5">
        <v>113</v>
      </c>
      <c r="C1188" s="17">
        <f t="shared" si="36"/>
        <v>-9.6441143528202364E-2</v>
      </c>
      <c r="D1188" s="17">
        <f>_xlfn.NORM.S.DIST(C1188,Table2[[#Totals],[Summary by Mean]])</f>
        <v>0.46158510829183119</v>
      </c>
      <c r="E1188" s="5" t="s">
        <v>8220</v>
      </c>
      <c r="F1188" s="5">
        <v>1</v>
      </c>
      <c r="G1188" s="17">
        <f t="shared" si="37"/>
        <v>0.71169140285565891</v>
      </c>
      <c r="H1188" s="17">
        <f>_xlfn.NORM.S.DIST(G1188,Table2[[#Totals],[Successful Campaigns]])</f>
        <v>0.76167205374032632</v>
      </c>
    </row>
    <row r="1189" spans="1:8" x14ac:dyDescent="0.35">
      <c r="A1189" s="5" t="s">
        <v>8218</v>
      </c>
      <c r="B1189" s="5">
        <v>167</v>
      </c>
      <c r="C1189" s="17">
        <f t="shared" si="36"/>
        <v>-3.2482767431365703E-2</v>
      </c>
      <c r="D1189" s="17">
        <f>_xlfn.NORM.S.DIST(C1189,Table2[[#Totals],[Summary by Mean]])</f>
        <v>0.48704352918780175</v>
      </c>
      <c r="E1189" s="5" t="s">
        <v>8220</v>
      </c>
      <c r="F1189" s="5">
        <v>76</v>
      </c>
      <c r="G1189" s="17">
        <f t="shared" si="37"/>
        <v>75.711691402855664</v>
      </c>
      <c r="H1189" s="17">
        <f>_xlfn.NORM.S.DIST(G1189,Table2[[#Totals],[Successful Campaigns]])</f>
        <v>1</v>
      </c>
    </row>
    <row r="1190" spans="1:8" x14ac:dyDescent="0.35">
      <c r="A1190" s="5" t="s">
        <v>8218</v>
      </c>
      <c r="B1190" s="5">
        <v>73</v>
      </c>
      <c r="C1190" s="17">
        <f t="shared" si="36"/>
        <v>-0.14381771841474805</v>
      </c>
      <c r="D1190" s="17">
        <f>_xlfn.NORM.S.DIST(C1190,Table2[[#Totals],[Summary by Mean]])</f>
        <v>0.44282220552952695</v>
      </c>
      <c r="E1190" s="5" t="s">
        <v>8220</v>
      </c>
      <c r="F1190" s="5">
        <v>9</v>
      </c>
      <c r="G1190" s="17">
        <f t="shared" si="37"/>
        <v>8.7116914028556582</v>
      </c>
      <c r="H1190" s="17">
        <f>_xlfn.NORM.S.DIST(G1190,Table2[[#Totals],[Successful Campaigns]])</f>
        <v>1</v>
      </c>
    </row>
    <row r="1191" spans="1:8" x14ac:dyDescent="0.35">
      <c r="A1191" s="5" t="s">
        <v>8218</v>
      </c>
      <c r="B1191" s="5">
        <v>75</v>
      </c>
      <c r="C1191" s="17">
        <f t="shared" si="36"/>
        <v>-0.14144888967042077</v>
      </c>
      <c r="D1191" s="17">
        <f>_xlfn.NORM.S.DIST(C1191,Table2[[#Totals],[Summary by Mean]])</f>
        <v>0.44375766705655828</v>
      </c>
      <c r="E1191" s="5" t="s">
        <v>8220</v>
      </c>
      <c r="F1191" s="5">
        <v>37</v>
      </c>
      <c r="G1191" s="17">
        <f t="shared" si="37"/>
        <v>36.711691402855656</v>
      </c>
      <c r="H1191" s="17">
        <f>_xlfn.NORM.S.DIST(G1191,Table2[[#Totals],[Successful Campaigns]])</f>
        <v>1</v>
      </c>
    </row>
    <row r="1192" spans="1:8" x14ac:dyDescent="0.35">
      <c r="A1192" s="5" t="s">
        <v>8218</v>
      </c>
      <c r="B1192" s="5">
        <v>614</v>
      </c>
      <c r="C1192" s="17">
        <f t="shared" si="36"/>
        <v>0.49695045692578227</v>
      </c>
      <c r="D1192" s="17">
        <f>_xlfn.NORM.S.DIST(C1192,Table2[[#Totals],[Summary by Mean]])</f>
        <v>0.6903880056182955</v>
      </c>
      <c r="E1192" s="5" t="s">
        <v>8220</v>
      </c>
      <c r="F1192" s="5">
        <v>0</v>
      </c>
      <c r="G1192" s="17">
        <f t="shared" si="37"/>
        <v>-0.28830859714434109</v>
      </c>
      <c r="H1192" s="17">
        <f>_xlfn.NORM.S.DIST(G1192,Table2[[#Totals],[Successful Campaigns]])</f>
        <v>0.38655526343120244</v>
      </c>
    </row>
    <row r="1193" spans="1:8" x14ac:dyDescent="0.35">
      <c r="A1193" s="5" t="s">
        <v>8218</v>
      </c>
      <c r="B1193" s="5">
        <v>107</v>
      </c>
      <c r="C1193" s="17">
        <f t="shared" si="36"/>
        <v>-0.10354762976118422</v>
      </c>
      <c r="D1193" s="17">
        <f>_xlfn.NORM.S.DIST(C1193,Table2[[#Totals],[Summary by Mean]])</f>
        <v>0.4587641747712049</v>
      </c>
      <c r="E1193" s="5" t="s">
        <v>8220</v>
      </c>
      <c r="F1193" s="5">
        <v>1</v>
      </c>
      <c r="G1193" s="17">
        <f t="shared" si="37"/>
        <v>0.71169140285565891</v>
      </c>
      <c r="H1193" s="17">
        <f>_xlfn.NORM.S.DIST(G1193,Table2[[#Totals],[Successful Campaigns]])</f>
        <v>0.76167205374032632</v>
      </c>
    </row>
    <row r="1194" spans="1:8" x14ac:dyDescent="0.35">
      <c r="A1194" s="5" t="s">
        <v>8218</v>
      </c>
      <c r="B1194" s="5">
        <v>1224</v>
      </c>
      <c r="C1194" s="17">
        <f t="shared" si="36"/>
        <v>1.2194432239456037</v>
      </c>
      <c r="D1194" s="17">
        <f>_xlfn.NORM.S.DIST(C1194,Table2[[#Totals],[Summary by Mean]])</f>
        <v>0.88866199361524167</v>
      </c>
      <c r="E1194" s="5" t="s">
        <v>8220</v>
      </c>
      <c r="F1194" s="5">
        <v>10</v>
      </c>
      <c r="G1194" s="17">
        <f t="shared" si="37"/>
        <v>9.7116914028556582</v>
      </c>
      <c r="H1194" s="17">
        <f>_xlfn.NORM.S.DIST(G1194,Table2[[#Totals],[Successful Campaigns]])</f>
        <v>1</v>
      </c>
    </row>
    <row r="1195" spans="1:8" x14ac:dyDescent="0.35">
      <c r="A1195" s="5" t="s">
        <v>8218</v>
      </c>
      <c r="B1195" s="5">
        <v>104</v>
      </c>
      <c r="C1195" s="17">
        <f t="shared" si="36"/>
        <v>-0.10710087287767514</v>
      </c>
      <c r="D1195" s="17">
        <f>_xlfn.NORM.S.DIST(C1195,Table2[[#Totals],[Summary by Mean]])</f>
        <v>0.45735447734784318</v>
      </c>
      <c r="E1195" s="5" t="s">
        <v>8220</v>
      </c>
      <c r="F1195" s="5">
        <v>1</v>
      </c>
      <c r="G1195" s="17">
        <f t="shared" si="37"/>
        <v>0.71169140285565891</v>
      </c>
      <c r="H1195" s="17">
        <f>_xlfn.NORM.S.DIST(G1195,Table2[[#Totals],[Successful Campaigns]])</f>
        <v>0.76167205374032632</v>
      </c>
    </row>
    <row r="1196" spans="1:8" x14ac:dyDescent="0.35">
      <c r="A1196" s="5" t="s">
        <v>8218</v>
      </c>
      <c r="B1196" s="5">
        <v>79</v>
      </c>
      <c r="C1196" s="17">
        <f t="shared" si="36"/>
        <v>-0.1367112321817662</v>
      </c>
      <c r="D1196" s="17">
        <f>_xlfn.NORM.S.DIST(C1196,Table2[[#Totals],[Summary by Mean]])</f>
        <v>0.4456295254503107</v>
      </c>
      <c r="E1196" s="5" t="s">
        <v>8220</v>
      </c>
      <c r="F1196" s="5">
        <v>2</v>
      </c>
      <c r="G1196" s="17">
        <f t="shared" si="37"/>
        <v>1.7116914028556589</v>
      </c>
      <c r="H1196" s="17">
        <f>_xlfn.NORM.S.DIST(G1196,Table2[[#Totals],[Successful Campaigns]])</f>
        <v>0.95652322310469373</v>
      </c>
    </row>
    <row r="1197" spans="1:8" x14ac:dyDescent="0.35">
      <c r="A1197" s="5" t="s">
        <v>8218</v>
      </c>
      <c r="B1197" s="5">
        <v>157</v>
      </c>
      <c r="C1197" s="17">
        <f t="shared" si="36"/>
        <v>-4.4326911153002121E-2</v>
      </c>
      <c r="D1197" s="17">
        <f>_xlfn.NORM.S.DIST(C1197,Table2[[#Totals],[Summary by Mean]])</f>
        <v>0.48232191037716876</v>
      </c>
      <c r="E1197" s="5" t="s">
        <v>8220</v>
      </c>
      <c r="F1197" s="5">
        <v>1</v>
      </c>
      <c r="G1197" s="17">
        <f t="shared" si="37"/>
        <v>0.71169140285565891</v>
      </c>
      <c r="H1197" s="17">
        <f>_xlfn.NORM.S.DIST(G1197,Table2[[#Totals],[Successful Campaigns]])</f>
        <v>0.76167205374032632</v>
      </c>
    </row>
    <row r="1198" spans="1:8" x14ac:dyDescent="0.35">
      <c r="A1198" s="5" t="s">
        <v>8218</v>
      </c>
      <c r="B1198" s="5">
        <v>50</v>
      </c>
      <c r="C1198" s="17">
        <f t="shared" si="36"/>
        <v>-0.1710592489745118</v>
      </c>
      <c r="D1198" s="17">
        <f>_xlfn.NORM.S.DIST(C1198,Table2[[#Totals],[Summary by Mean]])</f>
        <v>0.43208858906416131</v>
      </c>
      <c r="E1198" s="5" t="s">
        <v>8220</v>
      </c>
      <c r="F1198" s="5">
        <v>10</v>
      </c>
      <c r="G1198" s="17">
        <f t="shared" si="37"/>
        <v>9.7116914028556582</v>
      </c>
      <c r="H1198" s="17">
        <f>_xlfn.NORM.S.DIST(G1198,Table2[[#Totals],[Successful Campaigns]])</f>
        <v>1</v>
      </c>
    </row>
    <row r="1199" spans="1:8" x14ac:dyDescent="0.35">
      <c r="A1199" s="5" t="s">
        <v>8218</v>
      </c>
      <c r="B1199" s="5">
        <v>64</v>
      </c>
      <c r="C1199" s="17">
        <f t="shared" si="36"/>
        <v>-0.15447744776422082</v>
      </c>
      <c r="D1199" s="17">
        <f>_xlfn.NORM.S.DIST(C1199,Table2[[#Totals],[Summary by Mean]])</f>
        <v>0.43861664592279792</v>
      </c>
      <c r="E1199" s="5" t="s">
        <v>8220</v>
      </c>
      <c r="F1199" s="5">
        <v>9</v>
      </c>
      <c r="G1199" s="17">
        <f t="shared" si="37"/>
        <v>8.7116914028556582</v>
      </c>
      <c r="H1199" s="17">
        <f>_xlfn.NORM.S.DIST(G1199,Table2[[#Totals],[Successful Campaigns]])</f>
        <v>1</v>
      </c>
    </row>
    <row r="1200" spans="1:8" x14ac:dyDescent="0.35">
      <c r="A1200" s="5" t="s">
        <v>8218</v>
      </c>
      <c r="B1200" s="5">
        <v>200</v>
      </c>
      <c r="C1200" s="17">
        <f t="shared" si="36"/>
        <v>6.6029068500344781E-3</v>
      </c>
      <c r="D1200" s="17">
        <f>_xlfn.NORM.S.DIST(C1200,Table2[[#Totals],[Summary by Mean]])</f>
        <v>0.50263415957516921</v>
      </c>
      <c r="E1200" s="5" t="s">
        <v>8220</v>
      </c>
      <c r="F1200" s="5">
        <v>19</v>
      </c>
      <c r="G1200" s="17">
        <f t="shared" si="37"/>
        <v>18.71169140285566</v>
      </c>
      <c r="H1200" s="17">
        <f>_xlfn.NORM.S.DIST(G1200,Table2[[#Totals],[Successful Campaigns]])</f>
        <v>1</v>
      </c>
    </row>
    <row r="1201" spans="1:8" x14ac:dyDescent="0.35">
      <c r="A1201" s="5" t="s">
        <v>8218</v>
      </c>
      <c r="B1201" s="5">
        <v>22</v>
      </c>
      <c r="C1201" s="17">
        <f t="shared" si="36"/>
        <v>-0.20422285139509377</v>
      </c>
      <c r="D1201" s="17">
        <f>_xlfn.NORM.S.DIST(C1201,Table2[[#Totals],[Summary by Mean]])</f>
        <v>0.41908967740941128</v>
      </c>
      <c r="E1201" s="5" t="s">
        <v>8220</v>
      </c>
      <c r="F1201" s="5">
        <v>0</v>
      </c>
      <c r="G1201" s="17">
        <f t="shared" si="37"/>
        <v>-0.28830859714434109</v>
      </c>
      <c r="H1201" s="17">
        <f>_xlfn.NORM.S.DIST(G1201,Table2[[#Totals],[Successful Campaigns]])</f>
        <v>0.38655526343120244</v>
      </c>
    </row>
    <row r="1202" spans="1:8" x14ac:dyDescent="0.35">
      <c r="A1202" s="5" t="s">
        <v>8218</v>
      </c>
      <c r="B1202" s="5">
        <v>163</v>
      </c>
      <c r="C1202" s="17">
        <f t="shared" si="36"/>
        <v>-3.722042492002027E-2</v>
      </c>
      <c r="D1202" s="17">
        <f>_xlfn.NORM.S.DIST(C1202,Table2[[#Totals],[Summary by Mean]])</f>
        <v>0.48515462658184172</v>
      </c>
      <c r="E1202" s="5" t="s">
        <v>8220</v>
      </c>
      <c r="F1202" s="5">
        <v>4</v>
      </c>
      <c r="G1202" s="17">
        <f t="shared" si="37"/>
        <v>3.7116914028556591</v>
      </c>
      <c r="H1202" s="17">
        <f>_xlfn.NORM.S.DIST(G1202,Table2[[#Totals],[Successful Campaigns]])</f>
        <v>0.99989706055044614</v>
      </c>
    </row>
    <row r="1203" spans="1:8" x14ac:dyDescent="0.35">
      <c r="A1203" s="5" t="s">
        <v>8218</v>
      </c>
      <c r="B1203" s="5">
        <v>77</v>
      </c>
      <c r="C1203" s="17">
        <f t="shared" si="36"/>
        <v>-0.13908006092609349</v>
      </c>
      <c r="D1203" s="17">
        <f>_xlfn.NORM.S.DIST(C1203,Table2[[#Totals],[Summary by Mean]])</f>
        <v>0.44469344207936728</v>
      </c>
      <c r="E1203" s="5" t="s">
        <v>8220</v>
      </c>
      <c r="F1203" s="5">
        <v>8</v>
      </c>
      <c r="G1203" s="17">
        <f t="shared" si="37"/>
        <v>7.7116914028556591</v>
      </c>
      <c r="H1203" s="17">
        <f>_xlfn.NORM.S.DIST(G1203,Table2[[#Totals],[Successful Campaigns]])</f>
        <v>0.99999999999999378</v>
      </c>
    </row>
    <row r="1204" spans="1:8" x14ac:dyDescent="0.35">
      <c r="A1204" s="5" t="s">
        <v>8218</v>
      </c>
      <c r="B1204" s="5">
        <v>89</v>
      </c>
      <c r="C1204" s="17">
        <f t="shared" si="36"/>
        <v>-0.12486708846012977</v>
      </c>
      <c r="D1204" s="17">
        <f>_xlfn.NORM.S.DIST(C1204,Table2[[#Totals],[Summary by Mean]])</f>
        <v>0.45031438700328646</v>
      </c>
      <c r="E1204" s="5" t="s">
        <v>8220</v>
      </c>
      <c r="F1204" s="5">
        <v>24</v>
      </c>
      <c r="G1204" s="17">
        <f t="shared" si="37"/>
        <v>23.71169140285566</v>
      </c>
      <c r="H1204" s="17">
        <f>_xlfn.NORM.S.DIST(G1204,Table2[[#Totals],[Successful Campaigns]])</f>
        <v>1</v>
      </c>
    </row>
    <row r="1205" spans="1:8" x14ac:dyDescent="0.35">
      <c r="A1205" s="5" t="s">
        <v>8218</v>
      </c>
      <c r="B1205" s="5">
        <v>3355</v>
      </c>
      <c r="C1205" s="17">
        <f t="shared" si="36"/>
        <v>3.7434302510263247</v>
      </c>
      <c r="D1205" s="17">
        <f>_xlfn.NORM.S.DIST(C1205,Table2[[#Totals],[Summary by Mean]])</f>
        <v>0.99990923749600291</v>
      </c>
      <c r="E1205" s="5" t="s">
        <v>8220</v>
      </c>
      <c r="F1205" s="5">
        <v>0</v>
      </c>
      <c r="G1205" s="17">
        <f t="shared" si="37"/>
        <v>-0.28830859714434109</v>
      </c>
      <c r="H1205" s="17">
        <f>_xlfn.NORM.S.DIST(G1205,Table2[[#Totals],[Successful Campaigns]])</f>
        <v>0.38655526343120244</v>
      </c>
    </row>
    <row r="1206" spans="1:8" x14ac:dyDescent="0.35">
      <c r="A1206" s="5" t="s">
        <v>8218</v>
      </c>
      <c r="B1206" s="5">
        <v>537</v>
      </c>
      <c r="C1206" s="17">
        <f t="shared" si="36"/>
        <v>0.40575055026918183</v>
      </c>
      <c r="D1206" s="17">
        <f>_xlfn.NORM.S.DIST(C1206,Table2[[#Totals],[Summary by Mean]])</f>
        <v>0.65753705212702507</v>
      </c>
      <c r="E1206" s="5" t="s">
        <v>8220</v>
      </c>
      <c r="F1206" s="5">
        <v>39</v>
      </c>
      <c r="G1206" s="17">
        <f t="shared" si="37"/>
        <v>38.711691402855656</v>
      </c>
      <c r="H1206" s="17">
        <f>_xlfn.NORM.S.DIST(G1206,Table2[[#Totals],[Successful Campaigns]])</f>
        <v>1</v>
      </c>
    </row>
    <row r="1207" spans="1:8" x14ac:dyDescent="0.35">
      <c r="A1207" s="5" t="s">
        <v>8218</v>
      </c>
      <c r="B1207" s="5">
        <v>125</v>
      </c>
      <c r="C1207" s="17">
        <f t="shared" si="36"/>
        <v>-8.2228171062238661E-2</v>
      </c>
      <c r="D1207" s="17">
        <f>_xlfn.NORM.S.DIST(C1207,Table2[[#Totals],[Summary by Mean]])</f>
        <v>0.46723263601337139</v>
      </c>
      <c r="E1207" s="5" t="s">
        <v>8220</v>
      </c>
      <c r="F1207" s="5">
        <v>6</v>
      </c>
      <c r="G1207" s="17">
        <f t="shared" si="37"/>
        <v>5.7116914028556591</v>
      </c>
      <c r="H1207" s="17">
        <f>_xlfn.NORM.S.DIST(G1207,Table2[[#Totals],[Successful Campaigns]])</f>
        <v>0.99999999440706033</v>
      </c>
    </row>
    <row r="1208" spans="1:8" x14ac:dyDescent="0.35">
      <c r="A1208" s="5" t="s">
        <v>8218</v>
      </c>
      <c r="B1208" s="5">
        <v>163</v>
      </c>
      <c r="C1208" s="17">
        <f t="shared" si="36"/>
        <v>-3.722042492002027E-2</v>
      </c>
      <c r="D1208" s="17">
        <f>_xlfn.NORM.S.DIST(C1208,Table2[[#Totals],[Summary by Mean]])</f>
        <v>0.48515462658184172</v>
      </c>
      <c r="E1208" s="5" t="s">
        <v>8220</v>
      </c>
      <c r="F1208" s="5">
        <v>4</v>
      </c>
      <c r="G1208" s="17">
        <f t="shared" si="37"/>
        <v>3.7116914028556591</v>
      </c>
      <c r="H1208" s="17">
        <f>_xlfn.NORM.S.DIST(G1208,Table2[[#Totals],[Successful Campaigns]])</f>
        <v>0.99989706055044614</v>
      </c>
    </row>
    <row r="1209" spans="1:8" x14ac:dyDescent="0.35">
      <c r="A1209" s="5" t="s">
        <v>8218</v>
      </c>
      <c r="B1209" s="5">
        <v>283</v>
      </c>
      <c r="C1209" s="17">
        <f t="shared" si="36"/>
        <v>0.10490929973961675</v>
      </c>
      <c r="D1209" s="17">
        <f>_xlfn.NORM.S.DIST(C1209,Table2[[#Totals],[Summary by Mean]])</f>
        <v>0.54177611021615268</v>
      </c>
      <c r="E1209" s="5" t="s">
        <v>8220</v>
      </c>
      <c r="F1209" s="5">
        <v>3</v>
      </c>
      <c r="G1209" s="17">
        <f t="shared" si="37"/>
        <v>2.7116914028556591</v>
      </c>
      <c r="H1209" s="17">
        <f>_xlfn.NORM.S.DIST(G1209,Table2[[#Totals],[Successful Campaigns]])</f>
        <v>0.99665295593346726</v>
      </c>
    </row>
    <row r="1210" spans="1:8" x14ac:dyDescent="0.35">
      <c r="A1210" s="5" t="s">
        <v>8218</v>
      </c>
      <c r="B1210" s="5">
        <v>352</v>
      </c>
      <c r="C1210" s="17">
        <f t="shared" si="36"/>
        <v>0.18663389141890804</v>
      </c>
      <c r="D1210" s="17">
        <f>_xlfn.NORM.S.DIST(C1210,Table2[[#Totals],[Summary by Mean]])</f>
        <v>0.57402615394901546</v>
      </c>
      <c r="E1210" s="5" t="s">
        <v>8220</v>
      </c>
      <c r="F1210" s="5">
        <v>53</v>
      </c>
      <c r="G1210" s="17">
        <f t="shared" si="37"/>
        <v>52.711691402855656</v>
      </c>
      <c r="H1210" s="17">
        <f>_xlfn.NORM.S.DIST(G1210,Table2[[#Totals],[Successful Campaigns]])</f>
        <v>1</v>
      </c>
    </row>
    <row r="1211" spans="1:8" x14ac:dyDescent="0.35">
      <c r="A1211" s="5" t="s">
        <v>8218</v>
      </c>
      <c r="B1211" s="5">
        <v>94</v>
      </c>
      <c r="C1211" s="17">
        <f t="shared" si="36"/>
        <v>-0.11894501659931156</v>
      </c>
      <c r="D1211" s="17">
        <f>_xlfn.NORM.S.DIST(C1211,Table2[[#Totals],[Summary by Mean]])</f>
        <v>0.45265945840179483</v>
      </c>
      <c r="E1211" s="5" t="s">
        <v>8220</v>
      </c>
      <c r="F1211" s="5">
        <v>1</v>
      </c>
      <c r="G1211" s="17">
        <f t="shared" si="37"/>
        <v>0.71169140285565891</v>
      </c>
      <c r="H1211" s="17">
        <f>_xlfn.NORM.S.DIST(G1211,Table2[[#Totals],[Successful Campaigns]])</f>
        <v>0.76167205374032632</v>
      </c>
    </row>
    <row r="1212" spans="1:8" x14ac:dyDescent="0.35">
      <c r="A1212" s="5" t="s">
        <v>8218</v>
      </c>
      <c r="B1212" s="5">
        <v>67</v>
      </c>
      <c r="C1212" s="17">
        <f t="shared" si="36"/>
        <v>-0.1509242046477299</v>
      </c>
      <c r="D1212" s="17">
        <f>_xlfn.NORM.S.DIST(C1212,Table2[[#Totals],[Summary by Mean]])</f>
        <v>0.44001775332039128</v>
      </c>
      <c r="E1212" s="5" t="s">
        <v>8220</v>
      </c>
      <c r="F1212" s="5">
        <v>2</v>
      </c>
      <c r="G1212" s="17">
        <f t="shared" si="37"/>
        <v>1.7116914028556589</v>
      </c>
      <c r="H1212" s="17">
        <f>_xlfn.NORM.S.DIST(G1212,Table2[[#Totals],[Successful Campaigns]])</f>
        <v>0.95652322310469373</v>
      </c>
    </row>
    <row r="1213" spans="1:8" x14ac:dyDescent="0.35">
      <c r="A1213" s="5" t="s">
        <v>8218</v>
      </c>
      <c r="B1213" s="5">
        <v>221</v>
      </c>
      <c r="C1213" s="17">
        <f t="shared" si="36"/>
        <v>3.1475608665470958E-2</v>
      </c>
      <c r="D1213" s="17">
        <f>_xlfn.NORM.S.DIST(C1213,Table2[[#Totals],[Summary by Mean]])</f>
        <v>0.51255487801502575</v>
      </c>
      <c r="E1213" s="5" t="s">
        <v>8220</v>
      </c>
      <c r="F1213" s="5">
        <v>25</v>
      </c>
      <c r="G1213" s="17">
        <f t="shared" si="37"/>
        <v>24.71169140285566</v>
      </c>
      <c r="H1213" s="17">
        <f>_xlfn.NORM.S.DIST(G1213,Table2[[#Totals],[Successful Campaigns]])</f>
        <v>1</v>
      </c>
    </row>
    <row r="1214" spans="1:8" x14ac:dyDescent="0.35">
      <c r="A1214" s="5" t="s">
        <v>8218</v>
      </c>
      <c r="B1214" s="5">
        <v>2165</v>
      </c>
      <c r="C1214" s="17">
        <f t="shared" si="36"/>
        <v>2.333977148151591</v>
      </c>
      <c r="D1214" s="17">
        <f>_xlfn.NORM.S.DIST(C1214,Table2[[#Totals],[Summary by Mean]])</f>
        <v>0.99020154073690558</v>
      </c>
      <c r="E1214" s="5" t="s">
        <v>8220</v>
      </c>
      <c r="F1214" s="5">
        <v>6</v>
      </c>
      <c r="G1214" s="17">
        <f t="shared" si="37"/>
        <v>5.7116914028556591</v>
      </c>
      <c r="H1214" s="17">
        <f>_xlfn.NORM.S.DIST(G1214,Table2[[#Totals],[Successful Campaigns]])</f>
        <v>0.99999999440706033</v>
      </c>
    </row>
    <row r="1215" spans="1:8" x14ac:dyDescent="0.35">
      <c r="A1215" s="5" t="s">
        <v>8218</v>
      </c>
      <c r="B1215" s="5">
        <v>179</v>
      </c>
      <c r="C1215" s="17">
        <f t="shared" si="36"/>
        <v>-1.8269794965402004E-2</v>
      </c>
      <c r="D1215" s="17">
        <f>_xlfn.NORM.S.DIST(C1215,Table2[[#Totals],[Summary by Mean]])</f>
        <v>0.49271181178477086</v>
      </c>
      <c r="E1215" s="5" t="s">
        <v>8220</v>
      </c>
      <c r="F1215" s="5">
        <v>0</v>
      </c>
      <c r="G1215" s="17">
        <f t="shared" si="37"/>
        <v>-0.28830859714434109</v>
      </c>
      <c r="H1215" s="17">
        <f>_xlfn.NORM.S.DIST(G1215,Table2[[#Totals],[Successful Campaigns]])</f>
        <v>0.38655526343120244</v>
      </c>
    </row>
    <row r="1216" spans="1:8" x14ac:dyDescent="0.35">
      <c r="A1216" s="5" t="s">
        <v>8218</v>
      </c>
      <c r="B1216" s="5">
        <v>123</v>
      </c>
      <c r="C1216" s="17">
        <f t="shared" si="36"/>
        <v>-8.4596999806565945E-2</v>
      </c>
      <c r="D1216" s="17">
        <f>_xlfn.NORM.S.DIST(C1216,Table2[[#Totals],[Summary by Mean]])</f>
        <v>0.46629089216335057</v>
      </c>
      <c r="E1216" s="5" t="s">
        <v>8220</v>
      </c>
      <c r="F1216" s="5">
        <v>12</v>
      </c>
      <c r="G1216" s="17">
        <f t="shared" si="37"/>
        <v>11.711691402855658</v>
      </c>
      <c r="H1216" s="17">
        <f>_xlfn.NORM.S.DIST(G1216,Table2[[#Totals],[Successful Campaigns]])</f>
        <v>1</v>
      </c>
    </row>
    <row r="1217" spans="1:8" x14ac:dyDescent="0.35">
      <c r="A1217" s="5" t="s">
        <v>8218</v>
      </c>
      <c r="B1217" s="5">
        <v>1104</v>
      </c>
      <c r="C1217" s="17">
        <f t="shared" si="36"/>
        <v>1.0773134992859668</v>
      </c>
      <c r="D1217" s="17">
        <f>_xlfn.NORM.S.DIST(C1217,Table2[[#Totals],[Summary by Mean]])</f>
        <v>0.85932988325392368</v>
      </c>
      <c r="E1217" s="5" t="s">
        <v>8220</v>
      </c>
      <c r="F1217" s="5">
        <v>0</v>
      </c>
      <c r="G1217" s="17">
        <f t="shared" si="37"/>
        <v>-0.28830859714434109</v>
      </c>
      <c r="H1217" s="17">
        <f>_xlfn.NORM.S.DIST(G1217,Table2[[#Totals],[Successful Campaigns]])</f>
        <v>0.38655526343120244</v>
      </c>
    </row>
    <row r="1218" spans="1:8" x14ac:dyDescent="0.35">
      <c r="A1218" s="5" t="s">
        <v>8218</v>
      </c>
      <c r="B1218" s="5">
        <v>403</v>
      </c>
      <c r="C1218" s="17">
        <f t="shared" ref="C1218:C1281" si="38">(B1218-$J$5)/$J$10</f>
        <v>0.24703902439925379</v>
      </c>
      <c r="D1218" s="17">
        <f>_xlfn.NORM.S.DIST(C1218,Table2[[#Totals],[Summary by Mean]])</f>
        <v>0.59756098863469287</v>
      </c>
      <c r="E1218" s="5" t="s">
        <v>8220</v>
      </c>
      <c r="F1218" s="5">
        <v>36</v>
      </c>
      <c r="G1218" s="17">
        <f t="shared" ref="G1218:G1281" si="39">F1218-$K$5/$K$10</f>
        <v>35.711691402855656</v>
      </c>
      <c r="H1218" s="17">
        <f>_xlfn.NORM.S.DIST(G1218,Table2[[#Totals],[Successful Campaigns]])</f>
        <v>1</v>
      </c>
    </row>
    <row r="1219" spans="1:8" x14ac:dyDescent="0.35">
      <c r="A1219" s="5" t="s">
        <v>8218</v>
      </c>
      <c r="B1219" s="5">
        <v>109</v>
      </c>
      <c r="C1219" s="17">
        <f t="shared" si="38"/>
        <v>-0.10117880101685693</v>
      </c>
      <c r="D1219" s="17">
        <f>_xlfn.NORM.S.DIST(C1219,Table2[[#Totals],[Summary by Mean]])</f>
        <v>0.45970426234334189</v>
      </c>
      <c r="E1219" s="5" t="s">
        <v>8220</v>
      </c>
      <c r="F1219" s="5">
        <v>0</v>
      </c>
      <c r="G1219" s="17">
        <f t="shared" si="39"/>
        <v>-0.28830859714434109</v>
      </c>
      <c r="H1219" s="17">
        <f>_xlfn.NORM.S.DIST(G1219,Table2[[#Totals],[Successful Campaigns]])</f>
        <v>0.38655526343120244</v>
      </c>
    </row>
    <row r="1220" spans="1:8" x14ac:dyDescent="0.35">
      <c r="A1220" s="5" t="s">
        <v>8218</v>
      </c>
      <c r="B1220" s="5">
        <v>372</v>
      </c>
      <c r="C1220" s="17">
        <f t="shared" si="38"/>
        <v>0.21032217886218088</v>
      </c>
      <c r="D1220" s="17">
        <f>_xlfn.NORM.S.DIST(C1220,Table2[[#Totals],[Summary by Mean]])</f>
        <v>0.5832918869112399</v>
      </c>
      <c r="E1220" s="5" t="s">
        <v>8220</v>
      </c>
      <c r="F1220" s="5">
        <v>2</v>
      </c>
      <c r="G1220" s="17">
        <f t="shared" si="39"/>
        <v>1.7116914028556589</v>
      </c>
      <c r="H1220" s="17">
        <f>_xlfn.NORM.S.DIST(G1220,Table2[[#Totals],[Successful Campaigns]])</f>
        <v>0.95652322310469373</v>
      </c>
    </row>
    <row r="1221" spans="1:8" x14ac:dyDescent="0.35">
      <c r="A1221" s="5" t="s">
        <v>8218</v>
      </c>
      <c r="B1221" s="5">
        <v>311</v>
      </c>
      <c r="C1221" s="17">
        <f t="shared" si="38"/>
        <v>0.13807290216019874</v>
      </c>
      <c r="D1221" s="17">
        <f>_xlfn.NORM.S.DIST(C1221,Table2[[#Totals],[Summary by Mean]])</f>
        <v>0.5549085992141789</v>
      </c>
      <c r="E1221" s="5" t="s">
        <v>8220</v>
      </c>
      <c r="F1221" s="5">
        <v>1</v>
      </c>
      <c r="G1221" s="17">
        <f t="shared" si="39"/>
        <v>0.71169140285565891</v>
      </c>
      <c r="H1221" s="17">
        <f>_xlfn.NORM.S.DIST(G1221,Table2[[#Totals],[Successful Campaigns]])</f>
        <v>0.76167205374032632</v>
      </c>
    </row>
    <row r="1222" spans="1:8" x14ac:dyDescent="0.35">
      <c r="A1222" s="5" t="s">
        <v>8218</v>
      </c>
      <c r="B1222" s="5">
        <v>61</v>
      </c>
      <c r="C1222" s="17">
        <f t="shared" si="38"/>
        <v>-0.15803069088071175</v>
      </c>
      <c r="D1222" s="17">
        <f>_xlfn.NORM.S.DIST(C1222,Table2[[#Totals],[Summary by Mean]])</f>
        <v>0.43721630737551198</v>
      </c>
      <c r="E1222" s="5" t="s">
        <v>8220</v>
      </c>
      <c r="F1222" s="5">
        <v>59</v>
      </c>
      <c r="G1222" s="17">
        <f t="shared" si="39"/>
        <v>58.711691402855656</v>
      </c>
      <c r="H1222" s="17">
        <f>_xlfn.NORM.S.DIST(G1222,Table2[[#Totals],[Successful Campaigns]])</f>
        <v>1</v>
      </c>
    </row>
    <row r="1223" spans="1:8" x14ac:dyDescent="0.35">
      <c r="A1223" s="5" t="s">
        <v>8218</v>
      </c>
      <c r="B1223" s="5">
        <v>115</v>
      </c>
      <c r="C1223" s="17">
        <f t="shared" si="38"/>
        <v>-9.407231478387508E-2</v>
      </c>
      <c r="D1223" s="17">
        <f>_xlfn.NORM.S.DIST(C1223,Table2[[#Totals],[Summary by Mean]])</f>
        <v>0.46252585621717712</v>
      </c>
      <c r="E1223" s="5" t="s">
        <v>8220</v>
      </c>
      <c r="F1223" s="5">
        <v>1</v>
      </c>
      <c r="G1223" s="17">
        <f t="shared" si="39"/>
        <v>0.71169140285565891</v>
      </c>
      <c r="H1223" s="17">
        <f>_xlfn.NORM.S.DIST(G1223,Table2[[#Totals],[Successful Campaigns]])</f>
        <v>0.76167205374032632</v>
      </c>
    </row>
    <row r="1224" spans="1:8" x14ac:dyDescent="0.35">
      <c r="A1224" s="5" t="s">
        <v>8218</v>
      </c>
      <c r="B1224" s="5">
        <v>111</v>
      </c>
      <c r="C1224" s="17">
        <f t="shared" si="38"/>
        <v>-9.8809972272529648E-2</v>
      </c>
      <c r="D1224" s="17">
        <f>_xlfn.NORM.S.DIST(C1224,Table2[[#Totals],[Summary by Mean]])</f>
        <v>0.46064457525810282</v>
      </c>
      <c r="E1224" s="5" t="s">
        <v>8220</v>
      </c>
      <c r="F1224" s="5">
        <v>31</v>
      </c>
      <c r="G1224" s="17">
        <f t="shared" si="39"/>
        <v>30.71169140285566</v>
      </c>
      <c r="H1224" s="17">
        <f>_xlfn.NORM.S.DIST(G1224,Table2[[#Totals],[Successful Campaigns]])</f>
        <v>1</v>
      </c>
    </row>
    <row r="1225" spans="1:8" x14ac:dyDescent="0.35">
      <c r="A1225" s="5" t="s">
        <v>8218</v>
      </c>
      <c r="B1225" s="5">
        <v>337</v>
      </c>
      <c r="C1225" s="17">
        <f t="shared" si="38"/>
        <v>0.16886767583645343</v>
      </c>
      <c r="D1225" s="17">
        <f>_xlfn.NORM.S.DIST(C1225,Table2[[#Totals],[Summary by Mean]])</f>
        <v>0.56704963752125992</v>
      </c>
      <c r="E1225" s="5" t="s">
        <v>8220</v>
      </c>
      <c r="F1225" s="5">
        <v>18</v>
      </c>
      <c r="G1225" s="17">
        <f t="shared" si="39"/>
        <v>17.71169140285566</v>
      </c>
      <c r="H1225" s="17">
        <f>_xlfn.NORM.S.DIST(G1225,Table2[[#Totals],[Successful Campaigns]])</f>
        <v>1</v>
      </c>
    </row>
    <row r="1226" spans="1:8" x14ac:dyDescent="0.35">
      <c r="A1226" s="5" t="s">
        <v>8218</v>
      </c>
      <c r="B1226" s="5">
        <v>9</v>
      </c>
      <c r="C1226" s="17">
        <f t="shared" si="38"/>
        <v>-0.21962023823322113</v>
      </c>
      <c r="D1226" s="17">
        <f>_xlfn.NORM.S.DIST(C1226,Table2[[#Totals],[Summary by Mean]])</f>
        <v>0.413083464185384</v>
      </c>
      <c r="E1226" s="5" t="s">
        <v>8220</v>
      </c>
      <c r="F1226" s="5">
        <v>10</v>
      </c>
      <c r="G1226" s="17">
        <f t="shared" si="39"/>
        <v>9.7116914028556582</v>
      </c>
      <c r="H1226" s="17">
        <f>_xlfn.NORM.S.DIST(G1226,Table2[[#Totals],[Successful Campaigns]])</f>
        <v>1</v>
      </c>
    </row>
    <row r="1227" spans="1:8" x14ac:dyDescent="0.35">
      <c r="A1227" s="5" t="s">
        <v>8218</v>
      </c>
      <c r="B1227" s="5">
        <v>120</v>
      </c>
      <c r="C1227" s="17">
        <f t="shared" si="38"/>
        <v>-8.8150242923056871E-2</v>
      </c>
      <c r="D1227" s="17">
        <f>_xlfn.NORM.S.DIST(C1227,Table2[[#Totals],[Summary by Mean]])</f>
        <v>0.46487863184457978</v>
      </c>
      <c r="E1227" s="5" t="s">
        <v>8220</v>
      </c>
      <c r="F1227" s="5">
        <v>0</v>
      </c>
      <c r="G1227" s="17">
        <f t="shared" si="39"/>
        <v>-0.28830859714434109</v>
      </c>
      <c r="H1227" s="17">
        <f>_xlfn.NORM.S.DIST(G1227,Table2[[#Totals],[Successful Campaigns]])</f>
        <v>0.38655526343120244</v>
      </c>
    </row>
    <row r="1228" spans="1:8" x14ac:dyDescent="0.35">
      <c r="A1228" s="5" t="s">
        <v>8218</v>
      </c>
      <c r="B1228" s="5">
        <v>102</v>
      </c>
      <c r="C1228" s="17">
        <f t="shared" si="38"/>
        <v>-0.10946970162200242</v>
      </c>
      <c r="D1228" s="17">
        <f>_xlfn.NORM.S.DIST(C1228,Table2[[#Totals],[Summary by Mean]])</f>
        <v>0.45641497596074021</v>
      </c>
      <c r="E1228" s="5" t="s">
        <v>8220</v>
      </c>
      <c r="F1228" s="5">
        <v>14</v>
      </c>
      <c r="G1228" s="17">
        <f t="shared" si="39"/>
        <v>13.711691402855658</v>
      </c>
      <c r="H1228" s="17">
        <f>_xlfn.NORM.S.DIST(G1228,Table2[[#Totals],[Successful Campaigns]])</f>
        <v>1</v>
      </c>
    </row>
    <row r="1229" spans="1:8" x14ac:dyDescent="0.35">
      <c r="A1229" s="5" t="s">
        <v>8218</v>
      </c>
      <c r="B1229" s="5">
        <v>186</v>
      </c>
      <c r="C1229" s="17">
        <f t="shared" si="38"/>
        <v>-9.978894360256509E-3</v>
      </c>
      <c r="D1229" s="17">
        <f>_xlfn.NORM.S.DIST(C1229,Table2[[#Totals],[Summary by Mean]])</f>
        <v>0.49601906319731881</v>
      </c>
      <c r="E1229" s="5" t="s">
        <v>8220</v>
      </c>
      <c r="F1229" s="5">
        <v>2</v>
      </c>
      <c r="G1229" s="17">
        <f t="shared" si="39"/>
        <v>1.7116914028556589</v>
      </c>
      <c r="H1229" s="17">
        <f>_xlfn.NORM.S.DIST(G1229,Table2[[#Totals],[Successful Campaigns]])</f>
        <v>0.95652322310469373</v>
      </c>
    </row>
    <row r="1230" spans="1:8" x14ac:dyDescent="0.35">
      <c r="A1230" s="5" t="s">
        <v>8218</v>
      </c>
      <c r="B1230" s="5">
        <v>15</v>
      </c>
      <c r="C1230" s="17">
        <f t="shared" si="38"/>
        <v>-0.21251375200023928</v>
      </c>
      <c r="D1230" s="17">
        <f>_xlfn.NORM.S.DIST(C1230,Table2[[#Totals],[Summary by Mean]])</f>
        <v>0.41585312512584199</v>
      </c>
      <c r="E1230" s="5" t="s">
        <v>8220</v>
      </c>
      <c r="F1230" s="5">
        <v>1</v>
      </c>
      <c r="G1230" s="17">
        <f t="shared" si="39"/>
        <v>0.71169140285565891</v>
      </c>
      <c r="H1230" s="17">
        <f>_xlfn.NORM.S.DIST(G1230,Table2[[#Totals],[Successful Campaigns]])</f>
        <v>0.76167205374032632</v>
      </c>
    </row>
    <row r="1231" spans="1:8" x14ac:dyDescent="0.35">
      <c r="A1231" s="5" t="s">
        <v>8218</v>
      </c>
      <c r="B1231" s="5">
        <v>67</v>
      </c>
      <c r="C1231" s="17">
        <f t="shared" si="38"/>
        <v>-0.1509242046477299</v>
      </c>
      <c r="D1231" s="17">
        <f>_xlfn.NORM.S.DIST(C1231,Table2[[#Totals],[Summary by Mean]])</f>
        <v>0.44001775332039128</v>
      </c>
      <c r="E1231" s="5" t="s">
        <v>8220</v>
      </c>
      <c r="F1231" s="5">
        <v>3</v>
      </c>
      <c r="G1231" s="17">
        <f t="shared" si="39"/>
        <v>2.7116914028556591</v>
      </c>
      <c r="H1231" s="17">
        <f>_xlfn.NORM.S.DIST(G1231,Table2[[#Totals],[Successful Campaigns]])</f>
        <v>0.99665295593346726</v>
      </c>
    </row>
    <row r="1232" spans="1:8" x14ac:dyDescent="0.35">
      <c r="A1232" s="5" t="s">
        <v>8218</v>
      </c>
      <c r="B1232" s="5">
        <v>130</v>
      </c>
      <c r="C1232" s="17">
        <f t="shared" si="38"/>
        <v>-7.6306099201420452E-2</v>
      </c>
      <c r="D1232" s="17">
        <f>_xlfn.NORM.S.DIST(C1232,Table2[[#Totals],[Summary by Mean]])</f>
        <v>0.46958778676650936</v>
      </c>
      <c r="E1232" s="5" t="s">
        <v>8220</v>
      </c>
      <c r="F1232" s="5">
        <v>0</v>
      </c>
      <c r="G1232" s="17">
        <f t="shared" si="39"/>
        <v>-0.28830859714434109</v>
      </c>
      <c r="H1232" s="17">
        <f>_xlfn.NORM.S.DIST(G1232,Table2[[#Totals],[Successful Campaigns]])</f>
        <v>0.38655526343120244</v>
      </c>
    </row>
    <row r="1233" spans="1:8" x14ac:dyDescent="0.35">
      <c r="A1233" s="5" t="s">
        <v>8218</v>
      </c>
      <c r="B1233" s="5">
        <v>16</v>
      </c>
      <c r="C1233" s="17">
        <f t="shared" si="38"/>
        <v>-0.21132933762807563</v>
      </c>
      <c r="D1233" s="17">
        <f>_xlfn.NORM.S.DIST(C1233,Table2[[#Totals],[Summary by Mean]])</f>
        <v>0.4163151458608742</v>
      </c>
      <c r="E1233" s="5" t="s">
        <v>8220</v>
      </c>
      <c r="F1233" s="5">
        <v>2</v>
      </c>
      <c r="G1233" s="17">
        <f t="shared" si="39"/>
        <v>1.7116914028556589</v>
      </c>
      <c r="H1233" s="17">
        <f>_xlfn.NORM.S.DIST(G1233,Table2[[#Totals],[Successful Campaigns]])</f>
        <v>0.95652322310469373</v>
      </c>
    </row>
    <row r="1234" spans="1:8" x14ac:dyDescent="0.35">
      <c r="A1234" s="5" t="s">
        <v>8218</v>
      </c>
      <c r="B1234" s="5">
        <v>67</v>
      </c>
      <c r="C1234" s="17">
        <f t="shared" si="38"/>
        <v>-0.1509242046477299</v>
      </c>
      <c r="D1234" s="17">
        <f>_xlfn.NORM.S.DIST(C1234,Table2[[#Totals],[Summary by Mean]])</f>
        <v>0.44001775332039128</v>
      </c>
      <c r="E1234" s="5" t="s">
        <v>8220</v>
      </c>
      <c r="F1234" s="5">
        <v>0</v>
      </c>
      <c r="G1234" s="17">
        <f t="shared" si="39"/>
        <v>-0.28830859714434109</v>
      </c>
      <c r="H1234" s="17">
        <f>_xlfn.NORM.S.DIST(G1234,Table2[[#Totals],[Successful Campaigns]])</f>
        <v>0.38655526343120244</v>
      </c>
    </row>
    <row r="1235" spans="1:8" x14ac:dyDescent="0.35">
      <c r="A1235" s="5" t="s">
        <v>8218</v>
      </c>
      <c r="B1235" s="5">
        <v>124</v>
      </c>
      <c r="C1235" s="17">
        <f t="shared" si="38"/>
        <v>-8.3412585434402303E-2</v>
      </c>
      <c r="D1235" s="17">
        <f>_xlfn.NORM.S.DIST(C1235,Table2[[#Totals],[Summary by Mean]])</f>
        <v>0.46676174082845251</v>
      </c>
      <c r="E1235" s="5" t="s">
        <v>8220</v>
      </c>
      <c r="F1235" s="5">
        <v>12</v>
      </c>
      <c r="G1235" s="17">
        <f t="shared" si="39"/>
        <v>11.711691402855658</v>
      </c>
      <c r="H1235" s="17">
        <f>_xlfn.NORM.S.DIST(G1235,Table2[[#Totals],[Successful Campaigns]])</f>
        <v>1</v>
      </c>
    </row>
    <row r="1236" spans="1:8" x14ac:dyDescent="0.35">
      <c r="A1236" s="5" t="s">
        <v>8218</v>
      </c>
      <c r="B1236" s="5">
        <v>80</v>
      </c>
      <c r="C1236" s="17">
        <f t="shared" si="38"/>
        <v>-0.13552681780960255</v>
      </c>
      <c r="D1236" s="17">
        <f>_xlfn.NORM.S.DIST(C1236,Table2[[#Totals],[Summary by Mean]])</f>
        <v>0.44609768115628179</v>
      </c>
      <c r="E1236" s="5" t="s">
        <v>8220</v>
      </c>
      <c r="F1236" s="5">
        <v>1</v>
      </c>
      <c r="G1236" s="17">
        <f t="shared" si="39"/>
        <v>0.71169140285565891</v>
      </c>
      <c r="H1236" s="17">
        <f>_xlfn.NORM.S.DIST(G1236,Table2[[#Totals],[Successful Campaigns]])</f>
        <v>0.76167205374032632</v>
      </c>
    </row>
    <row r="1237" spans="1:8" x14ac:dyDescent="0.35">
      <c r="A1237" s="5" t="s">
        <v>8218</v>
      </c>
      <c r="B1237" s="5">
        <v>282</v>
      </c>
      <c r="C1237" s="17">
        <f t="shared" si="38"/>
        <v>0.10372488536745311</v>
      </c>
      <c r="D1237" s="17">
        <f>_xlfn.NORM.S.DIST(C1237,Table2[[#Totals],[Summary by Mean]])</f>
        <v>0.54130616124735331</v>
      </c>
      <c r="E1237" s="5" t="s">
        <v>8220</v>
      </c>
      <c r="F1237" s="5">
        <v>8</v>
      </c>
      <c r="G1237" s="17">
        <f t="shared" si="39"/>
        <v>7.7116914028556591</v>
      </c>
      <c r="H1237" s="17">
        <f>_xlfn.NORM.S.DIST(G1237,Table2[[#Totals],[Successful Campaigns]])</f>
        <v>0.99999999999999378</v>
      </c>
    </row>
    <row r="1238" spans="1:8" x14ac:dyDescent="0.35">
      <c r="A1238" s="5" t="s">
        <v>8218</v>
      </c>
      <c r="B1238" s="5">
        <v>68</v>
      </c>
      <c r="C1238" s="17">
        <f t="shared" si="38"/>
        <v>-0.14973979027556625</v>
      </c>
      <c r="D1238" s="17">
        <f>_xlfn.NORM.S.DIST(C1238,Table2[[#Totals],[Summary by Mean]])</f>
        <v>0.44048495698985357</v>
      </c>
      <c r="E1238" s="5" t="s">
        <v>8220</v>
      </c>
      <c r="F1238" s="5">
        <v>2</v>
      </c>
      <c r="G1238" s="17">
        <f t="shared" si="39"/>
        <v>1.7116914028556589</v>
      </c>
      <c r="H1238" s="17">
        <f>_xlfn.NORM.S.DIST(G1238,Table2[[#Totals],[Successful Campaigns]])</f>
        <v>0.95652322310469373</v>
      </c>
    </row>
    <row r="1239" spans="1:8" x14ac:dyDescent="0.35">
      <c r="A1239" s="5" t="s">
        <v>8218</v>
      </c>
      <c r="B1239" s="5">
        <v>86</v>
      </c>
      <c r="C1239" s="17">
        <f t="shared" si="38"/>
        <v>-0.12842033157662069</v>
      </c>
      <c r="D1239" s="17">
        <f>_xlfn.NORM.S.DIST(C1239,Table2[[#Totals],[Summary by Mean]])</f>
        <v>0.44890817105107444</v>
      </c>
      <c r="E1239" s="5" t="s">
        <v>8220</v>
      </c>
      <c r="F1239" s="5">
        <v>31</v>
      </c>
      <c r="G1239" s="17">
        <f t="shared" si="39"/>
        <v>30.71169140285566</v>
      </c>
      <c r="H1239" s="17">
        <f>_xlfn.NORM.S.DIST(G1239,Table2[[#Totals],[Successful Campaigns]])</f>
        <v>1</v>
      </c>
    </row>
    <row r="1240" spans="1:8" x14ac:dyDescent="0.35">
      <c r="A1240" s="5" t="s">
        <v>8218</v>
      </c>
      <c r="B1240" s="5">
        <v>115</v>
      </c>
      <c r="C1240" s="17">
        <f t="shared" si="38"/>
        <v>-9.407231478387508E-2</v>
      </c>
      <c r="D1240" s="17">
        <f>_xlfn.NORM.S.DIST(C1240,Table2[[#Totals],[Summary by Mean]])</f>
        <v>0.46252585621717712</v>
      </c>
      <c r="E1240" s="5" t="s">
        <v>8220</v>
      </c>
      <c r="F1240" s="5">
        <v>5</v>
      </c>
      <c r="G1240" s="17">
        <f t="shared" si="39"/>
        <v>4.7116914028556591</v>
      </c>
      <c r="H1240" s="17">
        <f>_xlfn.NORM.S.DIST(G1240,Table2[[#Totals],[Successful Campaigns]])</f>
        <v>0.99999877165397022</v>
      </c>
    </row>
    <row r="1241" spans="1:8" x14ac:dyDescent="0.35">
      <c r="A1241" s="5" t="s">
        <v>8218</v>
      </c>
      <c r="B1241" s="5">
        <v>75</v>
      </c>
      <c r="C1241" s="17">
        <f t="shared" si="38"/>
        <v>-0.14144888967042077</v>
      </c>
      <c r="D1241" s="17">
        <f>_xlfn.NORM.S.DIST(C1241,Table2[[#Totals],[Summary by Mean]])</f>
        <v>0.44375766705655828</v>
      </c>
      <c r="E1241" s="5" t="s">
        <v>8220</v>
      </c>
      <c r="F1241" s="5">
        <v>1</v>
      </c>
      <c r="G1241" s="17">
        <f t="shared" si="39"/>
        <v>0.71169140285565891</v>
      </c>
      <c r="H1241" s="17">
        <f>_xlfn.NORM.S.DIST(G1241,Table2[[#Totals],[Successful Campaigns]])</f>
        <v>0.76167205374032632</v>
      </c>
    </row>
    <row r="1242" spans="1:8" x14ac:dyDescent="0.35">
      <c r="A1242" s="5" t="s">
        <v>8218</v>
      </c>
      <c r="B1242" s="5">
        <v>43</v>
      </c>
      <c r="C1242" s="17">
        <f t="shared" si="38"/>
        <v>-0.17935014957965731</v>
      </c>
      <c r="D1242" s="17">
        <f>_xlfn.NORM.S.DIST(C1242,Table2[[#Totals],[Summary by Mean]])</f>
        <v>0.42883138575016971</v>
      </c>
      <c r="E1242" s="5" t="s">
        <v>8220</v>
      </c>
      <c r="F1242" s="5">
        <v>12</v>
      </c>
      <c r="G1242" s="17">
        <f t="shared" si="39"/>
        <v>11.711691402855658</v>
      </c>
      <c r="H1242" s="17">
        <f>_xlfn.NORM.S.DIST(G1242,Table2[[#Totals],[Successful Campaigns]])</f>
        <v>1</v>
      </c>
    </row>
    <row r="1243" spans="1:8" x14ac:dyDescent="0.35">
      <c r="A1243" s="5" t="s">
        <v>8218</v>
      </c>
      <c r="B1243" s="5">
        <v>48</v>
      </c>
      <c r="C1243" s="17">
        <f t="shared" si="38"/>
        <v>-0.17342807771883909</v>
      </c>
      <c r="D1243" s="17">
        <f>_xlfn.NORM.S.DIST(C1243,Table2[[#Totals],[Summary by Mean]])</f>
        <v>0.43115747832989859</v>
      </c>
      <c r="E1243" s="5" t="s">
        <v>8220</v>
      </c>
      <c r="F1243" s="5">
        <v>4</v>
      </c>
      <c r="G1243" s="17">
        <f t="shared" si="39"/>
        <v>3.7116914028556591</v>
      </c>
      <c r="H1243" s="17">
        <f>_xlfn.NORM.S.DIST(G1243,Table2[[#Totals],[Successful Campaigns]])</f>
        <v>0.99989706055044614</v>
      </c>
    </row>
    <row r="1244" spans="1:8" x14ac:dyDescent="0.35">
      <c r="A1244" s="5" t="s">
        <v>8218</v>
      </c>
      <c r="B1244" s="5">
        <v>52</v>
      </c>
      <c r="C1244" s="17">
        <f t="shared" si="38"/>
        <v>-0.16869042023018452</v>
      </c>
      <c r="D1244" s="17">
        <f>_xlfn.NORM.S.DIST(C1244,Table2[[#Totals],[Summary by Mean]])</f>
        <v>0.4330200771701419</v>
      </c>
      <c r="E1244" s="5" t="s">
        <v>8220</v>
      </c>
      <c r="F1244" s="5">
        <v>0</v>
      </c>
      <c r="G1244" s="17">
        <f t="shared" si="39"/>
        <v>-0.28830859714434109</v>
      </c>
      <c r="H1244" s="17">
        <f>_xlfn.NORM.S.DIST(G1244,Table2[[#Totals],[Successful Campaigns]])</f>
        <v>0.38655526343120244</v>
      </c>
    </row>
    <row r="1245" spans="1:8" x14ac:dyDescent="0.35">
      <c r="A1245" s="5" t="s">
        <v>8218</v>
      </c>
      <c r="B1245" s="5">
        <v>43</v>
      </c>
      <c r="C1245" s="17">
        <f t="shared" si="38"/>
        <v>-0.17935014957965731</v>
      </c>
      <c r="D1245" s="17">
        <f>_xlfn.NORM.S.DIST(C1245,Table2[[#Totals],[Summary by Mean]])</f>
        <v>0.42883138575016971</v>
      </c>
      <c r="E1245" s="5" t="s">
        <v>8220</v>
      </c>
      <c r="F1245" s="5">
        <v>7</v>
      </c>
      <c r="G1245" s="17">
        <f t="shared" si="39"/>
        <v>6.7116914028556591</v>
      </c>
      <c r="H1245" s="17">
        <f>_xlfn.NORM.S.DIST(G1245,Table2[[#Totals],[Successful Campaigns]])</f>
        <v>0.99999999999038092</v>
      </c>
    </row>
    <row r="1246" spans="1:8" x14ac:dyDescent="0.35">
      <c r="A1246" s="5" t="s">
        <v>8218</v>
      </c>
      <c r="B1246" s="5">
        <v>58</v>
      </c>
      <c r="C1246" s="17">
        <f t="shared" si="38"/>
        <v>-0.16158393399720267</v>
      </c>
      <c r="D1246" s="17">
        <f>_xlfn.NORM.S.DIST(C1246,Table2[[#Totals],[Summary by Mean]])</f>
        <v>0.43581675492682476</v>
      </c>
      <c r="E1246" s="5" t="s">
        <v>8220</v>
      </c>
      <c r="F1246" s="5">
        <v>2</v>
      </c>
      <c r="G1246" s="17">
        <f t="shared" si="39"/>
        <v>1.7116914028556589</v>
      </c>
      <c r="H1246" s="17">
        <f>_xlfn.NORM.S.DIST(G1246,Table2[[#Totals],[Successful Campaigns]])</f>
        <v>0.95652322310469373</v>
      </c>
    </row>
    <row r="1247" spans="1:8" x14ac:dyDescent="0.35">
      <c r="A1247" s="5" t="s">
        <v>8218</v>
      </c>
      <c r="B1247" s="5">
        <v>47</v>
      </c>
      <c r="C1247" s="17">
        <f t="shared" si="38"/>
        <v>-0.17461249209100274</v>
      </c>
      <c r="D1247" s="17">
        <f>_xlfn.NORM.S.DIST(C1247,Table2[[#Totals],[Summary by Mean]])</f>
        <v>0.43069206606171262</v>
      </c>
      <c r="E1247" s="5" t="s">
        <v>8220</v>
      </c>
      <c r="F1247" s="5">
        <v>1</v>
      </c>
      <c r="G1247" s="17">
        <f t="shared" si="39"/>
        <v>0.71169140285565891</v>
      </c>
      <c r="H1247" s="17">
        <f>_xlfn.NORM.S.DIST(G1247,Table2[[#Totals],[Successful Campaigns]])</f>
        <v>0.76167205374032632</v>
      </c>
    </row>
    <row r="1248" spans="1:8" x14ac:dyDescent="0.35">
      <c r="A1248" s="5" t="s">
        <v>8218</v>
      </c>
      <c r="B1248" s="5">
        <v>36</v>
      </c>
      <c r="C1248" s="17">
        <f t="shared" si="38"/>
        <v>-0.18764105018480279</v>
      </c>
      <c r="D1248" s="17">
        <f>_xlfn.NORM.S.DIST(C1248,Table2[[#Totals],[Summary by Mean]])</f>
        <v>0.42557902218677013</v>
      </c>
      <c r="E1248" s="5" t="s">
        <v>8220</v>
      </c>
      <c r="F1248" s="5">
        <v>4</v>
      </c>
      <c r="G1248" s="17">
        <f t="shared" si="39"/>
        <v>3.7116914028556591</v>
      </c>
      <c r="H1248" s="17">
        <f>_xlfn.NORM.S.DIST(G1248,Table2[[#Totals],[Successful Campaigns]])</f>
        <v>0.99989706055044614</v>
      </c>
    </row>
    <row r="1249" spans="1:8" x14ac:dyDescent="0.35">
      <c r="A1249" s="5" t="s">
        <v>8218</v>
      </c>
      <c r="B1249" s="5">
        <v>17</v>
      </c>
      <c r="C1249" s="17">
        <f t="shared" si="38"/>
        <v>-0.210144923255912</v>
      </c>
      <c r="D1249" s="17">
        <f>_xlfn.NORM.S.DIST(C1249,Table2[[#Totals],[Summary by Mean]])</f>
        <v>0.41677728225485228</v>
      </c>
      <c r="E1249" s="5" t="s">
        <v>8220</v>
      </c>
      <c r="F1249" s="5">
        <v>6</v>
      </c>
      <c r="G1249" s="17">
        <f t="shared" si="39"/>
        <v>5.7116914028556591</v>
      </c>
      <c r="H1249" s="17">
        <f>_xlfn.NORM.S.DIST(G1249,Table2[[#Totals],[Successful Campaigns]])</f>
        <v>0.99999999440706033</v>
      </c>
    </row>
    <row r="1250" spans="1:8" x14ac:dyDescent="0.35">
      <c r="A1250" s="5" t="s">
        <v>8218</v>
      </c>
      <c r="B1250" s="5">
        <v>104</v>
      </c>
      <c r="C1250" s="17">
        <f t="shared" si="38"/>
        <v>-0.10710087287767514</v>
      </c>
      <c r="D1250" s="17">
        <f>_xlfn.NORM.S.DIST(C1250,Table2[[#Totals],[Summary by Mean]])</f>
        <v>0.45735447734784318</v>
      </c>
      <c r="E1250" s="5" t="s">
        <v>8220</v>
      </c>
      <c r="F1250" s="5">
        <v>8</v>
      </c>
      <c r="G1250" s="17">
        <f t="shared" si="39"/>
        <v>7.7116914028556591</v>
      </c>
      <c r="H1250" s="17">
        <f>_xlfn.NORM.S.DIST(G1250,Table2[[#Totals],[Successful Campaigns]])</f>
        <v>0.99999999999999378</v>
      </c>
    </row>
    <row r="1251" spans="1:8" x14ac:dyDescent="0.35">
      <c r="A1251" s="5" t="s">
        <v>8218</v>
      </c>
      <c r="B1251" s="5">
        <v>47</v>
      </c>
      <c r="C1251" s="17">
        <f t="shared" si="38"/>
        <v>-0.17461249209100274</v>
      </c>
      <c r="D1251" s="17">
        <f>_xlfn.NORM.S.DIST(C1251,Table2[[#Totals],[Summary by Mean]])</f>
        <v>0.43069206606171262</v>
      </c>
      <c r="E1251" s="5" t="s">
        <v>8220</v>
      </c>
      <c r="F1251" s="5">
        <v>14</v>
      </c>
      <c r="G1251" s="17">
        <f t="shared" si="39"/>
        <v>13.711691402855658</v>
      </c>
      <c r="H1251" s="17">
        <f>_xlfn.NORM.S.DIST(G1251,Table2[[#Totals],[Successful Campaigns]])</f>
        <v>1</v>
      </c>
    </row>
    <row r="1252" spans="1:8" x14ac:dyDescent="0.35">
      <c r="A1252" s="5" t="s">
        <v>8218</v>
      </c>
      <c r="B1252" s="5">
        <v>38</v>
      </c>
      <c r="C1252" s="17">
        <f t="shared" si="38"/>
        <v>-0.1852722214404755</v>
      </c>
      <c r="D1252" s="17">
        <f>_xlfn.NORM.S.DIST(C1252,Table2[[#Totals],[Summary by Mean]])</f>
        <v>0.4265077624515079</v>
      </c>
      <c r="E1252" s="5" t="s">
        <v>8220</v>
      </c>
      <c r="F1252" s="5">
        <v>0</v>
      </c>
      <c r="G1252" s="17">
        <f t="shared" si="39"/>
        <v>-0.28830859714434109</v>
      </c>
      <c r="H1252" s="17">
        <f>_xlfn.NORM.S.DIST(G1252,Table2[[#Totals],[Successful Campaigns]])</f>
        <v>0.38655526343120244</v>
      </c>
    </row>
    <row r="1253" spans="1:8" x14ac:dyDescent="0.35">
      <c r="A1253" s="5" t="s">
        <v>8218</v>
      </c>
      <c r="B1253" s="5">
        <v>81</v>
      </c>
      <c r="C1253" s="17">
        <f t="shared" si="38"/>
        <v>-0.13434240343743892</v>
      </c>
      <c r="D1253" s="17">
        <f>_xlfn.NORM.S.DIST(C1253,Table2[[#Totals],[Summary by Mean]])</f>
        <v>0.44656591201658791</v>
      </c>
      <c r="E1253" s="5" t="s">
        <v>8220</v>
      </c>
      <c r="F1253" s="5">
        <v>4</v>
      </c>
      <c r="G1253" s="17">
        <f t="shared" si="39"/>
        <v>3.7116914028556591</v>
      </c>
      <c r="H1253" s="17">
        <f>_xlfn.NORM.S.DIST(G1253,Table2[[#Totals],[Successful Campaigns]])</f>
        <v>0.99989706055044614</v>
      </c>
    </row>
    <row r="1254" spans="1:8" x14ac:dyDescent="0.35">
      <c r="A1254" s="5" t="s">
        <v>8218</v>
      </c>
      <c r="B1254" s="5">
        <v>55</v>
      </c>
      <c r="C1254" s="17">
        <f t="shared" si="38"/>
        <v>-0.16513717711369361</v>
      </c>
      <c r="D1254" s="17">
        <f>_xlfn.NORM.S.DIST(C1254,Table2[[#Totals],[Summary by Mean]])</f>
        <v>0.43441800579550049</v>
      </c>
      <c r="E1254" s="5" t="s">
        <v>8220</v>
      </c>
      <c r="F1254" s="5">
        <v>0</v>
      </c>
      <c r="G1254" s="17">
        <f t="shared" si="39"/>
        <v>-0.28830859714434109</v>
      </c>
      <c r="H1254" s="17">
        <f>_xlfn.NORM.S.DIST(G1254,Table2[[#Totals],[Successful Campaigns]])</f>
        <v>0.38655526343120244</v>
      </c>
    </row>
    <row r="1255" spans="1:8" x14ac:dyDescent="0.35">
      <c r="A1255" s="5" t="s">
        <v>8218</v>
      </c>
      <c r="B1255" s="5">
        <v>41</v>
      </c>
      <c r="C1255" s="17">
        <f t="shared" si="38"/>
        <v>-0.18171897832398459</v>
      </c>
      <c r="D1255" s="17">
        <f>_xlfn.NORM.S.DIST(C1255,Table2[[#Totals],[Summary by Mean]])</f>
        <v>0.42790163569933126</v>
      </c>
      <c r="E1255" s="5" t="s">
        <v>8220</v>
      </c>
      <c r="F1255" s="5">
        <v>0</v>
      </c>
      <c r="G1255" s="17">
        <f t="shared" si="39"/>
        <v>-0.28830859714434109</v>
      </c>
      <c r="H1255" s="17">
        <f>_xlfn.NORM.S.DIST(G1255,Table2[[#Totals],[Successful Campaigns]])</f>
        <v>0.38655526343120244</v>
      </c>
    </row>
    <row r="1256" spans="1:8" x14ac:dyDescent="0.35">
      <c r="A1256" s="5" t="s">
        <v>8218</v>
      </c>
      <c r="B1256" s="5">
        <v>79</v>
      </c>
      <c r="C1256" s="17">
        <f t="shared" si="38"/>
        <v>-0.1367112321817662</v>
      </c>
      <c r="D1256" s="17">
        <f>_xlfn.NORM.S.DIST(C1256,Table2[[#Totals],[Summary by Mean]])</f>
        <v>0.4456295254503107</v>
      </c>
      <c r="E1256" s="5" t="s">
        <v>8220</v>
      </c>
      <c r="F1256" s="5">
        <v>1</v>
      </c>
      <c r="G1256" s="17">
        <f t="shared" si="39"/>
        <v>0.71169140285565891</v>
      </c>
      <c r="H1256" s="17">
        <f>_xlfn.NORM.S.DIST(G1256,Table2[[#Totals],[Successful Campaigns]])</f>
        <v>0.76167205374032632</v>
      </c>
    </row>
    <row r="1257" spans="1:8" x14ac:dyDescent="0.35">
      <c r="A1257" s="5" t="s">
        <v>8218</v>
      </c>
      <c r="B1257" s="5">
        <v>16</v>
      </c>
      <c r="C1257" s="17">
        <f t="shared" si="38"/>
        <v>-0.21132933762807563</v>
      </c>
      <c r="D1257" s="17">
        <f>_xlfn.NORM.S.DIST(C1257,Table2[[#Totals],[Summary by Mean]])</f>
        <v>0.4163151458608742</v>
      </c>
      <c r="E1257" s="5" t="s">
        <v>8220</v>
      </c>
      <c r="F1257" s="5">
        <v>1</v>
      </c>
      <c r="G1257" s="17">
        <f t="shared" si="39"/>
        <v>0.71169140285565891</v>
      </c>
      <c r="H1257" s="17">
        <f>_xlfn.NORM.S.DIST(G1257,Table2[[#Totals],[Successful Campaigns]])</f>
        <v>0.76167205374032632</v>
      </c>
    </row>
    <row r="1258" spans="1:8" x14ac:dyDescent="0.35">
      <c r="A1258" s="5" t="s">
        <v>8218</v>
      </c>
      <c r="B1258" s="5">
        <v>8</v>
      </c>
      <c r="C1258" s="17">
        <f t="shared" si="38"/>
        <v>-0.22080465260538476</v>
      </c>
      <c r="D1258" s="17">
        <f>_xlfn.NORM.S.DIST(C1258,Table2[[#Totals],[Summary by Mean]])</f>
        <v>0.41262227036868293</v>
      </c>
      <c r="E1258" s="5" t="s">
        <v>8220</v>
      </c>
      <c r="F1258" s="5">
        <v>1</v>
      </c>
      <c r="G1258" s="17">
        <f t="shared" si="39"/>
        <v>0.71169140285565891</v>
      </c>
      <c r="H1258" s="17">
        <f>_xlfn.NORM.S.DIST(G1258,Table2[[#Totals],[Successful Campaigns]])</f>
        <v>0.76167205374032632</v>
      </c>
    </row>
    <row r="1259" spans="1:8" x14ac:dyDescent="0.35">
      <c r="A1259" s="5" t="s">
        <v>8218</v>
      </c>
      <c r="B1259" s="5">
        <v>95</v>
      </c>
      <c r="C1259" s="17">
        <f t="shared" si="38"/>
        <v>-0.11776060222714792</v>
      </c>
      <c r="D1259" s="17">
        <f>_xlfn.NORM.S.DIST(C1259,Table2[[#Totals],[Summary by Mean]])</f>
        <v>0.45312867357096692</v>
      </c>
      <c r="E1259" s="5" t="s">
        <v>8220</v>
      </c>
      <c r="F1259" s="5">
        <v>1</v>
      </c>
      <c r="G1259" s="17">
        <f t="shared" si="39"/>
        <v>0.71169140285565891</v>
      </c>
      <c r="H1259" s="17">
        <f>_xlfn.NORM.S.DIST(G1259,Table2[[#Totals],[Successful Campaigns]])</f>
        <v>0.76167205374032632</v>
      </c>
    </row>
    <row r="1260" spans="1:8" x14ac:dyDescent="0.35">
      <c r="A1260" s="5" t="s">
        <v>8218</v>
      </c>
      <c r="B1260" s="5">
        <v>25</v>
      </c>
      <c r="C1260" s="17">
        <f t="shared" si="38"/>
        <v>-0.20066960827860286</v>
      </c>
      <c r="D1260" s="17">
        <f>_xlfn.NORM.S.DIST(C1260,Table2[[#Totals],[Summary by Mean]])</f>
        <v>0.42047846268789313</v>
      </c>
      <c r="E1260" s="5" t="s">
        <v>8220</v>
      </c>
      <c r="F1260" s="5">
        <v>4</v>
      </c>
      <c r="G1260" s="17">
        <f t="shared" si="39"/>
        <v>3.7116914028556591</v>
      </c>
      <c r="H1260" s="17">
        <f>_xlfn.NORM.S.DIST(G1260,Table2[[#Totals],[Successful Campaigns]])</f>
        <v>0.99989706055044614</v>
      </c>
    </row>
    <row r="1261" spans="1:8" x14ac:dyDescent="0.35">
      <c r="A1261" s="5" t="s">
        <v>8218</v>
      </c>
      <c r="B1261" s="5">
        <v>19</v>
      </c>
      <c r="C1261" s="17">
        <f t="shared" si="38"/>
        <v>-0.20777609451158471</v>
      </c>
      <c r="D1261" s="17">
        <f>_xlfn.NORM.S.DIST(C1261,Table2[[#Totals],[Summary by Mean]])</f>
        <v>0.41770189954112602</v>
      </c>
      <c r="E1261" s="5" t="s">
        <v>8220</v>
      </c>
      <c r="F1261" s="5">
        <v>0</v>
      </c>
      <c r="G1261" s="17">
        <f t="shared" si="39"/>
        <v>-0.28830859714434109</v>
      </c>
      <c r="H1261" s="17">
        <f>_xlfn.NORM.S.DIST(G1261,Table2[[#Totals],[Successful Campaigns]])</f>
        <v>0.38655526343120244</v>
      </c>
    </row>
    <row r="1262" spans="1:8" x14ac:dyDescent="0.35">
      <c r="A1262" s="5" t="s">
        <v>8218</v>
      </c>
      <c r="B1262" s="5">
        <v>90</v>
      </c>
      <c r="C1262" s="17">
        <f t="shared" si="38"/>
        <v>-0.12368267408796613</v>
      </c>
      <c r="D1262" s="17">
        <f>_xlfn.NORM.S.DIST(C1262,Table2[[#Totals],[Summary by Mean]])</f>
        <v>0.45078326519562933</v>
      </c>
      <c r="E1262" s="5" t="s">
        <v>8220</v>
      </c>
      <c r="F1262" s="5">
        <v>0</v>
      </c>
      <c r="G1262" s="17">
        <f t="shared" si="39"/>
        <v>-0.28830859714434109</v>
      </c>
      <c r="H1262" s="17">
        <f>_xlfn.NORM.S.DIST(G1262,Table2[[#Totals],[Successful Campaigns]])</f>
        <v>0.38655526343120244</v>
      </c>
    </row>
    <row r="1263" spans="1:8" x14ac:dyDescent="0.35">
      <c r="A1263" s="5" t="s">
        <v>8218</v>
      </c>
      <c r="B1263" s="5">
        <v>41</v>
      </c>
      <c r="C1263" s="17">
        <f t="shared" si="38"/>
        <v>-0.18171897832398459</v>
      </c>
      <c r="D1263" s="17">
        <f>_xlfn.NORM.S.DIST(C1263,Table2[[#Totals],[Summary by Mean]])</f>
        <v>0.42790163569933126</v>
      </c>
      <c r="E1263" s="5" t="s">
        <v>8220</v>
      </c>
      <c r="F1263" s="5">
        <v>2</v>
      </c>
      <c r="G1263" s="17">
        <f t="shared" si="39"/>
        <v>1.7116914028556589</v>
      </c>
      <c r="H1263" s="17">
        <f>_xlfn.NORM.S.DIST(G1263,Table2[[#Totals],[Successful Campaigns]])</f>
        <v>0.95652322310469373</v>
      </c>
    </row>
    <row r="1264" spans="1:8" x14ac:dyDescent="0.35">
      <c r="A1264" s="5" t="s">
        <v>8218</v>
      </c>
      <c r="B1264" s="5">
        <v>30</v>
      </c>
      <c r="C1264" s="17">
        <f t="shared" si="38"/>
        <v>-0.19474753641778464</v>
      </c>
      <c r="D1264" s="17">
        <f>_xlfn.NORM.S.DIST(C1264,Table2[[#Totals],[Summary by Mean]])</f>
        <v>0.42279529781961833</v>
      </c>
      <c r="E1264" s="5" t="s">
        <v>8220</v>
      </c>
      <c r="F1264" s="5">
        <v>24</v>
      </c>
      <c r="G1264" s="17">
        <f t="shared" si="39"/>
        <v>23.71169140285566</v>
      </c>
      <c r="H1264" s="17">
        <f>_xlfn.NORM.S.DIST(G1264,Table2[[#Totals],[Successful Campaigns]])</f>
        <v>1</v>
      </c>
    </row>
    <row r="1265" spans="1:8" x14ac:dyDescent="0.35">
      <c r="A1265" s="5" t="s">
        <v>8218</v>
      </c>
      <c r="B1265" s="5">
        <v>38</v>
      </c>
      <c r="C1265" s="17">
        <f t="shared" si="38"/>
        <v>-0.1852722214404755</v>
      </c>
      <c r="D1265" s="17">
        <f>_xlfn.NORM.S.DIST(C1265,Table2[[#Totals],[Summary by Mean]])</f>
        <v>0.4265077624515079</v>
      </c>
      <c r="E1265" s="5" t="s">
        <v>8220</v>
      </c>
      <c r="F1265" s="5">
        <v>1</v>
      </c>
      <c r="G1265" s="17">
        <f t="shared" si="39"/>
        <v>0.71169140285565891</v>
      </c>
      <c r="H1265" s="17">
        <f>_xlfn.NORM.S.DIST(G1265,Table2[[#Totals],[Successful Campaigns]])</f>
        <v>0.76167205374032632</v>
      </c>
    </row>
    <row r="1266" spans="1:8" x14ac:dyDescent="0.35">
      <c r="A1266" s="5" t="s">
        <v>8218</v>
      </c>
      <c r="B1266" s="5">
        <v>65</v>
      </c>
      <c r="C1266" s="17">
        <f t="shared" si="38"/>
        <v>-0.15329303339205719</v>
      </c>
      <c r="D1266" s="17">
        <f>_xlfn.NORM.S.DIST(C1266,Table2[[#Totals],[Summary by Mean]])</f>
        <v>0.43908359714678957</v>
      </c>
      <c r="E1266" s="5" t="s">
        <v>8220</v>
      </c>
      <c r="F1266" s="5">
        <v>2</v>
      </c>
      <c r="G1266" s="17">
        <f t="shared" si="39"/>
        <v>1.7116914028556589</v>
      </c>
      <c r="H1266" s="17">
        <f>_xlfn.NORM.S.DIST(G1266,Table2[[#Totals],[Successful Campaigns]])</f>
        <v>0.95652322310469373</v>
      </c>
    </row>
    <row r="1267" spans="1:8" x14ac:dyDescent="0.35">
      <c r="A1267" s="5" t="s">
        <v>8218</v>
      </c>
      <c r="B1267" s="5">
        <v>75</v>
      </c>
      <c r="C1267" s="17">
        <f t="shared" si="38"/>
        <v>-0.14144888967042077</v>
      </c>
      <c r="D1267" s="17">
        <f>_xlfn.NORM.S.DIST(C1267,Table2[[#Totals],[Summary by Mean]])</f>
        <v>0.44375766705655828</v>
      </c>
      <c r="E1267" s="5" t="s">
        <v>8220</v>
      </c>
      <c r="F1267" s="5">
        <v>1</v>
      </c>
      <c r="G1267" s="17">
        <f t="shared" si="39"/>
        <v>0.71169140285565891</v>
      </c>
      <c r="H1267" s="17">
        <f>_xlfn.NORM.S.DIST(G1267,Table2[[#Totals],[Successful Campaigns]])</f>
        <v>0.76167205374032632</v>
      </c>
    </row>
    <row r="1268" spans="1:8" x14ac:dyDescent="0.35">
      <c r="A1268" s="5" t="s">
        <v>8218</v>
      </c>
      <c r="B1268" s="5">
        <v>16</v>
      </c>
      <c r="C1268" s="17">
        <f t="shared" si="38"/>
        <v>-0.21132933762807563</v>
      </c>
      <c r="D1268" s="17">
        <f>_xlfn.NORM.S.DIST(C1268,Table2[[#Totals],[Summary by Mean]])</f>
        <v>0.4163151458608742</v>
      </c>
      <c r="E1268" s="5" t="s">
        <v>8220</v>
      </c>
      <c r="F1268" s="5">
        <v>37</v>
      </c>
      <c r="G1268" s="17">
        <f t="shared" si="39"/>
        <v>36.711691402855656</v>
      </c>
      <c r="H1268" s="17">
        <f>_xlfn.NORM.S.DIST(G1268,Table2[[#Totals],[Successful Campaigns]])</f>
        <v>1</v>
      </c>
    </row>
    <row r="1269" spans="1:8" x14ac:dyDescent="0.35">
      <c r="A1269" s="5" t="s">
        <v>8218</v>
      </c>
      <c r="B1269" s="5">
        <v>10</v>
      </c>
      <c r="C1269" s="17">
        <f t="shared" si="38"/>
        <v>-0.21843582386105748</v>
      </c>
      <c r="D1269" s="17">
        <f>_xlfn.NORM.S.DIST(C1269,Table2[[#Totals],[Summary by Mean]])</f>
        <v>0.41354477798404116</v>
      </c>
      <c r="E1269" s="5" t="s">
        <v>8220</v>
      </c>
      <c r="F1269" s="5">
        <v>5</v>
      </c>
      <c r="G1269" s="17">
        <f t="shared" si="39"/>
        <v>4.7116914028556591</v>
      </c>
      <c r="H1269" s="17">
        <f>_xlfn.NORM.S.DIST(G1269,Table2[[#Totals],[Successful Campaigns]])</f>
        <v>0.99999877165397022</v>
      </c>
    </row>
    <row r="1270" spans="1:8" x14ac:dyDescent="0.35">
      <c r="A1270" s="5" t="s">
        <v>8218</v>
      </c>
      <c r="B1270" s="5">
        <v>27</v>
      </c>
      <c r="C1270" s="17">
        <f t="shared" si="38"/>
        <v>-0.19830077953427558</v>
      </c>
      <c r="D1270" s="17">
        <f>_xlfn.NORM.S.DIST(C1270,Table2[[#Totals],[Summary by Mean]])</f>
        <v>0.42140487091014334</v>
      </c>
      <c r="E1270" s="5" t="s">
        <v>8220</v>
      </c>
      <c r="F1270" s="5">
        <v>4</v>
      </c>
      <c r="G1270" s="17">
        <f t="shared" si="39"/>
        <v>3.7116914028556591</v>
      </c>
      <c r="H1270" s="17">
        <f>_xlfn.NORM.S.DIST(G1270,Table2[[#Totals],[Successful Campaigns]])</f>
        <v>0.99989706055044614</v>
      </c>
    </row>
    <row r="1271" spans="1:8" x14ac:dyDescent="0.35">
      <c r="A1271" s="5" t="s">
        <v>8218</v>
      </c>
      <c r="B1271" s="5">
        <v>259</v>
      </c>
      <c r="C1271" s="17">
        <f t="shared" si="38"/>
        <v>7.6483354807689349E-2</v>
      </c>
      <c r="D1271" s="17">
        <f>_xlfn.NORM.S.DIST(C1271,Table2[[#Totals],[Summary by Mean]])</f>
        <v>0.53048272193884582</v>
      </c>
      <c r="E1271" s="5" t="s">
        <v>8220</v>
      </c>
      <c r="F1271" s="5">
        <v>16</v>
      </c>
      <c r="G1271" s="17">
        <f t="shared" si="39"/>
        <v>15.711691402855658</v>
      </c>
      <c r="H1271" s="17">
        <f>_xlfn.NORM.S.DIST(G1271,Table2[[#Totals],[Successful Campaigns]])</f>
        <v>1</v>
      </c>
    </row>
    <row r="1272" spans="1:8" x14ac:dyDescent="0.35">
      <c r="A1272" s="5" t="s">
        <v>8218</v>
      </c>
      <c r="B1272" s="5">
        <v>39</v>
      </c>
      <c r="C1272" s="17">
        <f t="shared" si="38"/>
        <v>-0.18408780706831188</v>
      </c>
      <c r="D1272" s="17">
        <f>_xlfn.NORM.S.DIST(C1272,Table2[[#Totals],[Summary by Mean]])</f>
        <v>0.42697228578344443</v>
      </c>
      <c r="E1272" s="5" t="s">
        <v>8220</v>
      </c>
      <c r="F1272" s="5">
        <v>9</v>
      </c>
      <c r="G1272" s="17">
        <f t="shared" si="39"/>
        <v>8.7116914028556582</v>
      </c>
      <c r="H1272" s="17">
        <f>_xlfn.NORM.S.DIST(G1272,Table2[[#Totals],[Successful Campaigns]])</f>
        <v>1</v>
      </c>
    </row>
    <row r="1273" spans="1:8" x14ac:dyDescent="0.35">
      <c r="A1273" s="5" t="s">
        <v>8218</v>
      </c>
      <c r="B1273" s="5">
        <v>42</v>
      </c>
      <c r="C1273" s="17">
        <f t="shared" si="38"/>
        <v>-0.18053456395182094</v>
      </c>
      <c r="D1273" s="17">
        <f>_xlfn.NORM.S.DIST(C1273,Table2[[#Totals],[Summary by Mean]])</f>
        <v>0.42836646102317028</v>
      </c>
      <c r="E1273" s="5" t="s">
        <v>8220</v>
      </c>
      <c r="F1273" s="5">
        <v>0</v>
      </c>
      <c r="G1273" s="17">
        <f t="shared" si="39"/>
        <v>-0.28830859714434109</v>
      </c>
      <c r="H1273" s="17">
        <f>_xlfn.NORM.S.DIST(G1273,Table2[[#Totals],[Successful Campaigns]])</f>
        <v>0.38655526343120244</v>
      </c>
    </row>
    <row r="1274" spans="1:8" x14ac:dyDescent="0.35">
      <c r="A1274" s="5" t="s">
        <v>8218</v>
      </c>
      <c r="B1274" s="5">
        <v>10</v>
      </c>
      <c r="C1274" s="17">
        <f t="shared" si="38"/>
        <v>-0.21843582386105748</v>
      </c>
      <c r="D1274" s="17">
        <f>_xlfn.NORM.S.DIST(C1274,Table2[[#Totals],[Summary by Mean]])</f>
        <v>0.41354477798404116</v>
      </c>
      <c r="E1274" s="5" t="s">
        <v>8220</v>
      </c>
      <c r="F1274" s="5">
        <v>40</v>
      </c>
      <c r="G1274" s="17">
        <f t="shared" si="39"/>
        <v>39.711691402855656</v>
      </c>
      <c r="H1274" s="17">
        <f>_xlfn.NORM.S.DIST(G1274,Table2[[#Totals],[Successful Campaigns]])</f>
        <v>1</v>
      </c>
    </row>
    <row r="1275" spans="1:8" x14ac:dyDescent="0.35">
      <c r="A1275" s="5" t="s">
        <v>8218</v>
      </c>
      <c r="B1275" s="5">
        <v>56</v>
      </c>
      <c r="C1275" s="17">
        <f t="shared" si="38"/>
        <v>-0.16395276274152995</v>
      </c>
      <c r="D1275" s="17">
        <f>_xlfn.NORM.S.DIST(C1275,Table2[[#Totals],[Summary by Mean]])</f>
        <v>0.43488416518680473</v>
      </c>
      <c r="E1275" s="5" t="s">
        <v>8220</v>
      </c>
      <c r="F1275" s="5">
        <v>0</v>
      </c>
      <c r="G1275" s="17">
        <f t="shared" si="39"/>
        <v>-0.28830859714434109</v>
      </c>
      <c r="H1275" s="17">
        <f>_xlfn.NORM.S.DIST(G1275,Table2[[#Totals],[Successful Campaigns]])</f>
        <v>0.38655526343120244</v>
      </c>
    </row>
    <row r="1276" spans="1:8" x14ac:dyDescent="0.35">
      <c r="A1276" s="5" t="s">
        <v>8218</v>
      </c>
      <c r="B1276" s="5">
        <v>20</v>
      </c>
      <c r="C1276" s="17">
        <f t="shared" si="38"/>
        <v>-0.20659168013942106</v>
      </c>
      <c r="D1276" s="17">
        <f>_xlfn.NORM.S.DIST(C1276,Table2[[#Totals],[Summary by Mean]])</f>
        <v>0.41816437919297167</v>
      </c>
      <c r="E1276" s="5" t="s">
        <v>8220</v>
      </c>
      <c r="F1276" s="5">
        <v>2</v>
      </c>
      <c r="G1276" s="17">
        <f t="shared" si="39"/>
        <v>1.7116914028556589</v>
      </c>
      <c r="H1276" s="17">
        <f>_xlfn.NORM.S.DIST(G1276,Table2[[#Totals],[Successful Campaigns]])</f>
        <v>0.95652322310469373</v>
      </c>
    </row>
    <row r="1277" spans="1:8" x14ac:dyDescent="0.35">
      <c r="A1277" s="5" t="s">
        <v>8218</v>
      </c>
      <c r="B1277" s="5">
        <v>170</v>
      </c>
      <c r="C1277" s="17">
        <f t="shared" si="38"/>
        <v>-2.8929524314874781E-2</v>
      </c>
      <c r="D1277" s="17">
        <f>_xlfn.NORM.S.DIST(C1277,Table2[[#Totals],[Summary by Mean]])</f>
        <v>0.48846039923674273</v>
      </c>
      <c r="E1277" s="5" t="s">
        <v>8220</v>
      </c>
      <c r="F1277" s="5">
        <v>1</v>
      </c>
      <c r="G1277" s="17">
        <f t="shared" si="39"/>
        <v>0.71169140285565891</v>
      </c>
      <c r="H1277" s="17">
        <f>_xlfn.NORM.S.DIST(G1277,Table2[[#Totals],[Successful Campaigns]])</f>
        <v>0.76167205374032632</v>
      </c>
    </row>
    <row r="1278" spans="1:8" x14ac:dyDescent="0.35">
      <c r="A1278" s="5" t="s">
        <v>8218</v>
      </c>
      <c r="B1278" s="5">
        <v>29</v>
      </c>
      <c r="C1278" s="17">
        <f t="shared" si="38"/>
        <v>-0.19593195078994829</v>
      </c>
      <c r="D1278" s="17">
        <f>_xlfn.NORM.S.DIST(C1278,Table2[[#Totals],[Summary by Mean]])</f>
        <v>0.42233171440595652</v>
      </c>
      <c r="E1278" s="5" t="s">
        <v>8220</v>
      </c>
      <c r="F1278" s="5">
        <v>9</v>
      </c>
      <c r="G1278" s="17">
        <f t="shared" si="39"/>
        <v>8.7116914028556582</v>
      </c>
      <c r="H1278" s="17">
        <f>_xlfn.NORM.S.DIST(G1278,Table2[[#Totals],[Successful Campaigns]])</f>
        <v>1</v>
      </c>
    </row>
    <row r="1279" spans="1:8" x14ac:dyDescent="0.35">
      <c r="A1279" s="5" t="s">
        <v>8218</v>
      </c>
      <c r="B1279" s="5">
        <v>132</v>
      </c>
      <c r="C1279" s="17">
        <f t="shared" si="38"/>
        <v>-7.3937270457093168E-2</v>
      </c>
      <c r="D1279" s="17">
        <f>_xlfn.NORM.S.DIST(C1279,Table2[[#Totals],[Summary by Mean]])</f>
        <v>0.47053014972989127</v>
      </c>
      <c r="E1279" s="5" t="s">
        <v>8220</v>
      </c>
      <c r="F1279" s="5">
        <v>34</v>
      </c>
      <c r="G1279" s="17">
        <f t="shared" si="39"/>
        <v>33.711691402855656</v>
      </c>
      <c r="H1279" s="17">
        <f>_xlfn.NORM.S.DIST(G1279,Table2[[#Totals],[Successful Campaigns]])</f>
        <v>1</v>
      </c>
    </row>
    <row r="1280" spans="1:8" x14ac:dyDescent="0.35">
      <c r="A1280" s="5" t="s">
        <v>8218</v>
      </c>
      <c r="B1280" s="5">
        <v>27</v>
      </c>
      <c r="C1280" s="17">
        <f t="shared" si="38"/>
        <v>-0.19830077953427558</v>
      </c>
      <c r="D1280" s="17">
        <f>_xlfn.NORM.S.DIST(C1280,Table2[[#Totals],[Summary by Mean]])</f>
        <v>0.42140487091014334</v>
      </c>
      <c r="E1280" s="5" t="s">
        <v>8220</v>
      </c>
      <c r="F1280" s="5">
        <v>23</v>
      </c>
      <c r="G1280" s="17">
        <f t="shared" si="39"/>
        <v>22.71169140285566</v>
      </c>
      <c r="H1280" s="17">
        <f>_xlfn.NORM.S.DIST(G1280,Table2[[#Totals],[Successful Campaigns]])</f>
        <v>1</v>
      </c>
    </row>
    <row r="1281" spans="1:8" x14ac:dyDescent="0.35">
      <c r="A1281" s="5" t="s">
        <v>8218</v>
      </c>
      <c r="B1281" s="5">
        <v>26</v>
      </c>
      <c r="C1281" s="17">
        <f t="shared" si="38"/>
        <v>-0.19948519390643921</v>
      </c>
      <c r="D1281" s="17">
        <f>_xlfn.NORM.S.DIST(C1281,Table2[[#Totals],[Summary by Mean]])</f>
        <v>0.42094161207768216</v>
      </c>
      <c r="E1281" s="5" t="s">
        <v>8220</v>
      </c>
      <c r="F1281" s="5">
        <v>19</v>
      </c>
      <c r="G1281" s="17">
        <f t="shared" si="39"/>
        <v>18.71169140285566</v>
      </c>
      <c r="H1281" s="17">
        <f>_xlfn.NORM.S.DIST(G1281,Table2[[#Totals],[Successful Campaigns]])</f>
        <v>1</v>
      </c>
    </row>
    <row r="1282" spans="1:8" x14ac:dyDescent="0.35">
      <c r="A1282" s="5" t="s">
        <v>8218</v>
      </c>
      <c r="B1282" s="5">
        <v>43</v>
      </c>
      <c r="C1282" s="17">
        <f t="shared" ref="C1282:C1345" si="40">(B1282-$J$5)/$J$10</f>
        <v>-0.17935014957965731</v>
      </c>
      <c r="D1282" s="17">
        <f>_xlfn.NORM.S.DIST(C1282,Table2[[#Totals],[Summary by Mean]])</f>
        <v>0.42883138575016971</v>
      </c>
      <c r="E1282" s="5" t="s">
        <v>8220</v>
      </c>
      <c r="F1282" s="5">
        <v>50</v>
      </c>
      <c r="G1282" s="17">
        <f t="shared" ref="G1282:G1345" si="41">F1282-$K$5/$K$10</f>
        <v>49.711691402855656</v>
      </c>
      <c r="H1282" s="17">
        <f>_xlfn.NORM.S.DIST(G1282,Table2[[#Totals],[Successful Campaigns]])</f>
        <v>1</v>
      </c>
    </row>
    <row r="1283" spans="1:8" x14ac:dyDescent="0.35">
      <c r="A1283" s="5" t="s">
        <v>8218</v>
      </c>
      <c r="B1283" s="5">
        <v>80</v>
      </c>
      <c r="C1283" s="17">
        <f t="shared" si="40"/>
        <v>-0.13552681780960255</v>
      </c>
      <c r="D1283" s="17">
        <f>_xlfn.NORM.S.DIST(C1283,Table2[[#Totals],[Summary by Mean]])</f>
        <v>0.44609768115628179</v>
      </c>
      <c r="E1283" s="5" t="s">
        <v>8220</v>
      </c>
      <c r="F1283" s="5">
        <v>12</v>
      </c>
      <c r="G1283" s="17">
        <f t="shared" si="41"/>
        <v>11.711691402855658</v>
      </c>
      <c r="H1283" s="17">
        <f>_xlfn.NORM.S.DIST(G1283,Table2[[#Totals],[Successful Campaigns]])</f>
        <v>1</v>
      </c>
    </row>
    <row r="1284" spans="1:8" x14ac:dyDescent="0.35">
      <c r="A1284" s="5" t="s">
        <v>8218</v>
      </c>
      <c r="B1284" s="5">
        <v>33</v>
      </c>
      <c r="C1284" s="17">
        <f t="shared" si="40"/>
        <v>-0.19119429330129373</v>
      </c>
      <c r="D1284" s="17">
        <f>_xlfn.NORM.S.DIST(C1284,Table2[[#Totals],[Summary by Mean]])</f>
        <v>0.42418668721609792</v>
      </c>
      <c r="E1284" s="5" t="s">
        <v>8220</v>
      </c>
      <c r="F1284" s="5">
        <v>8</v>
      </c>
      <c r="G1284" s="17">
        <f t="shared" si="41"/>
        <v>7.7116914028556591</v>
      </c>
      <c r="H1284" s="17">
        <f>_xlfn.NORM.S.DIST(G1284,Table2[[#Totals],[Successful Campaigns]])</f>
        <v>0.99999999999999378</v>
      </c>
    </row>
    <row r="1285" spans="1:8" x14ac:dyDescent="0.35">
      <c r="A1285" s="5" t="s">
        <v>8218</v>
      </c>
      <c r="B1285" s="5">
        <v>71</v>
      </c>
      <c r="C1285" s="17">
        <f t="shared" si="40"/>
        <v>-0.14618654715907534</v>
      </c>
      <c r="D1285" s="17">
        <f>_xlfn.NORM.S.DIST(C1285,Table2[[#Totals],[Summary by Mean]])</f>
        <v>0.44188706264067451</v>
      </c>
      <c r="E1285" s="5" t="s">
        <v>8220</v>
      </c>
      <c r="F1285" s="5">
        <v>9</v>
      </c>
      <c r="G1285" s="17">
        <f t="shared" si="41"/>
        <v>8.7116914028556582</v>
      </c>
      <c r="H1285" s="17">
        <f>_xlfn.NORM.S.DIST(G1285,Table2[[#Totals],[Successful Campaigns]])</f>
        <v>1</v>
      </c>
    </row>
    <row r="1286" spans="1:8" x14ac:dyDescent="0.35">
      <c r="A1286" s="5" t="s">
        <v>8218</v>
      </c>
      <c r="B1286" s="5">
        <v>81</v>
      </c>
      <c r="C1286" s="17">
        <f t="shared" si="40"/>
        <v>-0.13434240343743892</v>
      </c>
      <c r="D1286" s="17">
        <f>_xlfn.NORM.S.DIST(C1286,Table2[[#Totals],[Summary by Mean]])</f>
        <v>0.44656591201658791</v>
      </c>
      <c r="E1286" s="5" t="s">
        <v>8220</v>
      </c>
      <c r="F1286" s="5">
        <v>43</v>
      </c>
      <c r="G1286" s="17">
        <f t="shared" si="41"/>
        <v>42.711691402855656</v>
      </c>
      <c r="H1286" s="17">
        <f>_xlfn.NORM.S.DIST(G1286,Table2[[#Totals],[Successful Campaigns]])</f>
        <v>1</v>
      </c>
    </row>
    <row r="1287" spans="1:8" x14ac:dyDescent="0.35">
      <c r="A1287" s="5" t="s">
        <v>8218</v>
      </c>
      <c r="B1287" s="5">
        <v>76</v>
      </c>
      <c r="C1287" s="17">
        <f t="shared" si="40"/>
        <v>-0.14026447529825711</v>
      </c>
      <c r="D1287" s="17">
        <f>_xlfn.NORM.S.DIST(C1287,Table2[[#Totals],[Summary by Mean]])</f>
        <v>0.44422551570259644</v>
      </c>
      <c r="E1287" s="5" t="s">
        <v>8220</v>
      </c>
      <c r="F1287" s="5">
        <v>28</v>
      </c>
      <c r="G1287" s="17">
        <f t="shared" si="41"/>
        <v>27.71169140285566</v>
      </c>
      <c r="H1287" s="17">
        <f>_xlfn.NORM.S.DIST(G1287,Table2[[#Totals],[Successful Campaigns]])</f>
        <v>1</v>
      </c>
    </row>
    <row r="1288" spans="1:8" x14ac:dyDescent="0.35">
      <c r="A1288" s="5" t="s">
        <v>8218</v>
      </c>
      <c r="B1288" s="5">
        <v>48</v>
      </c>
      <c r="C1288" s="17">
        <f t="shared" si="40"/>
        <v>-0.17342807771883909</v>
      </c>
      <c r="D1288" s="17">
        <f>_xlfn.NORM.S.DIST(C1288,Table2[[#Totals],[Summary by Mean]])</f>
        <v>0.43115747832989859</v>
      </c>
      <c r="E1288" s="5" t="s">
        <v>8220</v>
      </c>
      <c r="F1288" s="5">
        <v>4</v>
      </c>
      <c r="G1288" s="17">
        <f t="shared" si="41"/>
        <v>3.7116914028556591</v>
      </c>
      <c r="H1288" s="17">
        <f>_xlfn.NORM.S.DIST(G1288,Table2[[#Totals],[Successful Campaigns]])</f>
        <v>0.99989706055044614</v>
      </c>
    </row>
    <row r="1289" spans="1:8" x14ac:dyDescent="0.35">
      <c r="A1289" s="5" t="s">
        <v>8218</v>
      </c>
      <c r="B1289" s="5">
        <v>61</v>
      </c>
      <c r="C1289" s="17">
        <f t="shared" si="40"/>
        <v>-0.15803069088071175</v>
      </c>
      <c r="D1289" s="17">
        <f>_xlfn.NORM.S.DIST(C1289,Table2[[#Totals],[Summary by Mean]])</f>
        <v>0.43721630737551198</v>
      </c>
      <c r="E1289" s="5" t="s">
        <v>8220</v>
      </c>
      <c r="F1289" s="5">
        <v>24</v>
      </c>
      <c r="G1289" s="17">
        <f t="shared" si="41"/>
        <v>23.71169140285566</v>
      </c>
      <c r="H1289" s="17">
        <f>_xlfn.NORM.S.DIST(G1289,Table2[[#Totals],[Successful Campaigns]])</f>
        <v>1</v>
      </c>
    </row>
    <row r="1290" spans="1:8" x14ac:dyDescent="0.35">
      <c r="A1290" s="5" t="s">
        <v>8218</v>
      </c>
      <c r="B1290" s="5">
        <v>60</v>
      </c>
      <c r="C1290" s="17">
        <f t="shared" si="40"/>
        <v>-0.15921510525287538</v>
      </c>
      <c r="D1290" s="17">
        <f>_xlfn.NORM.S.DIST(C1290,Table2[[#Totals],[Summary by Mean]])</f>
        <v>0.43674970169740451</v>
      </c>
      <c r="E1290" s="5" t="s">
        <v>8220</v>
      </c>
      <c r="F1290" s="5">
        <v>2</v>
      </c>
      <c r="G1290" s="17">
        <f t="shared" si="41"/>
        <v>1.7116914028556589</v>
      </c>
      <c r="H1290" s="17">
        <f>_xlfn.NORM.S.DIST(G1290,Table2[[#Totals],[Successful Campaigns]])</f>
        <v>0.95652322310469373</v>
      </c>
    </row>
    <row r="1291" spans="1:8" x14ac:dyDescent="0.35">
      <c r="A1291" s="5" t="s">
        <v>8218</v>
      </c>
      <c r="B1291" s="5">
        <v>136</v>
      </c>
      <c r="C1291" s="17">
        <f t="shared" si="40"/>
        <v>-6.9199612968438601E-2</v>
      </c>
      <c r="D1291" s="17">
        <f>_xlfn.NORM.S.DIST(C1291,Table2[[#Totals],[Summary by Mean]])</f>
        <v>0.47241536558866143</v>
      </c>
      <c r="E1291" s="5" t="s">
        <v>8220</v>
      </c>
      <c r="F1291" s="5">
        <v>2</v>
      </c>
      <c r="G1291" s="17">
        <f t="shared" si="41"/>
        <v>1.7116914028556589</v>
      </c>
      <c r="H1291" s="17">
        <f>_xlfn.NORM.S.DIST(G1291,Table2[[#Totals],[Successful Campaigns]])</f>
        <v>0.95652322310469373</v>
      </c>
    </row>
    <row r="1292" spans="1:8" x14ac:dyDescent="0.35">
      <c r="A1292" s="5" t="s">
        <v>8218</v>
      </c>
      <c r="B1292" s="5">
        <v>14</v>
      </c>
      <c r="C1292" s="17">
        <f t="shared" si="40"/>
        <v>-0.21369816637240291</v>
      </c>
      <c r="D1292" s="17">
        <f>_xlfn.NORM.S.DIST(C1292,Table2[[#Totals],[Summary by Mean]])</f>
        <v>0.41539122066878692</v>
      </c>
      <c r="E1292" s="5" t="s">
        <v>8220</v>
      </c>
      <c r="F1292" s="5">
        <v>20</v>
      </c>
      <c r="G1292" s="17">
        <f t="shared" si="41"/>
        <v>19.71169140285566</v>
      </c>
      <c r="H1292" s="17">
        <f>_xlfn.NORM.S.DIST(G1292,Table2[[#Totals],[Successful Campaigns]])</f>
        <v>1</v>
      </c>
    </row>
    <row r="1293" spans="1:8" x14ac:dyDescent="0.35">
      <c r="A1293" s="5" t="s">
        <v>8218</v>
      </c>
      <c r="B1293" s="5">
        <v>78</v>
      </c>
      <c r="C1293" s="17">
        <f t="shared" si="40"/>
        <v>-0.13789564655392983</v>
      </c>
      <c r="D1293" s="17">
        <f>_xlfn.NORM.S.DIST(C1293,Table2[[#Totals],[Summary by Mean]])</f>
        <v>0.44516144554325238</v>
      </c>
      <c r="E1293" s="5" t="s">
        <v>8220</v>
      </c>
      <c r="F1293" s="5">
        <v>1</v>
      </c>
      <c r="G1293" s="17">
        <f t="shared" si="41"/>
        <v>0.71169140285565891</v>
      </c>
      <c r="H1293" s="17">
        <f>_xlfn.NORM.S.DIST(G1293,Table2[[#Totals],[Successful Campaigns]])</f>
        <v>0.76167205374032632</v>
      </c>
    </row>
    <row r="1294" spans="1:8" x14ac:dyDescent="0.35">
      <c r="A1294" s="5" t="s">
        <v>8218</v>
      </c>
      <c r="B1294" s="5">
        <v>4</v>
      </c>
      <c r="C1294" s="17">
        <f t="shared" si="40"/>
        <v>-0.22554231009403933</v>
      </c>
      <c r="D1294" s="17">
        <f>_xlfn.NORM.S.DIST(C1294,Table2[[#Totals],[Summary by Mean]])</f>
        <v>0.41077870722604209</v>
      </c>
      <c r="E1294" s="5" t="s">
        <v>8220</v>
      </c>
      <c r="F1294" s="5">
        <v>1</v>
      </c>
      <c r="G1294" s="17">
        <f t="shared" si="41"/>
        <v>0.71169140285565891</v>
      </c>
      <c r="H1294" s="17">
        <f>_xlfn.NORM.S.DIST(G1294,Table2[[#Totals],[Successful Campaigns]])</f>
        <v>0.76167205374032632</v>
      </c>
    </row>
    <row r="1295" spans="1:8" x14ac:dyDescent="0.35">
      <c r="A1295" s="5" t="s">
        <v>8218</v>
      </c>
      <c r="B1295" s="5">
        <v>11</v>
      </c>
      <c r="C1295" s="17">
        <f t="shared" si="40"/>
        <v>-0.21725140948889385</v>
      </c>
      <c r="D1295" s="17">
        <f>_xlfn.NORM.S.DIST(C1295,Table2[[#Totals],[Summary by Mean]])</f>
        <v>0.41400621114855224</v>
      </c>
      <c r="E1295" s="5" t="s">
        <v>8220</v>
      </c>
      <c r="F1295" s="5">
        <v>4</v>
      </c>
      <c r="G1295" s="17">
        <f t="shared" si="41"/>
        <v>3.7116914028556591</v>
      </c>
      <c r="H1295" s="17">
        <f>_xlfn.NORM.S.DIST(G1295,Table2[[#Totals],[Successful Campaigns]])</f>
        <v>0.99989706055044614</v>
      </c>
    </row>
    <row r="1296" spans="1:8" x14ac:dyDescent="0.35">
      <c r="A1296" s="5" t="s">
        <v>8218</v>
      </c>
      <c r="B1296" s="5">
        <v>185</v>
      </c>
      <c r="C1296" s="17">
        <f t="shared" si="40"/>
        <v>-1.1163308732420151E-2</v>
      </c>
      <c r="D1296" s="17">
        <f>_xlfn.NORM.S.DIST(C1296,Table2[[#Totals],[Summary by Mean]])</f>
        <v>0.49554657665485863</v>
      </c>
      <c r="E1296" s="5" t="s">
        <v>8220</v>
      </c>
      <c r="F1296" s="5">
        <v>1</v>
      </c>
      <c r="G1296" s="17">
        <f t="shared" si="41"/>
        <v>0.71169140285565891</v>
      </c>
      <c r="H1296" s="17">
        <f>_xlfn.NORM.S.DIST(G1296,Table2[[#Totals],[Successful Campaigns]])</f>
        <v>0.76167205374032632</v>
      </c>
    </row>
    <row r="1297" spans="1:8" x14ac:dyDescent="0.35">
      <c r="A1297" s="5" t="s">
        <v>8218</v>
      </c>
      <c r="B1297" s="5">
        <v>59</v>
      </c>
      <c r="C1297" s="17">
        <f t="shared" si="40"/>
        <v>-0.16039951962503904</v>
      </c>
      <c r="D1297" s="17">
        <f>_xlfn.NORM.S.DIST(C1297,Table2[[#Totals],[Summary by Mean]])</f>
        <v>0.43628318400193056</v>
      </c>
      <c r="E1297" s="5" t="s">
        <v>8220</v>
      </c>
      <c r="F1297" s="5">
        <v>1</v>
      </c>
      <c r="G1297" s="17">
        <f t="shared" si="41"/>
        <v>0.71169140285565891</v>
      </c>
      <c r="H1297" s="17">
        <f>_xlfn.NORM.S.DIST(G1297,Table2[[#Totals],[Successful Campaigns]])</f>
        <v>0.76167205374032632</v>
      </c>
    </row>
    <row r="1298" spans="1:8" x14ac:dyDescent="0.35">
      <c r="A1298" s="5" t="s">
        <v>8218</v>
      </c>
      <c r="B1298" s="5">
        <v>27</v>
      </c>
      <c r="C1298" s="17">
        <f t="shared" si="40"/>
        <v>-0.19830077953427558</v>
      </c>
      <c r="D1298" s="17">
        <f>_xlfn.NORM.S.DIST(C1298,Table2[[#Totals],[Summary by Mean]])</f>
        <v>0.42140487091014334</v>
      </c>
      <c r="E1298" s="5" t="s">
        <v>8220</v>
      </c>
      <c r="F1298" s="5">
        <v>13</v>
      </c>
      <c r="G1298" s="17">
        <f t="shared" si="41"/>
        <v>12.711691402855658</v>
      </c>
      <c r="H1298" s="17">
        <f>_xlfn.NORM.S.DIST(G1298,Table2[[#Totals],[Successful Campaigns]])</f>
        <v>1</v>
      </c>
    </row>
    <row r="1299" spans="1:8" x14ac:dyDescent="0.35">
      <c r="A1299" s="5" t="s">
        <v>8218</v>
      </c>
      <c r="B1299" s="5">
        <v>63</v>
      </c>
      <c r="C1299" s="17">
        <f t="shared" si="40"/>
        <v>-0.15566186213638447</v>
      </c>
      <c r="D1299" s="17">
        <f>_xlfn.NORM.S.DIST(C1299,Table2[[#Totals],[Summary by Mean]])</f>
        <v>0.43814978012685601</v>
      </c>
      <c r="E1299" s="5" t="s">
        <v>8220</v>
      </c>
      <c r="F1299" s="5">
        <v>1</v>
      </c>
      <c r="G1299" s="17">
        <f t="shared" si="41"/>
        <v>0.71169140285565891</v>
      </c>
      <c r="H1299" s="17">
        <f>_xlfn.NORM.S.DIST(G1299,Table2[[#Totals],[Successful Campaigns]])</f>
        <v>0.76167205374032632</v>
      </c>
    </row>
    <row r="1300" spans="1:8" x14ac:dyDescent="0.35">
      <c r="A1300" s="5" t="s">
        <v>8218</v>
      </c>
      <c r="B1300" s="5">
        <v>13</v>
      </c>
      <c r="C1300" s="17">
        <f t="shared" si="40"/>
        <v>-0.21488258074456656</v>
      </c>
      <c r="D1300" s="17">
        <f>_xlfn.NORM.S.DIST(C1300,Table2[[#Totals],[Summary by Mean]])</f>
        <v>0.41492943310825825</v>
      </c>
      <c r="E1300" s="5" t="s">
        <v>8220</v>
      </c>
      <c r="F1300" s="5">
        <v>1</v>
      </c>
      <c r="G1300" s="17">
        <f t="shared" si="41"/>
        <v>0.71169140285565891</v>
      </c>
      <c r="H1300" s="17">
        <f>_xlfn.NORM.S.DIST(G1300,Table2[[#Totals],[Successful Campaigns]])</f>
        <v>0.76167205374032632</v>
      </c>
    </row>
    <row r="1301" spans="1:8" x14ac:dyDescent="0.35">
      <c r="A1301" s="5" t="s">
        <v>8218</v>
      </c>
      <c r="B1301" s="5">
        <v>13</v>
      </c>
      <c r="C1301" s="17">
        <f t="shared" si="40"/>
        <v>-0.21488258074456656</v>
      </c>
      <c r="D1301" s="17">
        <f>_xlfn.NORM.S.DIST(C1301,Table2[[#Totals],[Summary by Mean]])</f>
        <v>0.41492943310825825</v>
      </c>
      <c r="E1301" s="5" t="s">
        <v>8220</v>
      </c>
      <c r="F1301" s="5">
        <v>0</v>
      </c>
      <c r="G1301" s="17">
        <f t="shared" si="41"/>
        <v>-0.28830859714434109</v>
      </c>
      <c r="H1301" s="17">
        <f>_xlfn.NORM.S.DIST(G1301,Table2[[#Totals],[Successful Campaigns]])</f>
        <v>0.38655526343120244</v>
      </c>
    </row>
    <row r="1302" spans="1:8" x14ac:dyDescent="0.35">
      <c r="A1302" s="5" t="s">
        <v>8218</v>
      </c>
      <c r="B1302" s="5">
        <v>57</v>
      </c>
      <c r="C1302" s="17">
        <f t="shared" si="40"/>
        <v>-0.16276834836936632</v>
      </c>
      <c r="D1302" s="17">
        <f>_xlfn.NORM.S.DIST(C1302,Table2[[#Totals],[Summary by Mean]])</f>
        <v>0.43535041510945194</v>
      </c>
      <c r="E1302" s="5" t="s">
        <v>8220</v>
      </c>
      <c r="F1302" s="5">
        <v>3</v>
      </c>
      <c r="G1302" s="17">
        <f t="shared" si="41"/>
        <v>2.7116914028556591</v>
      </c>
      <c r="H1302" s="17">
        <f>_xlfn.NORM.S.DIST(G1302,Table2[[#Totals],[Successful Campaigns]])</f>
        <v>0.99665295593346726</v>
      </c>
    </row>
    <row r="1303" spans="1:8" x14ac:dyDescent="0.35">
      <c r="A1303" s="5" t="s">
        <v>8218</v>
      </c>
      <c r="B1303" s="5">
        <v>61</v>
      </c>
      <c r="C1303" s="17">
        <f t="shared" si="40"/>
        <v>-0.15803069088071175</v>
      </c>
      <c r="D1303" s="17">
        <f>_xlfn.NORM.S.DIST(C1303,Table2[[#Totals],[Summary by Mean]])</f>
        <v>0.43721630737551198</v>
      </c>
      <c r="E1303" s="5" t="s">
        <v>8220</v>
      </c>
      <c r="F1303" s="5">
        <v>14</v>
      </c>
      <c r="G1303" s="17">
        <f t="shared" si="41"/>
        <v>13.711691402855658</v>
      </c>
      <c r="H1303" s="17">
        <f>_xlfn.NORM.S.DIST(G1303,Table2[[#Totals],[Successful Campaigns]])</f>
        <v>1</v>
      </c>
    </row>
    <row r="1304" spans="1:8" x14ac:dyDescent="0.35">
      <c r="A1304" s="5" t="s">
        <v>8218</v>
      </c>
      <c r="B1304" s="5">
        <v>65</v>
      </c>
      <c r="C1304" s="17">
        <f t="shared" si="40"/>
        <v>-0.15329303339205719</v>
      </c>
      <c r="D1304" s="17">
        <f>_xlfn.NORM.S.DIST(C1304,Table2[[#Totals],[Summary by Mean]])</f>
        <v>0.43908359714678957</v>
      </c>
      <c r="E1304" s="5" t="s">
        <v>8220</v>
      </c>
      <c r="F1304" s="5">
        <v>2</v>
      </c>
      <c r="G1304" s="17">
        <f t="shared" si="41"/>
        <v>1.7116914028556589</v>
      </c>
      <c r="H1304" s="17">
        <f>_xlfn.NORM.S.DIST(G1304,Table2[[#Totals],[Successful Campaigns]])</f>
        <v>0.95652322310469373</v>
      </c>
    </row>
    <row r="1305" spans="1:8" x14ac:dyDescent="0.35">
      <c r="A1305" s="5" t="s">
        <v>8218</v>
      </c>
      <c r="B1305" s="5">
        <v>134</v>
      </c>
      <c r="C1305" s="17">
        <f t="shared" si="40"/>
        <v>-7.1568441712765885E-2</v>
      </c>
      <c r="D1305" s="17">
        <f>_xlfn.NORM.S.DIST(C1305,Table2[[#Totals],[Summary by Mean]])</f>
        <v>0.47147267775755886</v>
      </c>
      <c r="E1305" s="5" t="s">
        <v>8220</v>
      </c>
      <c r="F1305" s="5">
        <v>5</v>
      </c>
      <c r="G1305" s="17">
        <f t="shared" si="41"/>
        <v>4.7116914028556591</v>
      </c>
      <c r="H1305" s="17">
        <f>_xlfn.NORM.S.DIST(G1305,Table2[[#Totals],[Successful Campaigns]])</f>
        <v>0.99999877165397022</v>
      </c>
    </row>
    <row r="1306" spans="1:8" x14ac:dyDescent="0.35">
      <c r="A1306" s="5" t="s">
        <v>8218</v>
      </c>
      <c r="B1306" s="5">
        <v>37</v>
      </c>
      <c r="C1306" s="17">
        <f t="shared" si="40"/>
        <v>-0.18645663581263916</v>
      </c>
      <c r="D1306" s="17">
        <f>_xlfn.NORM.S.DIST(C1306,Table2[[#Totals],[Summary by Mean]])</f>
        <v>0.42604334104294955</v>
      </c>
      <c r="E1306" s="5" t="s">
        <v>8220</v>
      </c>
      <c r="F1306" s="5">
        <v>14</v>
      </c>
      <c r="G1306" s="17">
        <f t="shared" si="41"/>
        <v>13.711691402855658</v>
      </c>
      <c r="H1306" s="17">
        <f>_xlfn.NORM.S.DIST(G1306,Table2[[#Totals],[Successful Campaigns]])</f>
        <v>1</v>
      </c>
    </row>
    <row r="1307" spans="1:8" x14ac:dyDescent="0.35">
      <c r="A1307" s="5" t="s">
        <v>8218</v>
      </c>
      <c r="B1307" s="5">
        <v>37</v>
      </c>
      <c r="C1307" s="17">
        <f t="shared" si="40"/>
        <v>-0.18645663581263916</v>
      </c>
      <c r="D1307" s="17">
        <f>_xlfn.NORM.S.DIST(C1307,Table2[[#Totals],[Summary by Mean]])</f>
        <v>0.42604334104294955</v>
      </c>
      <c r="E1307" s="5" t="s">
        <v>8220</v>
      </c>
      <c r="F1307" s="5">
        <v>9</v>
      </c>
      <c r="G1307" s="17">
        <f t="shared" si="41"/>
        <v>8.7116914028556582</v>
      </c>
      <c r="H1307" s="17">
        <f>_xlfn.NORM.S.DIST(G1307,Table2[[#Totals],[Successful Campaigns]])</f>
        <v>1</v>
      </c>
    </row>
    <row r="1308" spans="1:8" x14ac:dyDescent="0.35">
      <c r="A1308" s="5" t="s">
        <v>8218</v>
      </c>
      <c r="B1308" s="5">
        <v>150</v>
      </c>
      <c r="C1308" s="17">
        <f t="shared" si="40"/>
        <v>-5.2617811758147622E-2</v>
      </c>
      <c r="D1308" s="17">
        <f>_xlfn.NORM.S.DIST(C1308,Table2[[#Totals],[Summary by Mean]])</f>
        <v>0.47901821244936904</v>
      </c>
      <c r="E1308" s="5" t="s">
        <v>8220</v>
      </c>
      <c r="F1308" s="5">
        <v>8</v>
      </c>
      <c r="G1308" s="17">
        <f t="shared" si="41"/>
        <v>7.7116914028556591</v>
      </c>
      <c r="H1308" s="17">
        <f>_xlfn.NORM.S.DIST(G1308,Table2[[#Totals],[Successful Campaigns]])</f>
        <v>0.99999999999999378</v>
      </c>
    </row>
    <row r="1309" spans="1:8" x14ac:dyDescent="0.35">
      <c r="A1309" s="5" t="s">
        <v>8218</v>
      </c>
      <c r="B1309" s="5">
        <v>56</v>
      </c>
      <c r="C1309" s="17">
        <f t="shared" si="40"/>
        <v>-0.16395276274152995</v>
      </c>
      <c r="D1309" s="17">
        <f>_xlfn.NORM.S.DIST(C1309,Table2[[#Totals],[Summary by Mean]])</f>
        <v>0.43488416518680473</v>
      </c>
      <c r="E1309" s="5" t="s">
        <v>8220</v>
      </c>
      <c r="F1309" s="5">
        <v>7</v>
      </c>
      <c r="G1309" s="17">
        <f t="shared" si="41"/>
        <v>6.7116914028556591</v>
      </c>
      <c r="H1309" s="17">
        <f>_xlfn.NORM.S.DIST(G1309,Table2[[#Totals],[Successful Campaigns]])</f>
        <v>0.99999999999038092</v>
      </c>
    </row>
    <row r="1310" spans="1:8" x14ac:dyDescent="0.35">
      <c r="A1310" s="5" t="s">
        <v>8218</v>
      </c>
      <c r="B1310" s="5">
        <v>18</v>
      </c>
      <c r="C1310" s="17">
        <f t="shared" si="40"/>
        <v>-0.20896050888374834</v>
      </c>
      <c r="D1310" s="17">
        <f>_xlfn.NORM.S.DIST(C1310,Table2[[#Totals],[Summary by Mean]])</f>
        <v>0.4172395336882655</v>
      </c>
      <c r="E1310" s="5" t="s">
        <v>8220</v>
      </c>
      <c r="F1310" s="5">
        <v>0</v>
      </c>
      <c r="G1310" s="17">
        <f t="shared" si="41"/>
        <v>-0.28830859714434109</v>
      </c>
      <c r="H1310" s="17">
        <f>_xlfn.NORM.S.DIST(G1310,Table2[[#Totals],[Successful Campaigns]])</f>
        <v>0.38655526343120244</v>
      </c>
    </row>
    <row r="1311" spans="1:8" x14ac:dyDescent="0.35">
      <c r="A1311" s="5" t="s">
        <v>8218</v>
      </c>
      <c r="B1311" s="5">
        <v>60</v>
      </c>
      <c r="C1311" s="17">
        <f t="shared" si="40"/>
        <v>-0.15921510525287538</v>
      </c>
      <c r="D1311" s="17">
        <f>_xlfn.NORM.S.DIST(C1311,Table2[[#Totals],[Summary by Mean]])</f>
        <v>0.43674970169740451</v>
      </c>
      <c r="E1311" s="5" t="s">
        <v>8220</v>
      </c>
      <c r="F1311" s="5">
        <v>84</v>
      </c>
      <c r="G1311" s="17">
        <f t="shared" si="41"/>
        <v>83.711691402855664</v>
      </c>
      <c r="H1311" s="17">
        <f>_xlfn.NORM.S.DIST(G1311,Table2[[#Totals],[Successful Campaigns]])</f>
        <v>1</v>
      </c>
    </row>
    <row r="1312" spans="1:8" x14ac:dyDescent="0.35">
      <c r="A1312" s="5" t="s">
        <v>8218</v>
      </c>
      <c r="B1312" s="5">
        <v>67</v>
      </c>
      <c r="C1312" s="17">
        <f t="shared" si="40"/>
        <v>-0.1509242046477299</v>
      </c>
      <c r="D1312" s="17">
        <f>_xlfn.NORM.S.DIST(C1312,Table2[[#Totals],[Summary by Mean]])</f>
        <v>0.44001775332039128</v>
      </c>
      <c r="E1312" s="5" t="s">
        <v>8220</v>
      </c>
      <c r="F1312" s="5">
        <v>11</v>
      </c>
      <c r="G1312" s="17">
        <f t="shared" si="41"/>
        <v>10.711691402855658</v>
      </c>
      <c r="H1312" s="17">
        <f>_xlfn.NORM.S.DIST(G1312,Table2[[#Totals],[Successful Campaigns]])</f>
        <v>1</v>
      </c>
    </row>
    <row r="1313" spans="1:8" x14ac:dyDescent="0.35">
      <c r="A1313" s="5" t="s">
        <v>8218</v>
      </c>
      <c r="B1313" s="5">
        <v>35</v>
      </c>
      <c r="C1313" s="17">
        <f t="shared" si="40"/>
        <v>-0.18882546455696644</v>
      </c>
      <c r="D1313" s="17">
        <f>_xlfn.NORM.S.DIST(C1313,Table2[[#Totals],[Summary by Mean]])</f>
        <v>0.4251148065115436</v>
      </c>
      <c r="E1313" s="5" t="s">
        <v>8220</v>
      </c>
      <c r="F1313" s="5">
        <v>1</v>
      </c>
      <c r="G1313" s="17">
        <f t="shared" si="41"/>
        <v>0.71169140285565891</v>
      </c>
      <c r="H1313" s="17">
        <f>_xlfn.NORM.S.DIST(G1313,Table2[[#Totals],[Successful Campaigns]])</f>
        <v>0.76167205374032632</v>
      </c>
    </row>
    <row r="1314" spans="1:8" x14ac:dyDescent="0.35">
      <c r="A1314" s="5" t="s">
        <v>8218</v>
      </c>
      <c r="B1314" s="5">
        <v>34</v>
      </c>
      <c r="C1314" s="17">
        <f t="shared" si="40"/>
        <v>-0.19000987892913007</v>
      </c>
      <c r="D1314" s="17">
        <f>_xlfn.NORM.S.DIST(C1314,Table2[[#Totals],[Summary by Mean]])</f>
        <v>0.42465069464541511</v>
      </c>
      <c r="E1314" s="5" t="s">
        <v>8220</v>
      </c>
      <c r="F1314" s="5">
        <v>4</v>
      </c>
      <c r="G1314" s="17">
        <f t="shared" si="41"/>
        <v>3.7116914028556591</v>
      </c>
      <c r="H1314" s="17">
        <f>_xlfn.NORM.S.DIST(G1314,Table2[[#Totals],[Successful Campaigns]])</f>
        <v>0.99989706055044614</v>
      </c>
    </row>
    <row r="1315" spans="1:8" x14ac:dyDescent="0.35">
      <c r="A1315" s="5" t="s">
        <v>8218</v>
      </c>
      <c r="B1315" s="5">
        <v>36</v>
      </c>
      <c r="C1315" s="17">
        <f t="shared" si="40"/>
        <v>-0.18764105018480279</v>
      </c>
      <c r="D1315" s="17">
        <f>_xlfn.NORM.S.DIST(C1315,Table2[[#Totals],[Summary by Mean]])</f>
        <v>0.42557902218677013</v>
      </c>
      <c r="E1315" s="5" t="s">
        <v>8220</v>
      </c>
      <c r="F1315" s="5">
        <v>10</v>
      </c>
      <c r="G1315" s="17">
        <f t="shared" si="41"/>
        <v>9.7116914028556582</v>
      </c>
      <c r="H1315" s="17">
        <f>_xlfn.NORM.S.DIST(G1315,Table2[[#Totals],[Successful Campaigns]])</f>
        <v>1</v>
      </c>
    </row>
    <row r="1316" spans="1:8" x14ac:dyDescent="0.35">
      <c r="A1316" s="5" t="s">
        <v>8218</v>
      </c>
      <c r="B1316" s="5">
        <v>18</v>
      </c>
      <c r="C1316" s="17">
        <f t="shared" si="40"/>
        <v>-0.20896050888374834</v>
      </c>
      <c r="D1316" s="17">
        <f>_xlfn.NORM.S.DIST(C1316,Table2[[#Totals],[Summary by Mean]])</f>
        <v>0.4172395336882655</v>
      </c>
      <c r="E1316" s="5" t="s">
        <v>8220</v>
      </c>
      <c r="F1316" s="5">
        <v>16</v>
      </c>
      <c r="G1316" s="17">
        <f t="shared" si="41"/>
        <v>15.711691402855658</v>
      </c>
      <c r="H1316" s="17">
        <f>_xlfn.NORM.S.DIST(G1316,Table2[[#Totals],[Successful Campaigns]])</f>
        <v>1</v>
      </c>
    </row>
    <row r="1317" spans="1:8" x14ac:dyDescent="0.35">
      <c r="A1317" s="5" t="s">
        <v>8218</v>
      </c>
      <c r="B1317" s="5">
        <v>25</v>
      </c>
      <c r="C1317" s="17">
        <f t="shared" si="40"/>
        <v>-0.20066960827860286</v>
      </c>
      <c r="D1317" s="17">
        <f>_xlfn.NORM.S.DIST(C1317,Table2[[#Totals],[Summary by Mean]])</f>
        <v>0.42047846268789313</v>
      </c>
      <c r="E1317" s="5" t="s">
        <v>8220</v>
      </c>
      <c r="F1317" s="5">
        <v>2</v>
      </c>
      <c r="G1317" s="17">
        <f t="shared" si="41"/>
        <v>1.7116914028556589</v>
      </c>
      <c r="H1317" s="17">
        <f>_xlfn.NORM.S.DIST(G1317,Table2[[#Totals],[Successful Campaigns]])</f>
        <v>0.95652322310469373</v>
      </c>
    </row>
    <row r="1318" spans="1:8" x14ac:dyDescent="0.35">
      <c r="A1318" s="5" t="s">
        <v>8218</v>
      </c>
      <c r="B1318" s="5">
        <v>21</v>
      </c>
      <c r="C1318" s="17">
        <f t="shared" si="40"/>
        <v>-0.20540726576725743</v>
      </c>
      <c r="D1318" s="17">
        <f>_xlfn.NORM.S.DIST(C1318,Table2[[#Totals],[Summary by Mean]])</f>
        <v>0.41862697202286803</v>
      </c>
      <c r="E1318" s="5" t="s">
        <v>8220</v>
      </c>
      <c r="F1318" s="5">
        <v>5</v>
      </c>
      <c r="G1318" s="17">
        <f t="shared" si="41"/>
        <v>4.7116914028556591</v>
      </c>
      <c r="H1318" s="17">
        <f>_xlfn.NORM.S.DIST(G1318,Table2[[#Totals],[Successful Campaigns]])</f>
        <v>0.99999877165397022</v>
      </c>
    </row>
    <row r="1319" spans="1:8" x14ac:dyDescent="0.35">
      <c r="A1319" s="5" t="s">
        <v>8218</v>
      </c>
      <c r="B1319" s="5">
        <v>151</v>
      </c>
      <c r="C1319" s="17">
        <f t="shared" si="40"/>
        <v>-5.1433397385983973E-2</v>
      </c>
      <c r="D1319" s="17">
        <f>_xlfn.NORM.S.DIST(C1319,Table2[[#Totals],[Summary by Mean]])</f>
        <v>0.47949008635813067</v>
      </c>
      <c r="E1319" s="5" t="s">
        <v>8220</v>
      </c>
      <c r="F1319" s="5">
        <v>1</v>
      </c>
      <c r="G1319" s="17">
        <f t="shared" si="41"/>
        <v>0.71169140285565891</v>
      </c>
      <c r="H1319" s="17">
        <f>_xlfn.NORM.S.DIST(G1319,Table2[[#Totals],[Successful Campaigns]])</f>
        <v>0.76167205374032632</v>
      </c>
    </row>
    <row r="1320" spans="1:8" x14ac:dyDescent="0.35">
      <c r="A1320" s="5" t="s">
        <v>8218</v>
      </c>
      <c r="B1320" s="5">
        <v>489</v>
      </c>
      <c r="C1320" s="17">
        <f t="shared" si="40"/>
        <v>0.34889866040532702</v>
      </c>
      <c r="D1320" s="17">
        <f>_xlfn.NORM.S.DIST(C1320,Table2[[#Totals],[Summary by Mean]])</f>
        <v>0.63641730454658552</v>
      </c>
      <c r="E1320" s="5" t="s">
        <v>8220</v>
      </c>
      <c r="F1320" s="5">
        <v>31</v>
      </c>
      <c r="G1320" s="17">
        <f t="shared" si="41"/>
        <v>30.71169140285566</v>
      </c>
      <c r="H1320" s="17">
        <f>_xlfn.NORM.S.DIST(G1320,Table2[[#Totals],[Successful Campaigns]])</f>
        <v>1</v>
      </c>
    </row>
    <row r="1321" spans="1:8" x14ac:dyDescent="0.35">
      <c r="A1321" s="5" t="s">
        <v>8218</v>
      </c>
      <c r="B1321" s="5">
        <v>50</v>
      </c>
      <c r="C1321" s="17">
        <f t="shared" si="40"/>
        <v>-0.1710592489745118</v>
      </c>
      <c r="D1321" s="17">
        <f>_xlfn.NORM.S.DIST(C1321,Table2[[#Totals],[Summary by Mean]])</f>
        <v>0.43208858906416131</v>
      </c>
      <c r="E1321" s="5" t="s">
        <v>8220</v>
      </c>
      <c r="F1321" s="5">
        <v>0</v>
      </c>
      <c r="G1321" s="17">
        <f t="shared" si="41"/>
        <v>-0.28830859714434109</v>
      </c>
      <c r="H1321" s="17">
        <f>_xlfn.NORM.S.DIST(G1321,Table2[[#Totals],[Successful Campaigns]])</f>
        <v>0.38655526343120244</v>
      </c>
    </row>
    <row r="1322" spans="1:8" x14ac:dyDescent="0.35">
      <c r="A1322" s="5" t="s">
        <v>8218</v>
      </c>
      <c r="B1322" s="5">
        <v>321</v>
      </c>
      <c r="C1322" s="17">
        <f t="shared" si="40"/>
        <v>0.14991704588183516</v>
      </c>
      <c r="D1322" s="17">
        <f>_xlfn.NORM.S.DIST(C1322,Table2[[#Totals],[Summary by Mean]])</f>
        <v>0.55958496848165717</v>
      </c>
      <c r="E1322" s="5" t="s">
        <v>8220</v>
      </c>
      <c r="F1322" s="5">
        <v>2</v>
      </c>
      <c r="G1322" s="17">
        <f t="shared" si="41"/>
        <v>1.7116914028556589</v>
      </c>
      <c r="H1322" s="17">
        <f>_xlfn.NORM.S.DIST(G1322,Table2[[#Totals],[Successful Campaigns]])</f>
        <v>0.95652322310469373</v>
      </c>
    </row>
    <row r="1323" spans="1:8" x14ac:dyDescent="0.35">
      <c r="A1323" s="5" t="s">
        <v>8218</v>
      </c>
      <c r="B1323" s="5">
        <v>1762</v>
      </c>
      <c r="C1323" s="17">
        <f t="shared" si="40"/>
        <v>1.8566581561696431</v>
      </c>
      <c r="D1323" s="17">
        <f>_xlfn.NORM.S.DIST(C1323,Table2[[#Totals],[Summary by Mean]])</f>
        <v>0.96832009786777107</v>
      </c>
      <c r="E1323" s="5" t="s">
        <v>8220</v>
      </c>
      <c r="F1323" s="5">
        <v>7</v>
      </c>
      <c r="G1323" s="17">
        <f t="shared" si="41"/>
        <v>6.7116914028556591</v>
      </c>
      <c r="H1323" s="17">
        <f>_xlfn.NORM.S.DIST(G1323,Table2[[#Totals],[Successful Campaigns]])</f>
        <v>0.99999999999038092</v>
      </c>
    </row>
    <row r="1324" spans="1:8" x14ac:dyDescent="0.35">
      <c r="A1324" s="5" t="s">
        <v>8218</v>
      </c>
      <c r="B1324" s="5">
        <v>385</v>
      </c>
      <c r="C1324" s="17">
        <f t="shared" si="40"/>
        <v>0.22571956570030824</v>
      </c>
      <c r="D1324" s="17">
        <f>_xlfn.NORM.S.DIST(C1324,Table2[[#Totals],[Summary by Mean]])</f>
        <v>0.58929023022587712</v>
      </c>
      <c r="E1324" s="5" t="s">
        <v>8220</v>
      </c>
      <c r="F1324" s="5">
        <v>16</v>
      </c>
      <c r="G1324" s="17">
        <f t="shared" si="41"/>
        <v>15.711691402855658</v>
      </c>
      <c r="H1324" s="17">
        <f>_xlfn.NORM.S.DIST(G1324,Table2[[#Totals],[Successful Campaigns]])</f>
        <v>1</v>
      </c>
    </row>
    <row r="1325" spans="1:8" x14ac:dyDescent="0.35">
      <c r="A1325" s="5" t="s">
        <v>8218</v>
      </c>
      <c r="B1325" s="5">
        <v>398</v>
      </c>
      <c r="C1325" s="17">
        <f t="shared" si="40"/>
        <v>0.24111695253843557</v>
      </c>
      <c r="D1325" s="17">
        <f>_xlfn.NORM.S.DIST(C1325,Table2[[#Totals],[Summary by Mean]])</f>
        <v>0.59526776294511263</v>
      </c>
      <c r="E1325" s="5" t="s">
        <v>8220</v>
      </c>
      <c r="F1325" s="5">
        <v>4</v>
      </c>
      <c r="G1325" s="17">
        <f t="shared" si="41"/>
        <v>3.7116914028556591</v>
      </c>
      <c r="H1325" s="17">
        <f>_xlfn.NORM.S.DIST(G1325,Table2[[#Totals],[Successful Campaigns]])</f>
        <v>0.99989706055044614</v>
      </c>
    </row>
    <row r="1326" spans="1:8" x14ac:dyDescent="0.35">
      <c r="A1326" s="5" t="s">
        <v>8218</v>
      </c>
      <c r="B1326" s="5">
        <v>304</v>
      </c>
      <c r="C1326" s="17">
        <f t="shared" si="40"/>
        <v>0.12978200155505323</v>
      </c>
      <c r="D1326" s="17">
        <f>_xlfn.NORM.S.DIST(C1326,Table2[[#Totals],[Summary by Mean]])</f>
        <v>0.5516305484266768</v>
      </c>
      <c r="E1326" s="5" t="s">
        <v>8220</v>
      </c>
      <c r="F1326" s="5">
        <v>4</v>
      </c>
      <c r="G1326" s="17">
        <f t="shared" si="41"/>
        <v>3.7116914028556591</v>
      </c>
      <c r="H1326" s="17">
        <f>_xlfn.NORM.S.DIST(G1326,Table2[[#Totals],[Successful Campaigns]])</f>
        <v>0.99989706055044614</v>
      </c>
    </row>
    <row r="1327" spans="1:8" x14ac:dyDescent="0.35">
      <c r="A1327" s="5" t="s">
        <v>8218</v>
      </c>
      <c r="B1327" s="5">
        <v>676</v>
      </c>
      <c r="C1327" s="17">
        <f t="shared" si="40"/>
        <v>0.57038414799992809</v>
      </c>
      <c r="D1327" s="17">
        <f>_xlfn.NORM.S.DIST(C1327,Table2[[#Totals],[Summary by Mean]])</f>
        <v>0.71579141061548412</v>
      </c>
      <c r="E1327" s="5" t="s">
        <v>8220</v>
      </c>
      <c r="F1327" s="5">
        <v>4</v>
      </c>
      <c r="G1327" s="17">
        <f t="shared" si="41"/>
        <v>3.7116914028556591</v>
      </c>
      <c r="H1327" s="17">
        <f>_xlfn.NORM.S.DIST(G1327,Table2[[#Totals],[Successful Campaigns]])</f>
        <v>0.99989706055044614</v>
      </c>
    </row>
    <row r="1328" spans="1:8" x14ac:dyDescent="0.35">
      <c r="A1328" s="5" t="s">
        <v>8218</v>
      </c>
      <c r="B1328" s="5">
        <v>577</v>
      </c>
      <c r="C1328" s="17">
        <f t="shared" si="40"/>
        <v>0.45312712515572751</v>
      </c>
      <c r="D1328" s="17">
        <f>_xlfn.NORM.S.DIST(C1328,Table2[[#Totals],[Summary by Mean]])</f>
        <v>0.67477139793082996</v>
      </c>
      <c r="E1328" s="5" t="s">
        <v>8220</v>
      </c>
      <c r="F1328" s="5">
        <v>3</v>
      </c>
      <c r="G1328" s="17">
        <f t="shared" si="41"/>
        <v>2.7116914028556591</v>
      </c>
      <c r="H1328" s="17">
        <f>_xlfn.NORM.S.DIST(G1328,Table2[[#Totals],[Successful Campaigns]])</f>
        <v>0.99665295593346726</v>
      </c>
    </row>
    <row r="1329" spans="1:8" x14ac:dyDescent="0.35">
      <c r="A1329" s="5" t="s">
        <v>8218</v>
      </c>
      <c r="B1329" s="5">
        <v>3663</v>
      </c>
      <c r="C1329" s="17">
        <f t="shared" si="40"/>
        <v>4.1082298776527262</v>
      </c>
      <c r="D1329" s="17">
        <f>_xlfn.NORM.S.DIST(C1329,Table2[[#Totals],[Summary by Mean]])</f>
        <v>0.99998006484192026</v>
      </c>
      <c r="E1329" s="5" t="s">
        <v>8220</v>
      </c>
      <c r="F1329" s="5">
        <v>36</v>
      </c>
      <c r="G1329" s="17">
        <f t="shared" si="41"/>
        <v>35.711691402855656</v>
      </c>
      <c r="H1329" s="17">
        <f>_xlfn.NORM.S.DIST(G1329,Table2[[#Totals],[Successful Campaigns]])</f>
        <v>1</v>
      </c>
    </row>
    <row r="1330" spans="1:8" x14ac:dyDescent="0.35">
      <c r="A1330" s="5" t="s">
        <v>8218</v>
      </c>
      <c r="B1330" s="5">
        <v>294</v>
      </c>
      <c r="C1330" s="17">
        <f t="shared" si="40"/>
        <v>0.11793785783341681</v>
      </c>
      <c r="D1330" s="17">
        <f>_xlfn.NORM.S.DIST(C1330,Table2[[#Totals],[Summary by Mean]])</f>
        <v>0.54694155182693449</v>
      </c>
      <c r="E1330" s="5" t="s">
        <v>8220</v>
      </c>
      <c r="F1330" s="5">
        <v>1</v>
      </c>
      <c r="G1330" s="17">
        <f t="shared" si="41"/>
        <v>0.71169140285565891</v>
      </c>
      <c r="H1330" s="17">
        <f>_xlfn.NORM.S.DIST(G1330,Table2[[#Totals],[Successful Campaigns]])</f>
        <v>0.76167205374032632</v>
      </c>
    </row>
    <row r="1331" spans="1:8" x14ac:dyDescent="0.35">
      <c r="A1331" s="5" t="s">
        <v>8218</v>
      </c>
      <c r="B1331" s="5">
        <v>28</v>
      </c>
      <c r="C1331" s="17">
        <f t="shared" si="40"/>
        <v>-0.19711636516211192</v>
      </c>
      <c r="D1331" s="17">
        <f>_xlfn.NORM.S.DIST(C1331,Table2[[#Totals],[Summary by Mean]])</f>
        <v>0.42186823856110828</v>
      </c>
      <c r="E1331" s="5" t="s">
        <v>8220</v>
      </c>
      <c r="F1331" s="5">
        <v>7</v>
      </c>
      <c r="G1331" s="17">
        <f t="shared" si="41"/>
        <v>6.7116914028556591</v>
      </c>
      <c r="H1331" s="17">
        <f>_xlfn.NORM.S.DIST(G1331,Table2[[#Totals],[Successful Campaigns]])</f>
        <v>0.99999999999038092</v>
      </c>
    </row>
    <row r="1332" spans="1:8" x14ac:dyDescent="0.35">
      <c r="A1332" s="5" t="s">
        <v>8218</v>
      </c>
      <c r="B1332" s="5">
        <v>100</v>
      </c>
      <c r="C1332" s="17">
        <f t="shared" si="40"/>
        <v>-0.11183853036632971</v>
      </c>
      <c r="D1332" s="17">
        <f>_xlfn.NORM.S.DIST(C1332,Table2[[#Totals],[Summary by Mean]])</f>
        <v>0.45547571816871751</v>
      </c>
      <c r="E1332" s="5" t="s">
        <v>8220</v>
      </c>
      <c r="F1332" s="5">
        <v>27</v>
      </c>
      <c r="G1332" s="17">
        <f t="shared" si="41"/>
        <v>26.71169140285566</v>
      </c>
      <c r="H1332" s="17">
        <f>_xlfn.NORM.S.DIST(G1332,Table2[[#Totals],[Successful Campaigns]])</f>
        <v>1</v>
      </c>
    </row>
    <row r="1333" spans="1:8" x14ac:dyDescent="0.35">
      <c r="A1333" s="5" t="s">
        <v>8218</v>
      </c>
      <c r="B1333" s="5">
        <v>72</v>
      </c>
      <c r="C1333" s="17">
        <f t="shared" si="40"/>
        <v>-0.14500213278691168</v>
      </c>
      <c r="D1333" s="17">
        <f>_xlfn.NORM.S.DIST(C1333,Table2[[#Totals],[Summary by Mean]])</f>
        <v>0.4423545939341354</v>
      </c>
      <c r="E1333" s="5" t="s">
        <v>8220</v>
      </c>
      <c r="F1333" s="5">
        <v>1</v>
      </c>
      <c r="G1333" s="17">
        <f t="shared" si="41"/>
        <v>0.71169140285565891</v>
      </c>
      <c r="H1333" s="17">
        <f>_xlfn.NORM.S.DIST(G1333,Table2[[#Totals],[Successful Campaigns]])</f>
        <v>0.76167205374032632</v>
      </c>
    </row>
    <row r="1334" spans="1:8" x14ac:dyDescent="0.35">
      <c r="A1334" s="5" t="s">
        <v>8218</v>
      </c>
      <c r="B1334" s="5">
        <v>238</v>
      </c>
      <c r="C1334" s="17">
        <f t="shared" si="40"/>
        <v>5.161065299225287E-2</v>
      </c>
      <c r="D1334" s="17">
        <f>_xlfn.NORM.S.DIST(C1334,Table2[[#Totals],[Summary by Mean]])</f>
        <v>0.52058053460298037</v>
      </c>
      <c r="E1334" s="5" t="s">
        <v>8220</v>
      </c>
      <c r="F1334" s="5">
        <v>0</v>
      </c>
      <c r="G1334" s="17">
        <f t="shared" si="41"/>
        <v>-0.28830859714434109</v>
      </c>
      <c r="H1334" s="17">
        <f>_xlfn.NORM.S.DIST(G1334,Table2[[#Totals],[Successful Campaigns]])</f>
        <v>0.38655526343120244</v>
      </c>
    </row>
    <row r="1335" spans="1:8" x14ac:dyDescent="0.35">
      <c r="A1335" s="5" t="s">
        <v>8218</v>
      </c>
      <c r="B1335" s="5">
        <v>159</v>
      </c>
      <c r="C1335" s="17">
        <f t="shared" si="40"/>
        <v>-4.1958082408674838E-2</v>
      </c>
      <c r="D1335" s="17">
        <f>_xlfn.NORM.S.DIST(C1335,Table2[[#Totals],[Summary by Mean]])</f>
        <v>0.48326605703049191</v>
      </c>
      <c r="E1335" s="5" t="s">
        <v>8220</v>
      </c>
      <c r="F1335" s="5">
        <v>1</v>
      </c>
      <c r="G1335" s="17">
        <f t="shared" si="41"/>
        <v>0.71169140285565891</v>
      </c>
      <c r="H1335" s="17">
        <f>_xlfn.NORM.S.DIST(G1335,Table2[[#Totals],[Successful Campaigns]])</f>
        <v>0.76167205374032632</v>
      </c>
    </row>
    <row r="1336" spans="1:8" x14ac:dyDescent="0.35">
      <c r="A1336" s="5" t="s">
        <v>8218</v>
      </c>
      <c r="B1336" s="5">
        <v>77</v>
      </c>
      <c r="C1336" s="17">
        <f t="shared" si="40"/>
        <v>-0.13908006092609349</v>
      </c>
      <c r="D1336" s="17">
        <f>_xlfn.NORM.S.DIST(C1336,Table2[[#Totals],[Summary by Mean]])</f>
        <v>0.44469344207936728</v>
      </c>
      <c r="E1336" s="5" t="s">
        <v>8220</v>
      </c>
      <c r="F1336" s="5">
        <v>3</v>
      </c>
      <c r="G1336" s="17">
        <f t="shared" si="41"/>
        <v>2.7116914028556591</v>
      </c>
      <c r="H1336" s="17">
        <f>_xlfn.NORM.S.DIST(G1336,Table2[[#Totals],[Successful Campaigns]])</f>
        <v>0.99665295593346726</v>
      </c>
    </row>
    <row r="1337" spans="1:8" x14ac:dyDescent="0.35">
      <c r="A1337" s="5" t="s">
        <v>8218</v>
      </c>
      <c r="B1337" s="5">
        <v>53</v>
      </c>
      <c r="C1337" s="17">
        <f t="shared" si="40"/>
        <v>-0.16750600585802089</v>
      </c>
      <c r="D1337" s="17">
        <f>_xlfn.NORM.S.DIST(C1337,Table2[[#Totals],[Summary by Mean]])</f>
        <v>0.43348596115150073</v>
      </c>
      <c r="E1337" s="5" t="s">
        <v>8220</v>
      </c>
      <c r="F1337" s="5">
        <v>3</v>
      </c>
      <c r="G1337" s="17">
        <f t="shared" si="41"/>
        <v>2.7116914028556591</v>
      </c>
      <c r="H1337" s="17">
        <f>_xlfn.NORM.S.DIST(G1337,Table2[[#Totals],[Successful Campaigns]])</f>
        <v>0.99665295593346726</v>
      </c>
    </row>
    <row r="1338" spans="1:8" x14ac:dyDescent="0.35">
      <c r="A1338" s="5" t="s">
        <v>8218</v>
      </c>
      <c r="B1338" s="5">
        <v>1251</v>
      </c>
      <c r="C1338" s="17">
        <f t="shared" si="40"/>
        <v>1.251422411994022</v>
      </c>
      <c r="D1338" s="17">
        <f>_xlfn.NORM.S.DIST(C1338,Table2[[#Totals],[Summary by Mean]])</f>
        <v>0.89460979766608695</v>
      </c>
      <c r="E1338" s="5" t="s">
        <v>8220</v>
      </c>
      <c r="F1338" s="5">
        <v>3</v>
      </c>
      <c r="G1338" s="17">
        <f t="shared" si="41"/>
        <v>2.7116914028556591</v>
      </c>
      <c r="H1338" s="17">
        <f>_xlfn.NORM.S.DIST(G1338,Table2[[#Totals],[Successful Campaigns]])</f>
        <v>0.99665295593346726</v>
      </c>
    </row>
    <row r="1339" spans="1:8" x14ac:dyDescent="0.35">
      <c r="A1339" s="5" t="s">
        <v>8218</v>
      </c>
      <c r="B1339" s="5">
        <v>465</v>
      </c>
      <c r="C1339" s="17">
        <f t="shared" si="40"/>
        <v>0.32047271547339962</v>
      </c>
      <c r="D1339" s="17">
        <f>_xlfn.NORM.S.DIST(C1339,Table2[[#Totals],[Summary by Mean]])</f>
        <v>0.62569499476023338</v>
      </c>
      <c r="E1339" s="5" t="s">
        <v>8220</v>
      </c>
      <c r="F1339" s="5">
        <v>0</v>
      </c>
      <c r="G1339" s="17">
        <f t="shared" si="41"/>
        <v>-0.28830859714434109</v>
      </c>
      <c r="H1339" s="17">
        <f>_xlfn.NORM.S.DIST(G1339,Table2[[#Totals],[Successful Campaigns]])</f>
        <v>0.38655526343120244</v>
      </c>
    </row>
    <row r="1340" spans="1:8" x14ac:dyDescent="0.35">
      <c r="A1340" s="5" t="s">
        <v>8218</v>
      </c>
      <c r="B1340" s="5">
        <v>74</v>
      </c>
      <c r="C1340" s="17">
        <f t="shared" si="40"/>
        <v>-0.1426333040425844</v>
      </c>
      <c r="D1340" s="17">
        <f>_xlfn.NORM.S.DIST(C1340,Table2[[#Totals],[Summary by Mean]])</f>
        <v>0.4432898967845465</v>
      </c>
      <c r="E1340" s="5" t="s">
        <v>8220</v>
      </c>
      <c r="F1340" s="5">
        <v>6</v>
      </c>
      <c r="G1340" s="17">
        <f t="shared" si="41"/>
        <v>5.7116914028556591</v>
      </c>
      <c r="H1340" s="17">
        <f>_xlfn.NORM.S.DIST(G1340,Table2[[#Totals],[Successful Campaigns]])</f>
        <v>0.99999999440706033</v>
      </c>
    </row>
    <row r="1341" spans="1:8" x14ac:dyDescent="0.35">
      <c r="A1341" s="5" t="s">
        <v>8218</v>
      </c>
      <c r="B1341" s="5">
        <v>62</v>
      </c>
      <c r="C1341" s="17">
        <f t="shared" si="40"/>
        <v>-0.1568462765085481</v>
      </c>
      <c r="D1341" s="17">
        <f>_xlfn.NORM.S.DIST(C1341,Table2[[#Totals],[Summary by Mean]])</f>
        <v>0.43768300039815128</v>
      </c>
      <c r="E1341" s="5" t="s">
        <v>8220</v>
      </c>
      <c r="F1341" s="5">
        <v>17</v>
      </c>
      <c r="G1341" s="17">
        <f t="shared" si="41"/>
        <v>16.71169140285566</v>
      </c>
      <c r="H1341" s="17">
        <f>_xlfn.NORM.S.DIST(G1341,Table2[[#Totals],[Successful Campaigns]])</f>
        <v>1</v>
      </c>
    </row>
    <row r="1342" spans="1:8" x14ac:dyDescent="0.35">
      <c r="A1342" s="5" t="s">
        <v>8218</v>
      </c>
      <c r="B1342" s="5">
        <v>3468</v>
      </c>
      <c r="C1342" s="17">
        <f t="shared" si="40"/>
        <v>3.8772690750808163</v>
      </c>
      <c r="D1342" s="17">
        <f>_xlfn.NORM.S.DIST(C1342,Table2[[#Totals],[Summary by Mean]])</f>
        <v>0.99994718224455947</v>
      </c>
      <c r="E1342" s="5" t="s">
        <v>8220</v>
      </c>
      <c r="F1342" s="5">
        <v>40</v>
      </c>
      <c r="G1342" s="17">
        <f t="shared" si="41"/>
        <v>39.711691402855656</v>
      </c>
      <c r="H1342" s="17">
        <f>_xlfn.NORM.S.DIST(G1342,Table2[[#Totals],[Successful Campaigns]])</f>
        <v>1</v>
      </c>
    </row>
    <row r="1343" spans="1:8" x14ac:dyDescent="0.35">
      <c r="A1343" s="5" t="s">
        <v>8218</v>
      </c>
      <c r="B1343" s="5">
        <v>52</v>
      </c>
      <c r="C1343" s="17">
        <f t="shared" si="40"/>
        <v>-0.16869042023018452</v>
      </c>
      <c r="D1343" s="17">
        <f>_xlfn.NORM.S.DIST(C1343,Table2[[#Totals],[Summary by Mean]])</f>
        <v>0.4330200771701419</v>
      </c>
      <c r="E1343" s="5" t="s">
        <v>8220</v>
      </c>
      <c r="F1343" s="5">
        <v>3</v>
      </c>
      <c r="G1343" s="17">
        <f t="shared" si="41"/>
        <v>2.7116914028556591</v>
      </c>
      <c r="H1343" s="17">
        <f>_xlfn.NORM.S.DIST(G1343,Table2[[#Totals],[Successful Campaigns]])</f>
        <v>0.99665295593346726</v>
      </c>
    </row>
    <row r="1344" spans="1:8" x14ac:dyDescent="0.35">
      <c r="A1344" s="5" t="s">
        <v>8218</v>
      </c>
      <c r="B1344" s="5">
        <v>50</v>
      </c>
      <c r="C1344" s="17">
        <f t="shared" si="40"/>
        <v>-0.1710592489745118</v>
      </c>
      <c r="D1344" s="17">
        <f>_xlfn.NORM.S.DIST(C1344,Table2[[#Totals],[Summary by Mean]])</f>
        <v>0.43208858906416131</v>
      </c>
      <c r="E1344" s="5" t="s">
        <v>8220</v>
      </c>
      <c r="F1344" s="5">
        <v>1</v>
      </c>
      <c r="G1344" s="17">
        <f t="shared" si="41"/>
        <v>0.71169140285565891</v>
      </c>
      <c r="H1344" s="17">
        <f>_xlfn.NORM.S.DIST(G1344,Table2[[#Totals],[Successful Campaigns]])</f>
        <v>0.76167205374032632</v>
      </c>
    </row>
    <row r="1345" spans="1:8" x14ac:dyDescent="0.35">
      <c r="A1345" s="5" t="s">
        <v>8218</v>
      </c>
      <c r="B1345" s="5">
        <v>45</v>
      </c>
      <c r="C1345" s="17">
        <f t="shared" si="40"/>
        <v>-0.17698132083533002</v>
      </c>
      <c r="D1345" s="17">
        <f>_xlfn.NORM.S.DIST(C1345,Table2[[#Totals],[Summary by Mean]])</f>
        <v>0.42976153088885738</v>
      </c>
      <c r="E1345" s="5" t="s">
        <v>8220</v>
      </c>
      <c r="F1345" s="5">
        <v>2</v>
      </c>
      <c r="G1345" s="17">
        <f t="shared" si="41"/>
        <v>1.7116914028556589</v>
      </c>
      <c r="H1345" s="17">
        <f>_xlfn.NORM.S.DIST(G1345,Table2[[#Totals],[Successful Campaigns]])</f>
        <v>0.95652322310469373</v>
      </c>
    </row>
    <row r="1346" spans="1:8" x14ac:dyDescent="0.35">
      <c r="A1346" s="5" t="s">
        <v>8218</v>
      </c>
      <c r="B1346" s="5">
        <v>21</v>
      </c>
      <c r="C1346" s="17">
        <f t="shared" ref="C1346:C1409" si="42">(B1346-$J$5)/$J$10</f>
        <v>-0.20540726576725743</v>
      </c>
      <c r="D1346" s="17">
        <f>_xlfn.NORM.S.DIST(C1346,Table2[[#Totals],[Summary by Mean]])</f>
        <v>0.41862697202286803</v>
      </c>
      <c r="E1346" s="5" t="s">
        <v>8220</v>
      </c>
      <c r="F1346" s="5">
        <v>7</v>
      </c>
      <c r="G1346" s="17">
        <f t="shared" ref="G1346:G1409" si="43">F1346-$K$5/$K$10</f>
        <v>6.7116914028556591</v>
      </c>
      <c r="H1346" s="17">
        <f>_xlfn.NORM.S.DIST(G1346,Table2[[#Totals],[Successful Campaigns]])</f>
        <v>0.99999999999038092</v>
      </c>
    </row>
    <row r="1347" spans="1:8" x14ac:dyDescent="0.35">
      <c r="A1347" s="5" t="s">
        <v>8218</v>
      </c>
      <c r="B1347" s="5">
        <v>100</v>
      </c>
      <c r="C1347" s="17">
        <f t="shared" si="42"/>
        <v>-0.11183853036632971</v>
      </c>
      <c r="D1347" s="17">
        <f>_xlfn.NORM.S.DIST(C1347,Table2[[#Totals],[Summary by Mean]])</f>
        <v>0.45547571816871751</v>
      </c>
      <c r="E1347" s="5" t="s">
        <v>8220</v>
      </c>
      <c r="F1347" s="5">
        <v>14</v>
      </c>
      <c r="G1347" s="17">
        <f t="shared" si="43"/>
        <v>13.711691402855658</v>
      </c>
      <c r="H1347" s="17">
        <f>_xlfn.NORM.S.DIST(G1347,Table2[[#Totals],[Successful Campaigns]])</f>
        <v>1</v>
      </c>
    </row>
    <row r="1348" spans="1:8" x14ac:dyDescent="0.35">
      <c r="A1348" s="5" t="s">
        <v>8218</v>
      </c>
      <c r="B1348" s="5">
        <v>81</v>
      </c>
      <c r="C1348" s="17">
        <f t="shared" si="42"/>
        <v>-0.13434240343743892</v>
      </c>
      <c r="D1348" s="17">
        <f>_xlfn.NORM.S.DIST(C1348,Table2[[#Totals],[Summary by Mean]])</f>
        <v>0.44656591201658791</v>
      </c>
      <c r="E1348" s="5" t="s">
        <v>8220</v>
      </c>
      <c r="F1348" s="5">
        <v>0</v>
      </c>
      <c r="G1348" s="17">
        <f t="shared" si="43"/>
        <v>-0.28830859714434109</v>
      </c>
      <c r="H1348" s="17">
        <f>_xlfn.NORM.S.DIST(G1348,Table2[[#Totals],[Successful Campaigns]])</f>
        <v>0.38655526343120244</v>
      </c>
    </row>
    <row r="1349" spans="1:8" x14ac:dyDescent="0.35">
      <c r="A1349" s="5" t="s">
        <v>8218</v>
      </c>
      <c r="B1349" s="5">
        <v>286</v>
      </c>
      <c r="C1349" s="17">
        <f t="shared" si="42"/>
        <v>0.10846254285610768</v>
      </c>
      <c r="D1349" s="17">
        <f>_xlfn.NORM.S.DIST(C1349,Table2[[#Totals],[Summary by Mean]])</f>
        <v>0.543185604173128</v>
      </c>
      <c r="E1349" s="5" t="s">
        <v>8220</v>
      </c>
      <c r="F1349" s="5">
        <v>0</v>
      </c>
      <c r="G1349" s="17">
        <f t="shared" si="43"/>
        <v>-0.28830859714434109</v>
      </c>
      <c r="H1349" s="17">
        <f>_xlfn.NORM.S.DIST(G1349,Table2[[#Totals],[Successful Campaigns]])</f>
        <v>0.38655526343120244</v>
      </c>
    </row>
    <row r="1350" spans="1:8" x14ac:dyDescent="0.35">
      <c r="A1350" s="5" t="s">
        <v>8218</v>
      </c>
      <c r="B1350" s="5">
        <v>42</v>
      </c>
      <c r="C1350" s="17">
        <f t="shared" si="42"/>
        <v>-0.18053456395182094</v>
      </c>
      <c r="D1350" s="17">
        <f>_xlfn.NORM.S.DIST(C1350,Table2[[#Totals],[Summary by Mean]])</f>
        <v>0.42836646102317028</v>
      </c>
      <c r="E1350" s="5" t="s">
        <v>8220</v>
      </c>
      <c r="F1350" s="5">
        <v>1</v>
      </c>
      <c r="G1350" s="17">
        <f t="shared" si="43"/>
        <v>0.71169140285565891</v>
      </c>
      <c r="H1350" s="17">
        <f>_xlfn.NORM.S.DIST(G1350,Table2[[#Totals],[Successful Campaigns]])</f>
        <v>0.76167205374032632</v>
      </c>
    </row>
    <row r="1351" spans="1:8" x14ac:dyDescent="0.35">
      <c r="A1351" s="5" t="s">
        <v>8218</v>
      </c>
      <c r="B1351" s="5">
        <v>199</v>
      </c>
      <c r="C1351" s="17">
        <f t="shared" si="42"/>
        <v>5.4184924778708362E-3</v>
      </c>
      <c r="D1351" s="17">
        <f>_xlfn.NORM.S.DIST(C1351,Table2[[#Totals],[Summary by Mean]])</f>
        <v>0.50216165516773348</v>
      </c>
      <c r="E1351" s="5" t="s">
        <v>8220</v>
      </c>
      <c r="F1351" s="5">
        <v>12</v>
      </c>
      <c r="G1351" s="17">
        <f t="shared" si="43"/>
        <v>11.711691402855658</v>
      </c>
      <c r="H1351" s="17">
        <f>_xlfn.NORM.S.DIST(G1351,Table2[[#Totals],[Successful Campaigns]])</f>
        <v>1</v>
      </c>
    </row>
    <row r="1352" spans="1:8" x14ac:dyDescent="0.35">
      <c r="A1352" s="5" t="s">
        <v>8218</v>
      </c>
      <c r="B1352" s="5">
        <v>25</v>
      </c>
      <c r="C1352" s="17">
        <f t="shared" si="42"/>
        <v>-0.20066960827860286</v>
      </c>
      <c r="D1352" s="17">
        <f>_xlfn.NORM.S.DIST(C1352,Table2[[#Totals],[Summary by Mean]])</f>
        <v>0.42047846268789313</v>
      </c>
      <c r="E1352" s="5" t="s">
        <v>8220</v>
      </c>
      <c r="F1352" s="5">
        <v>12</v>
      </c>
      <c r="G1352" s="17">
        <f t="shared" si="43"/>
        <v>11.711691402855658</v>
      </c>
      <c r="H1352" s="17">
        <f>_xlfn.NORM.S.DIST(G1352,Table2[[#Totals],[Successful Campaigns]])</f>
        <v>1</v>
      </c>
    </row>
    <row r="1353" spans="1:8" x14ac:dyDescent="0.35">
      <c r="A1353" s="5" t="s">
        <v>8218</v>
      </c>
      <c r="B1353" s="5">
        <v>84</v>
      </c>
      <c r="C1353" s="17">
        <f t="shared" si="42"/>
        <v>-0.13078916032094798</v>
      </c>
      <c r="D1353" s="17">
        <f>_xlfn.NORM.S.DIST(C1353,Table2[[#Totals],[Summary by Mean]])</f>
        <v>0.44797104907304192</v>
      </c>
      <c r="E1353" s="5" t="s">
        <v>8220</v>
      </c>
      <c r="F1353" s="5">
        <v>23</v>
      </c>
      <c r="G1353" s="17">
        <f t="shared" si="43"/>
        <v>22.71169140285566</v>
      </c>
      <c r="H1353" s="17">
        <f>_xlfn.NORM.S.DIST(G1353,Table2[[#Totals],[Successful Campaigns]])</f>
        <v>1</v>
      </c>
    </row>
    <row r="1354" spans="1:8" x14ac:dyDescent="0.35">
      <c r="A1354" s="5" t="s">
        <v>8218</v>
      </c>
      <c r="B1354" s="5">
        <v>50</v>
      </c>
      <c r="C1354" s="17">
        <f t="shared" si="42"/>
        <v>-0.1710592489745118</v>
      </c>
      <c r="D1354" s="17">
        <f>_xlfn.NORM.S.DIST(C1354,Table2[[#Totals],[Summary by Mean]])</f>
        <v>0.43208858906416131</v>
      </c>
      <c r="E1354" s="5" t="s">
        <v>8220</v>
      </c>
      <c r="F1354" s="5">
        <v>0</v>
      </c>
      <c r="G1354" s="17">
        <f t="shared" si="43"/>
        <v>-0.28830859714434109</v>
      </c>
      <c r="H1354" s="17">
        <f>_xlfn.NORM.S.DIST(G1354,Table2[[#Totals],[Successful Campaigns]])</f>
        <v>0.38655526343120244</v>
      </c>
    </row>
    <row r="1355" spans="1:8" x14ac:dyDescent="0.35">
      <c r="A1355" s="5" t="s">
        <v>8218</v>
      </c>
      <c r="B1355" s="5">
        <v>26</v>
      </c>
      <c r="C1355" s="17">
        <f t="shared" si="42"/>
        <v>-0.19948519390643921</v>
      </c>
      <c r="D1355" s="17">
        <f>_xlfn.NORM.S.DIST(C1355,Table2[[#Totals],[Summary by Mean]])</f>
        <v>0.42094161207768216</v>
      </c>
      <c r="E1355" s="5" t="s">
        <v>8220</v>
      </c>
      <c r="F1355" s="5">
        <v>10</v>
      </c>
      <c r="G1355" s="17">
        <f t="shared" si="43"/>
        <v>9.7116914028556582</v>
      </c>
      <c r="H1355" s="17">
        <f>_xlfn.NORM.S.DIST(G1355,Table2[[#Totals],[Successful Campaigns]])</f>
        <v>1</v>
      </c>
    </row>
    <row r="1356" spans="1:8" x14ac:dyDescent="0.35">
      <c r="A1356" s="5" t="s">
        <v>8218</v>
      </c>
      <c r="B1356" s="5">
        <v>14</v>
      </c>
      <c r="C1356" s="17">
        <f t="shared" si="42"/>
        <v>-0.21369816637240291</v>
      </c>
      <c r="D1356" s="17">
        <f>_xlfn.NORM.S.DIST(C1356,Table2[[#Totals],[Summary by Mean]])</f>
        <v>0.41539122066878692</v>
      </c>
      <c r="E1356" s="5" t="s">
        <v>8220</v>
      </c>
      <c r="F1356" s="5">
        <v>5</v>
      </c>
      <c r="G1356" s="17">
        <f t="shared" si="43"/>
        <v>4.7116914028556591</v>
      </c>
      <c r="H1356" s="17">
        <f>_xlfn.NORM.S.DIST(G1356,Table2[[#Totals],[Successful Campaigns]])</f>
        <v>0.99999877165397022</v>
      </c>
    </row>
    <row r="1357" spans="1:8" x14ac:dyDescent="0.35">
      <c r="A1357" s="5" t="s">
        <v>8218</v>
      </c>
      <c r="B1357" s="5">
        <v>49</v>
      </c>
      <c r="C1357" s="17">
        <f t="shared" si="42"/>
        <v>-0.17224366334667546</v>
      </c>
      <c r="D1357" s="17">
        <f>_xlfn.NORM.S.DIST(C1357,Table2[[#Totals],[Summary by Mean]])</f>
        <v>0.43162298620855616</v>
      </c>
      <c r="E1357" s="5" t="s">
        <v>8220</v>
      </c>
      <c r="F1357" s="5">
        <v>1</v>
      </c>
      <c r="G1357" s="17">
        <f t="shared" si="43"/>
        <v>0.71169140285565891</v>
      </c>
      <c r="H1357" s="17">
        <f>_xlfn.NORM.S.DIST(G1357,Table2[[#Totals],[Successful Campaigns]])</f>
        <v>0.76167205374032632</v>
      </c>
    </row>
    <row r="1358" spans="1:8" x14ac:dyDescent="0.35">
      <c r="A1358" s="5" t="s">
        <v>8218</v>
      </c>
      <c r="B1358" s="5">
        <v>69</v>
      </c>
      <c r="C1358" s="17">
        <f t="shared" si="42"/>
        <v>-0.14855537590340262</v>
      </c>
      <c r="D1358" s="17">
        <f>_xlfn.NORM.S.DIST(C1358,Table2[[#Totals],[Summary by Mean]])</f>
        <v>0.44095224352707513</v>
      </c>
      <c r="E1358" s="5" t="s">
        <v>8220</v>
      </c>
      <c r="F1358" s="5">
        <v>2</v>
      </c>
      <c r="G1358" s="17">
        <f t="shared" si="43"/>
        <v>1.7116914028556589</v>
      </c>
      <c r="H1358" s="17">
        <f>_xlfn.NORM.S.DIST(G1358,Table2[[#Totals],[Successful Campaigns]])</f>
        <v>0.95652322310469373</v>
      </c>
    </row>
    <row r="1359" spans="1:8" x14ac:dyDescent="0.35">
      <c r="A1359" s="5" t="s">
        <v>8218</v>
      </c>
      <c r="B1359" s="5">
        <v>60</v>
      </c>
      <c r="C1359" s="17">
        <f t="shared" si="42"/>
        <v>-0.15921510525287538</v>
      </c>
      <c r="D1359" s="17">
        <f>_xlfn.NORM.S.DIST(C1359,Table2[[#Totals],[Summary by Mean]])</f>
        <v>0.43674970169740451</v>
      </c>
      <c r="E1359" s="5" t="s">
        <v>8220</v>
      </c>
      <c r="F1359" s="5">
        <v>2</v>
      </c>
      <c r="G1359" s="17">
        <f t="shared" si="43"/>
        <v>1.7116914028556589</v>
      </c>
      <c r="H1359" s="17">
        <f>_xlfn.NORM.S.DIST(G1359,Table2[[#Totals],[Successful Campaigns]])</f>
        <v>0.95652322310469373</v>
      </c>
    </row>
    <row r="1360" spans="1:8" x14ac:dyDescent="0.35">
      <c r="A1360" s="5" t="s">
        <v>8218</v>
      </c>
      <c r="B1360" s="5">
        <v>80</v>
      </c>
      <c r="C1360" s="17">
        <f t="shared" si="42"/>
        <v>-0.13552681780960255</v>
      </c>
      <c r="D1360" s="17">
        <f>_xlfn.NORM.S.DIST(C1360,Table2[[#Totals],[Summary by Mean]])</f>
        <v>0.44609768115628179</v>
      </c>
      <c r="E1360" s="5" t="s">
        <v>8220</v>
      </c>
      <c r="F1360" s="5">
        <v>0</v>
      </c>
      <c r="G1360" s="17">
        <f t="shared" si="43"/>
        <v>-0.28830859714434109</v>
      </c>
      <c r="H1360" s="17">
        <f>_xlfn.NORM.S.DIST(G1360,Table2[[#Totals],[Successful Campaigns]])</f>
        <v>0.38655526343120244</v>
      </c>
    </row>
    <row r="1361" spans="1:8" x14ac:dyDescent="0.35">
      <c r="A1361" s="5" t="s">
        <v>8218</v>
      </c>
      <c r="B1361" s="5">
        <v>56</v>
      </c>
      <c r="C1361" s="17">
        <f t="shared" si="42"/>
        <v>-0.16395276274152995</v>
      </c>
      <c r="D1361" s="17">
        <f>_xlfn.NORM.S.DIST(C1361,Table2[[#Totals],[Summary by Mean]])</f>
        <v>0.43488416518680473</v>
      </c>
      <c r="E1361" s="5" t="s">
        <v>8220</v>
      </c>
      <c r="F1361" s="5">
        <v>13</v>
      </c>
      <c r="G1361" s="17">
        <f t="shared" si="43"/>
        <v>12.711691402855658</v>
      </c>
      <c r="H1361" s="17">
        <f>_xlfn.NORM.S.DIST(G1361,Table2[[#Totals],[Successful Campaigns]])</f>
        <v>1</v>
      </c>
    </row>
    <row r="1362" spans="1:8" x14ac:dyDescent="0.35">
      <c r="A1362" s="5" t="s">
        <v>8218</v>
      </c>
      <c r="B1362" s="5">
        <v>104</v>
      </c>
      <c r="C1362" s="17">
        <f t="shared" si="42"/>
        <v>-0.10710087287767514</v>
      </c>
      <c r="D1362" s="17">
        <f>_xlfn.NORM.S.DIST(C1362,Table2[[#Totals],[Summary by Mean]])</f>
        <v>0.45735447734784318</v>
      </c>
      <c r="E1362" s="5" t="s">
        <v>8220</v>
      </c>
      <c r="F1362" s="5">
        <v>0</v>
      </c>
      <c r="G1362" s="17">
        <f t="shared" si="43"/>
        <v>-0.28830859714434109</v>
      </c>
      <c r="H1362" s="17">
        <f>_xlfn.NORM.S.DIST(G1362,Table2[[#Totals],[Successful Campaigns]])</f>
        <v>0.38655526343120244</v>
      </c>
    </row>
    <row r="1363" spans="1:8" x14ac:dyDescent="0.35">
      <c r="A1363" s="5" t="s">
        <v>8218</v>
      </c>
      <c r="B1363" s="5">
        <v>46</v>
      </c>
      <c r="C1363" s="17">
        <f t="shared" si="42"/>
        <v>-0.17579690646316637</v>
      </c>
      <c r="D1363" s="17">
        <f>_xlfn.NORM.S.DIST(C1363,Table2[[#Totals],[Summary by Mean]])</f>
        <v>0.43022675003712396</v>
      </c>
      <c r="E1363" s="5" t="s">
        <v>8220</v>
      </c>
      <c r="F1363" s="5">
        <v>1</v>
      </c>
      <c r="G1363" s="17">
        <f t="shared" si="43"/>
        <v>0.71169140285565891</v>
      </c>
      <c r="H1363" s="17">
        <f>_xlfn.NORM.S.DIST(G1363,Table2[[#Totals],[Successful Campaigns]])</f>
        <v>0.76167205374032632</v>
      </c>
    </row>
    <row r="1364" spans="1:8" x14ac:dyDescent="0.35">
      <c r="A1364" s="5" t="s">
        <v>8218</v>
      </c>
      <c r="B1364" s="5">
        <v>206</v>
      </c>
      <c r="C1364" s="17">
        <f t="shared" si="42"/>
        <v>1.370939308301633E-2</v>
      </c>
      <c r="D1364" s="17">
        <f>_xlfn.NORM.S.DIST(C1364,Table2[[#Totals],[Summary by Mean]])</f>
        <v>0.5054690852221434</v>
      </c>
      <c r="E1364" s="5" t="s">
        <v>8220</v>
      </c>
      <c r="F1364" s="5">
        <v>5</v>
      </c>
      <c r="G1364" s="17">
        <f t="shared" si="43"/>
        <v>4.7116914028556591</v>
      </c>
      <c r="H1364" s="17">
        <f>_xlfn.NORM.S.DIST(G1364,Table2[[#Totals],[Successful Campaigns]])</f>
        <v>0.99999877165397022</v>
      </c>
    </row>
    <row r="1365" spans="1:8" x14ac:dyDescent="0.35">
      <c r="A1365" s="5" t="s">
        <v>8218</v>
      </c>
      <c r="B1365" s="5">
        <v>18</v>
      </c>
      <c r="C1365" s="17">
        <f t="shared" si="42"/>
        <v>-0.20896050888374834</v>
      </c>
      <c r="D1365" s="17">
        <f>_xlfn.NORM.S.DIST(C1365,Table2[[#Totals],[Summary by Mean]])</f>
        <v>0.4172395336882655</v>
      </c>
      <c r="E1365" s="5" t="s">
        <v>8220</v>
      </c>
      <c r="F1365" s="5">
        <v>2</v>
      </c>
      <c r="G1365" s="17">
        <f t="shared" si="43"/>
        <v>1.7116914028556589</v>
      </c>
      <c r="H1365" s="17">
        <f>_xlfn.NORM.S.DIST(G1365,Table2[[#Totals],[Successful Campaigns]])</f>
        <v>0.95652322310469373</v>
      </c>
    </row>
    <row r="1366" spans="1:8" x14ac:dyDescent="0.35">
      <c r="A1366" s="5" t="s">
        <v>8218</v>
      </c>
      <c r="B1366" s="5">
        <v>28</v>
      </c>
      <c r="C1366" s="17">
        <f t="shared" si="42"/>
        <v>-0.19711636516211192</v>
      </c>
      <c r="D1366" s="17">
        <f>_xlfn.NORM.S.DIST(C1366,Table2[[#Totals],[Summary by Mean]])</f>
        <v>0.42186823856110828</v>
      </c>
      <c r="E1366" s="5" t="s">
        <v>8220</v>
      </c>
      <c r="F1366" s="5">
        <v>0</v>
      </c>
      <c r="G1366" s="17">
        <f t="shared" si="43"/>
        <v>-0.28830859714434109</v>
      </c>
      <c r="H1366" s="17">
        <f>_xlfn.NORM.S.DIST(G1366,Table2[[#Totals],[Successful Campaigns]])</f>
        <v>0.38655526343120244</v>
      </c>
    </row>
    <row r="1367" spans="1:8" x14ac:dyDescent="0.35">
      <c r="A1367" s="5" t="s">
        <v>8218</v>
      </c>
      <c r="B1367" s="5">
        <v>11</v>
      </c>
      <c r="C1367" s="17">
        <f t="shared" si="42"/>
        <v>-0.21725140948889385</v>
      </c>
      <c r="D1367" s="17">
        <f>_xlfn.NORM.S.DIST(C1367,Table2[[#Totals],[Summary by Mean]])</f>
        <v>0.41400621114855224</v>
      </c>
      <c r="E1367" s="5" t="s">
        <v>8220</v>
      </c>
      <c r="F1367" s="5">
        <v>32</v>
      </c>
      <c r="G1367" s="17">
        <f t="shared" si="43"/>
        <v>31.71169140285566</v>
      </c>
      <c r="H1367" s="17">
        <f>_xlfn.NORM.S.DIST(G1367,Table2[[#Totals],[Successful Campaigns]])</f>
        <v>1</v>
      </c>
    </row>
    <row r="1368" spans="1:8" x14ac:dyDescent="0.35">
      <c r="A1368" s="5" t="s">
        <v>8218</v>
      </c>
      <c r="B1368" s="5">
        <v>263</v>
      </c>
      <c r="C1368" s="17">
        <f t="shared" si="42"/>
        <v>8.1221012296343917E-2</v>
      </c>
      <c r="D1368" s="17">
        <f>_xlfn.NORM.S.DIST(C1368,Table2[[#Totals],[Summary by Mean]])</f>
        <v>0.53236690533755593</v>
      </c>
      <c r="E1368" s="5" t="s">
        <v>8220</v>
      </c>
      <c r="F1368" s="5">
        <v>1</v>
      </c>
      <c r="G1368" s="17">
        <f t="shared" si="43"/>
        <v>0.71169140285565891</v>
      </c>
      <c r="H1368" s="17">
        <f>_xlfn.NORM.S.DIST(G1368,Table2[[#Totals],[Successful Campaigns]])</f>
        <v>0.76167205374032632</v>
      </c>
    </row>
    <row r="1369" spans="1:8" x14ac:dyDescent="0.35">
      <c r="A1369" s="5" t="s">
        <v>8218</v>
      </c>
      <c r="B1369" s="5">
        <v>394</v>
      </c>
      <c r="C1369" s="17">
        <f t="shared" si="42"/>
        <v>0.236379295049781</v>
      </c>
      <c r="D1369" s="17">
        <f>_xlfn.NORM.S.DIST(C1369,Table2[[#Totals],[Summary by Mean]])</f>
        <v>0.59343081941696363</v>
      </c>
      <c r="E1369" s="5" t="s">
        <v>8220</v>
      </c>
      <c r="F1369" s="5">
        <v>1</v>
      </c>
      <c r="G1369" s="17">
        <f t="shared" si="43"/>
        <v>0.71169140285565891</v>
      </c>
      <c r="H1369" s="17">
        <f>_xlfn.NORM.S.DIST(G1369,Table2[[#Totals],[Successful Campaigns]])</f>
        <v>0.76167205374032632</v>
      </c>
    </row>
    <row r="1370" spans="1:8" x14ac:dyDescent="0.35">
      <c r="A1370" s="5" t="s">
        <v>8218</v>
      </c>
      <c r="B1370" s="5">
        <v>1049</v>
      </c>
      <c r="C1370" s="17">
        <f t="shared" si="42"/>
        <v>1.0121707088169665</v>
      </c>
      <c r="D1370" s="17">
        <f>_xlfn.NORM.S.DIST(C1370,Table2[[#Totals],[Summary by Mean]])</f>
        <v>0.84427178064394903</v>
      </c>
      <c r="E1370" s="5" t="s">
        <v>8220</v>
      </c>
      <c r="F1370" s="5">
        <v>1</v>
      </c>
      <c r="G1370" s="17">
        <f t="shared" si="43"/>
        <v>0.71169140285565891</v>
      </c>
      <c r="H1370" s="17">
        <f>_xlfn.NORM.S.DIST(G1370,Table2[[#Totals],[Successful Campaigns]])</f>
        <v>0.76167205374032632</v>
      </c>
    </row>
    <row r="1371" spans="1:8" x14ac:dyDescent="0.35">
      <c r="A1371" s="5" t="s">
        <v>8218</v>
      </c>
      <c r="B1371" s="5">
        <v>308</v>
      </c>
      <c r="C1371" s="17">
        <f t="shared" si="42"/>
        <v>0.1345196590437078</v>
      </c>
      <c r="D1371" s="17">
        <f>_xlfn.NORM.S.DIST(C1371,Table2[[#Totals],[Summary by Mean]])</f>
        <v>0.55350416664923296</v>
      </c>
      <c r="E1371" s="5" t="s">
        <v>8220</v>
      </c>
      <c r="F1371" s="5">
        <v>0</v>
      </c>
      <c r="G1371" s="17">
        <f t="shared" si="43"/>
        <v>-0.28830859714434109</v>
      </c>
      <c r="H1371" s="17">
        <f>_xlfn.NORM.S.DIST(G1371,Table2[[#Totals],[Successful Campaigns]])</f>
        <v>0.38655526343120244</v>
      </c>
    </row>
    <row r="1372" spans="1:8" x14ac:dyDescent="0.35">
      <c r="A1372" s="5" t="s">
        <v>8218</v>
      </c>
      <c r="B1372" s="5">
        <v>1088</v>
      </c>
      <c r="C1372" s="17">
        <f t="shared" si="42"/>
        <v>1.0583628693313485</v>
      </c>
      <c r="D1372" s="17">
        <f>_xlfn.NORM.S.DIST(C1372,Table2[[#Totals],[Summary by Mean]])</f>
        <v>0.85505497968258704</v>
      </c>
      <c r="E1372" s="5" t="s">
        <v>8220</v>
      </c>
      <c r="F1372" s="5">
        <v>0</v>
      </c>
      <c r="G1372" s="17">
        <f t="shared" si="43"/>
        <v>-0.28830859714434109</v>
      </c>
      <c r="H1372" s="17">
        <f>_xlfn.NORM.S.DIST(G1372,Table2[[#Totals],[Successful Campaigns]])</f>
        <v>0.38655526343120244</v>
      </c>
    </row>
    <row r="1373" spans="1:8" x14ac:dyDescent="0.35">
      <c r="A1373" s="5" t="s">
        <v>8218</v>
      </c>
      <c r="B1373" s="5">
        <v>73</v>
      </c>
      <c r="C1373" s="17">
        <f t="shared" si="42"/>
        <v>-0.14381771841474805</v>
      </c>
      <c r="D1373" s="17">
        <f>_xlfn.NORM.S.DIST(C1373,Table2[[#Totals],[Summary by Mean]])</f>
        <v>0.44282220552952695</v>
      </c>
      <c r="E1373" s="5" t="s">
        <v>8220</v>
      </c>
      <c r="F1373" s="5">
        <v>8</v>
      </c>
      <c r="G1373" s="17">
        <f t="shared" si="43"/>
        <v>7.7116914028556591</v>
      </c>
      <c r="H1373" s="17">
        <f>_xlfn.NORM.S.DIST(G1373,Table2[[#Totals],[Successful Campaigns]])</f>
        <v>0.99999999999999378</v>
      </c>
    </row>
    <row r="1374" spans="1:8" x14ac:dyDescent="0.35">
      <c r="A1374" s="5" t="s">
        <v>8218</v>
      </c>
      <c r="B1374" s="5">
        <v>143</v>
      </c>
      <c r="C1374" s="17">
        <f t="shared" si="42"/>
        <v>-6.0908712363293115E-2</v>
      </c>
      <c r="D1374" s="17">
        <f>_xlfn.NORM.S.DIST(C1374,Table2[[#Totals],[Summary by Mean]])</f>
        <v>0.47571595543406797</v>
      </c>
      <c r="E1374" s="5" t="s">
        <v>8220</v>
      </c>
      <c r="F1374" s="5">
        <v>0</v>
      </c>
      <c r="G1374" s="17">
        <f t="shared" si="43"/>
        <v>-0.28830859714434109</v>
      </c>
      <c r="H1374" s="17">
        <f>_xlfn.NORM.S.DIST(G1374,Table2[[#Totals],[Successful Campaigns]])</f>
        <v>0.38655526343120244</v>
      </c>
    </row>
    <row r="1375" spans="1:8" x14ac:dyDescent="0.35">
      <c r="A1375" s="5" t="s">
        <v>8218</v>
      </c>
      <c r="B1375" s="5">
        <v>1420</v>
      </c>
      <c r="C1375" s="17">
        <f t="shared" si="42"/>
        <v>1.4515884408896775</v>
      </c>
      <c r="D1375" s="17">
        <f>_xlfn.NORM.S.DIST(C1375,Table2[[#Totals],[Summary by Mean]])</f>
        <v>0.926691962648586</v>
      </c>
      <c r="E1375" s="5" t="s">
        <v>8220</v>
      </c>
      <c r="F1375" s="5">
        <v>1</v>
      </c>
      <c r="G1375" s="17">
        <f t="shared" si="43"/>
        <v>0.71169140285565891</v>
      </c>
      <c r="H1375" s="17">
        <f>_xlfn.NORM.S.DIST(G1375,Table2[[#Totals],[Successful Campaigns]])</f>
        <v>0.76167205374032632</v>
      </c>
    </row>
    <row r="1376" spans="1:8" x14ac:dyDescent="0.35">
      <c r="A1376" s="5" t="s">
        <v>8218</v>
      </c>
      <c r="B1376" s="5">
        <v>305</v>
      </c>
      <c r="C1376" s="17">
        <f t="shared" si="42"/>
        <v>0.13096641592721689</v>
      </c>
      <c r="D1376" s="17">
        <f>_xlfn.NORM.S.DIST(C1376,Table2[[#Totals],[Summary by Mean]])</f>
        <v>0.55209906263238018</v>
      </c>
      <c r="E1376" s="5" t="s">
        <v>8220</v>
      </c>
      <c r="F1376" s="5">
        <v>16</v>
      </c>
      <c r="G1376" s="17">
        <f t="shared" si="43"/>
        <v>15.711691402855658</v>
      </c>
      <c r="H1376" s="17">
        <f>_xlfn.NORM.S.DIST(G1376,Table2[[#Totals],[Successful Campaigns]])</f>
        <v>1</v>
      </c>
    </row>
    <row r="1377" spans="1:8" x14ac:dyDescent="0.35">
      <c r="A1377" s="5" t="s">
        <v>8218</v>
      </c>
      <c r="B1377" s="5">
        <v>551</v>
      </c>
      <c r="C1377" s="17">
        <f t="shared" si="42"/>
        <v>0.42233235147947285</v>
      </c>
      <c r="D1377" s="17">
        <f>_xlfn.NORM.S.DIST(C1377,Table2[[#Totals],[Summary by Mean]])</f>
        <v>0.6636087761854309</v>
      </c>
      <c r="E1377" s="5" t="s">
        <v>8220</v>
      </c>
      <c r="F1377" s="5">
        <v>12</v>
      </c>
      <c r="G1377" s="17">
        <f t="shared" si="43"/>
        <v>11.711691402855658</v>
      </c>
      <c r="H1377" s="17">
        <f>_xlfn.NORM.S.DIST(G1377,Table2[[#Totals],[Successful Campaigns]])</f>
        <v>1</v>
      </c>
    </row>
    <row r="1378" spans="1:8" x14ac:dyDescent="0.35">
      <c r="A1378" s="5" t="s">
        <v>8218</v>
      </c>
      <c r="B1378" s="5">
        <v>187</v>
      </c>
      <c r="C1378" s="17">
        <f t="shared" si="42"/>
        <v>-8.7944799880928671E-3</v>
      </c>
      <c r="D1378" s="17">
        <f>_xlfn.NORM.S.DIST(C1378,Table2[[#Totals],[Summary by Mean]])</f>
        <v>0.4964915553241987</v>
      </c>
      <c r="E1378" s="5" t="s">
        <v>8220</v>
      </c>
      <c r="F1378" s="5">
        <v>4</v>
      </c>
      <c r="G1378" s="17">
        <f t="shared" si="43"/>
        <v>3.7116914028556591</v>
      </c>
      <c r="H1378" s="17">
        <f>_xlfn.NORM.S.DIST(G1378,Table2[[#Totals],[Successful Campaigns]])</f>
        <v>0.99989706055044614</v>
      </c>
    </row>
    <row r="1379" spans="1:8" x14ac:dyDescent="0.35">
      <c r="A1379" s="5" t="s">
        <v>8218</v>
      </c>
      <c r="B1379" s="5">
        <v>325</v>
      </c>
      <c r="C1379" s="17">
        <f t="shared" si="42"/>
        <v>0.15465470337048973</v>
      </c>
      <c r="D1379" s="17">
        <f>_xlfn.NORM.S.DIST(C1379,Table2[[#Totals],[Summary by Mean]])</f>
        <v>0.56145322914653617</v>
      </c>
      <c r="E1379" s="5" t="s">
        <v>8220</v>
      </c>
      <c r="F1379" s="5">
        <v>2</v>
      </c>
      <c r="G1379" s="17">
        <f t="shared" si="43"/>
        <v>1.7116914028556589</v>
      </c>
      <c r="H1379" s="17">
        <f>_xlfn.NORM.S.DIST(G1379,Table2[[#Totals],[Successful Campaigns]])</f>
        <v>0.95652322310469373</v>
      </c>
    </row>
    <row r="1380" spans="1:8" x14ac:dyDescent="0.35">
      <c r="A1380" s="5" t="s">
        <v>8218</v>
      </c>
      <c r="B1380" s="5">
        <v>148</v>
      </c>
      <c r="C1380" s="17">
        <f t="shared" si="42"/>
        <v>-5.4986640502474905E-2</v>
      </c>
      <c r="D1380" s="17">
        <f>_xlfn.NORM.S.DIST(C1380,Table2[[#Totals],[Summary by Mean]])</f>
        <v>0.47807455351250883</v>
      </c>
      <c r="E1380" s="5" t="s">
        <v>8220</v>
      </c>
      <c r="F1380" s="5">
        <v>3</v>
      </c>
      <c r="G1380" s="17">
        <f t="shared" si="43"/>
        <v>2.7116914028556591</v>
      </c>
      <c r="H1380" s="17">
        <f>_xlfn.NORM.S.DIST(G1380,Table2[[#Totals],[Successful Campaigns]])</f>
        <v>0.99665295593346726</v>
      </c>
    </row>
    <row r="1381" spans="1:8" x14ac:dyDescent="0.35">
      <c r="A1381" s="5" t="s">
        <v>8218</v>
      </c>
      <c r="B1381" s="5">
        <v>69</v>
      </c>
      <c r="C1381" s="17">
        <f t="shared" si="42"/>
        <v>-0.14855537590340262</v>
      </c>
      <c r="D1381" s="17">
        <f>_xlfn.NORM.S.DIST(C1381,Table2[[#Totals],[Summary by Mean]])</f>
        <v>0.44095224352707513</v>
      </c>
      <c r="E1381" s="5" t="s">
        <v>8220</v>
      </c>
      <c r="F1381" s="5">
        <v>0</v>
      </c>
      <c r="G1381" s="17">
        <f t="shared" si="43"/>
        <v>-0.28830859714434109</v>
      </c>
      <c r="H1381" s="17">
        <f>_xlfn.NORM.S.DIST(G1381,Table2[[#Totals],[Successful Campaigns]])</f>
        <v>0.38655526343120244</v>
      </c>
    </row>
    <row r="1382" spans="1:8" x14ac:dyDescent="0.35">
      <c r="A1382" s="5" t="s">
        <v>8218</v>
      </c>
      <c r="B1382" s="5">
        <v>173</v>
      </c>
      <c r="C1382" s="17">
        <f t="shared" si="42"/>
        <v>-2.5376281198383855E-2</v>
      </c>
      <c r="D1382" s="17">
        <f>_xlfn.NORM.S.DIST(C1382,Table2[[#Totals],[Summary by Mean]])</f>
        <v>0.48987741493823639</v>
      </c>
      <c r="E1382" s="5" t="s">
        <v>8220</v>
      </c>
      <c r="F1382" s="5">
        <v>3</v>
      </c>
      <c r="G1382" s="17">
        <f t="shared" si="43"/>
        <v>2.7116914028556591</v>
      </c>
      <c r="H1382" s="17">
        <f>_xlfn.NORM.S.DIST(G1382,Table2[[#Totals],[Successful Campaigns]])</f>
        <v>0.99665295593346726</v>
      </c>
    </row>
    <row r="1383" spans="1:8" x14ac:dyDescent="0.35">
      <c r="A1383" s="5" t="s">
        <v>8218</v>
      </c>
      <c r="B1383" s="5">
        <v>269</v>
      </c>
      <c r="C1383" s="17">
        <f t="shared" si="42"/>
        <v>8.8327498529325768E-2</v>
      </c>
      <c r="D1383" s="17">
        <f>_xlfn.NORM.S.DIST(C1383,Table2[[#Totals],[Summary by Mean]])</f>
        <v>0.53519180815026324</v>
      </c>
      <c r="E1383" s="5" t="s">
        <v>8220</v>
      </c>
      <c r="F1383" s="5">
        <v>4</v>
      </c>
      <c r="G1383" s="17">
        <f t="shared" si="43"/>
        <v>3.7116914028556591</v>
      </c>
      <c r="H1383" s="17">
        <f>_xlfn.NORM.S.DIST(G1383,Table2[[#Totals],[Successful Campaigns]])</f>
        <v>0.99989706055044614</v>
      </c>
    </row>
    <row r="1384" spans="1:8" x14ac:dyDescent="0.35">
      <c r="A1384" s="5" t="s">
        <v>8218</v>
      </c>
      <c r="B1384" s="5">
        <v>185</v>
      </c>
      <c r="C1384" s="17">
        <f t="shared" si="42"/>
        <v>-1.1163308732420151E-2</v>
      </c>
      <c r="D1384" s="17">
        <f>_xlfn.NORM.S.DIST(C1384,Table2[[#Totals],[Summary by Mean]])</f>
        <v>0.49554657665485863</v>
      </c>
      <c r="E1384" s="5" t="s">
        <v>8220</v>
      </c>
      <c r="F1384" s="5">
        <v>2</v>
      </c>
      <c r="G1384" s="17">
        <f t="shared" si="43"/>
        <v>1.7116914028556589</v>
      </c>
      <c r="H1384" s="17">
        <f>_xlfn.NORM.S.DIST(G1384,Table2[[#Totals],[Successful Campaigns]])</f>
        <v>0.95652322310469373</v>
      </c>
    </row>
    <row r="1385" spans="1:8" x14ac:dyDescent="0.35">
      <c r="A1385" s="5" t="s">
        <v>8218</v>
      </c>
      <c r="B1385" s="5">
        <v>176</v>
      </c>
      <c r="C1385" s="17">
        <f t="shared" si="42"/>
        <v>-2.1823038081892929E-2</v>
      </c>
      <c r="D1385" s="17">
        <f>_xlfn.NORM.S.DIST(C1385,Table2[[#Totals],[Summary by Mean]])</f>
        <v>0.49129455841496472</v>
      </c>
      <c r="E1385" s="5" t="s">
        <v>8220</v>
      </c>
      <c r="F1385" s="5">
        <v>10</v>
      </c>
      <c r="G1385" s="17">
        <f t="shared" si="43"/>
        <v>9.7116914028556582</v>
      </c>
      <c r="H1385" s="17">
        <f>_xlfn.NORM.S.DIST(G1385,Table2[[#Totals],[Successful Campaigns]])</f>
        <v>1</v>
      </c>
    </row>
    <row r="1386" spans="1:8" x14ac:dyDescent="0.35">
      <c r="A1386" s="5" t="s">
        <v>8218</v>
      </c>
      <c r="B1386" s="5">
        <v>1019</v>
      </c>
      <c r="C1386" s="17">
        <f t="shared" si="42"/>
        <v>0.97663827765205724</v>
      </c>
      <c r="D1386" s="17">
        <f>_xlfn.NORM.S.DIST(C1386,Table2[[#Totals],[Summary by Mean]])</f>
        <v>0.83562586903018754</v>
      </c>
      <c r="E1386" s="5" t="s">
        <v>8220</v>
      </c>
      <c r="F1386" s="5">
        <v>11</v>
      </c>
      <c r="G1386" s="17">
        <f t="shared" si="43"/>
        <v>10.711691402855658</v>
      </c>
      <c r="H1386" s="17">
        <f>_xlfn.NORM.S.DIST(G1386,Table2[[#Totals],[Successful Campaigns]])</f>
        <v>1</v>
      </c>
    </row>
    <row r="1387" spans="1:8" x14ac:dyDescent="0.35">
      <c r="A1387" s="5" t="s">
        <v>8218</v>
      </c>
      <c r="B1387" s="5">
        <v>113</v>
      </c>
      <c r="C1387" s="17">
        <f t="shared" si="42"/>
        <v>-9.6441143528202364E-2</v>
      </c>
      <c r="D1387" s="17">
        <f>_xlfn.NORM.S.DIST(C1387,Table2[[#Totals],[Summary by Mean]])</f>
        <v>0.46158510829183119</v>
      </c>
      <c r="E1387" s="5" t="s">
        <v>8220</v>
      </c>
      <c r="F1387" s="5">
        <v>6</v>
      </c>
      <c r="G1387" s="17">
        <f t="shared" si="43"/>
        <v>5.7116914028556591</v>
      </c>
      <c r="H1387" s="17">
        <f>_xlfn.NORM.S.DIST(G1387,Table2[[#Totals],[Successful Campaigns]])</f>
        <v>0.99999999440706033</v>
      </c>
    </row>
    <row r="1388" spans="1:8" x14ac:dyDescent="0.35">
      <c r="A1388" s="5" t="s">
        <v>8218</v>
      </c>
      <c r="B1388" s="5">
        <v>404</v>
      </c>
      <c r="C1388" s="17">
        <f t="shared" si="42"/>
        <v>0.24822343877141742</v>
      </c>
      <c r="D1388" s="17">
        <f>_xlfn.NORM.S.DIST(C1388,Table2[[#Totals],[Summary by Mean]])</f>
        <v>0.59801923388838674</v>
      </c>
      <c r="E1388" s="5" t="s">
        <v>8220</v>
      </c>
      <c r="F1388" s="5">
        <v>2</v>
      </c>
      <c r="G1388" s="17">
        <f t="shared" si="43"/>
        <v>1.7116914028556589</v>
      </c>
      <c r="H1388" s="17">
        <f>_xlfn.NORM.S.DIST(G1388,Table2[[#Totals],[Successful Campaigns]])</f>
        <v>0.95652322310469373</v>
      </c>
    </row>
    <row r="1389" spans="1:8" x14ac:dyDescent="0.35">
      <c r="A1389" s="5" t="s">
        <v>8218</v>
      </c>
      <c r="B1389" s="5">
        <v>707</v>
      </c>
      <c r="C1389" s="17">
        <f t="shared" si="42"/>
        <v>0.60710099353700098</v>
      </c>
      <c r="D1389" s="17">
        <f>_xlfn.NORM.S.DIST(C1389,Table2[[#Totals],[Summary by Mean]])</f>
        <v>0.72810805456435246</v>
      </c>
      <c r="E1389" s="5" t="s">
        <v>8220</v>
      </c>
      <c r="F1389" s="5">
        <v>6</v>
      </c>
      <c r="G1389" s="17">
        <f t="shared" si="43"/>
        <v>5.7116914028556591</v>
      </c>
      <c r="H1389" s="17">
        <f>_xlfn.NORM.S.DIST(G1389,Table2[[#Totals],[Successful Campaigns]])</f>
        <v>0.99999999440706033</v>
      </c>
    </row>
    <row r="1390" spans="1:8" x14ac:dyDescent="0.35">
      <c r="A1390" s="5" t="s">
        <v>8218</v>
      </c>
      <c r="B1390" s="5">
        <v>392</v>
      </c>
      <c r="C1390" s="17">
        <f t="shared" si="42"/>
        <v>0.23401046630545372</v>
      </c>
      <c r="D1390" s="17">
        <f>_xlfn.NORM.S.DIST(C1390,Table2[[#Totals],[Summary by Mean]])</f>
        <v>0.59251157335037208</v>
      </c>
      <c r="E1390" s="5" t="s">
        <v>8220</v>
      </c>
      <c r="F1390" s="5">
        <v>8</v>
      </c>
      <c r="G1390" s="17">
        <f t="shared" si="43"/>
        <v>7.7116914028556591</v>
      </c>
      <c r="H1390" s="17">
        <f>_xlfn.NORM.S.DIST(G1390,Table2[[#Totals],[Successful Campaigns]])</f>
        <v>0.99999999999999378</v>
      </c>
    </row>
    <row r="1391" spans="1:8" x14ac:dyDescent="0.35">
      <c r="A1391" s="5" t="s">
        <v>8218</v>
      </c>
      <c r="B1391" s="5">
        <v>23</v>
      </c>
      <c r="C1391" s="17">
        <f t="shared" si="42"/>
        <v>-0.20303843702293015</v>
      </c>
      <c r="D1391" s="17">
        <f>_xlfn.NORM.S.DIST(C1391,Table2[[#Totals],[Summary by Mean]])</f>
        <v>0.41955249473073053</v>
      </c>
      <c r="E1391" s="5" t="s">
        <v>8220</v>
      </c>
      <c r="F1391" s="5">
        <v>37</v>
      </c>
      <c r="G1391" s="17">
        <f t="shared" si="43"/>
        <v>36.711691402855656</v>
      </c>
      <c r="H1391" s="17">
        <f>_xlfn.NORM.S.DIST(G1391,Table2[[#Totals],[Successful Campaigns]])</f>
        <v>1</v>
      </c>
    </row>
    <row r="1392" spans="1:8" x14ac:dyDescent="0.35">
      <c r="A1392" s="5" t="s">
        <v>8218</v>
      </c>
      <c r="B1392" s="5">
        <v>682</v>
      </c>
      <c r="C1392" s="17">
        <f t="shared" si="42"/>
        <v>0.57749063423290992</v>
      </c>
      <c r="D1392" s="17">
        <f>_xlfn.NORM.S.DIST(C1392,Table2[[#Totals],[Summary by Mean]])</f>
        <v>0.7181959681569301</v>
      </c>
      <c r="E1392" s="5" t="s">
        <v>8220</v>
      </c>
      <c r="F1392" s="5">
        <v>11</v>
      </c>
      <c r="G1392" s="17">
        <f t="shared" si="43"/>
        <v>10.711691402855658</v>
      </c>
      <c r="H1392" s="17">
        <f>_xlfn.NORM.S.DIST(G1392,Table2[[#Totals],[Successful Campaigns]])</f>
        <v>1</v>
      </c>
    </row>
    <row r="1393" spans="1:8" x14ac:dyDescent="0.35">
      <c r="A1393" s="5" t="s">
        <v>8218</v>
      </c>
      <c r="B1393" s="5">
        <v>37</v>
      </c>
      <c r="C1393" s="17">
        <f t="shared" si="42"/>
        <v>-0.18645663581263916</v>
      </c>
      <c r="D1393" s="17">
        <f>_xlfn.NORM.S.DIST(C1393,Table2[[#Totals],[Summary by Mean]])</f>
        <v>0.42604334104294955</v>
      </c>
      <c r="E1393" s="5" t="s">
        <v>8220</v>
      </c>
      <c r="F1393" s="5">
        <v>0</v>
      </c>
      <c r="G1393" s="17">
        <f t="shared" si="43"/>
        <v>-0.28830859714434109</v>
      </c>
      <c r="H1393" s="17">
        <f>_xlfn.NORM.S.DIST(G1393,Table2[[#Totals],[Successful Campaigns]])</f>
        <v>0.38655526343120244</v>
      </c>
    </row>
    <row r="1394" spans="1:8" x14ac:dyDescent="0.35">
      <c r="A1394" s="5" t="s">
        <v>8218</v>
      </c>
      <c r="B1394" s="5">
        <v>146</v>
      </c>
      <c r="C1394" s="17">
        <f t="shared" si="42"/>
        <v>-5.7355469246802189E-2</v>
      </c>
      <c r="D1394" s="17">
        <f>_xlfn.NORM.S.DIST(C1394,Table2[[#Totals],[Summary by Mean]])</f>
        <v>0.47713101748287579</v>
      </c>
      <c r="E1394" s="5" t="s">
        <v>8220</v>
      </c>
      <c r="F1394" s="5">
        <v>10</v>
      </c>
      <c r="G1394" s="17">
        <f t="shared" si="43"/>
        <v>9.7116914028556582</v>
      </c>
      <c r="H1394" s="17">
        <f>_xlfn.NORM.S.DIST(G1394,Table2[[#Totals],[Successful Campaigns]])</f>
        <v>1</v>
      </c>
    </row>
    <row r="1395" spans="1:8" x14ac:dyDescent="0.35">
      <c r="A1395" s="5" t="s">
        <v>8218</v>
      </c>
      <c r="B1395" s="5">
        <v>119</v>
      </c>
      <c r="C1395" s="17">
        <f t="shared" si="42"/>
        <v>-8.9334657295220513E-2</v>
      </c>
      <c r="D1395" s="17">
        <f>_xlfn.NORM.S.DIST(C1395,Table2[[#Totals],[Summary by Mean]])</f>
        <v>0.46440797581537757</v>
      </c>
      <c r="E1395" s="5" t="s">
        <v>8220</v>
      </c>
      <c r="F1395" s="5">
        <v>6</v>
      </c>
      <c r="G1395" s="17">
        <f t="shared" si="43"/>
        <v>5.7116914028556591</v>
      </c>
      <c r="H1395" s="17">
        <f>_xlfn.NORM.S.DIST(G1395,Table2[[#Totals],[Successful Campaigns]])</f>
        <v>0.99999999440706033</v>
      </c>
    </row>
    <row r="1396" spans="1:8" x14ac:dyDescent="0.35">
      <c r="A1396" s="5" t="s">
        <v>8218</v>
      </c>
      <c r="B1396" s="5">
        <v>163</v>
      </c>
      <c r="C1396" s="17">
        <f t="shared" si="42"/>
        <v>-3.722042492002027E-2</v>
      </c>
      <c r="D1396" s="17">
        <f>_xlfn.NORM.S.DIST(C1396,Table2[[#Totals],[Summary by Mean]])</f>
        <v>0.48515462658184172</v>
      </c>
      <c r="E1396" s="5" t="s">
        <v>8220</v>
      </c>
      <c r="F1396" s="5">
        <v>8</v>
      </c>
      <c r="G1396" s="17">
        <f t="shared" si="43"/>
        <v>7.7116914028556591</v>
      </c>
      <c r="H1396" s="17">
        <f>_xlfn.NORM.S.DIST(G1396,Table2[[#Totals],[Successful Campaigns]])</f>
        <v>0.99999999999999378</v>
      </c>
    </row>
    <row r="1397" spans="1:8" x14ac:dyDescent="0.35">
      <c r="A1397" s="5" t="s">
        <v>8218</v>
      </c>
      <c r="B1397" s="5">
        <v>339</v>
      </c>
      <c r="C1397" s="17">
        <f t="shared" si="42"/>
        <v>0.17123650458078071</v>
      </c>
      <c r="D1397" s="17">
        <f>_xlfn.NORM.S.DIST(C1397,Table2[[#Totals],[Summary by Mean]])</f>
        <v>0.56798109756475601</v>
      </c>
      <c r="E1397" s="5" t="s">
        <v>8220</v>
      </c>
      <c r="F1397" s="5">
        <v>6</v>
      </c>
      <c r="G1397" s="17">
        <f t="shared" si="43"/>
        <v>5.7116914028556591</v>
      </c>
      <c r="H1397" s="17">
        <f>_xlfn.NORM.S.DIST(G1397,Table2[[#Totals],[Successful Campaigns]])</f>
        <v>0.99999999440706033</v>
      </c>
    </row>
    <row r="1398" spans="1:8" x14ac:dyDescent="0.35">
      <c r="A1398" s="5" t="s">
        <v>8218</v>
      </c>
      <c r="B1398" s="5">
        <v>58</v>
      </c>
      <c r="C1398" s="17">
        <f t="shared" si="42"/>
        <v>-0.16158393399720267</v>
      </c>
      <c r="D1398" s="17">
        <f>_xlfn.NORM.S.DIST(C1398,Table2[[#Totals],[Summary by Mean]])</f>
        <v>0.43581675492682476</v>
      </c>
      <c r="E1398" s="5" t="s">
        <v>8220</v>
      </c>
      <c r="F1398" s="5">
        <v>7</v>
      </c>
      <c r="G1398" s="17">
        <f t="shared" si="43"/>
        <v>6.7116914028556591</v>
      </c>
      <c r="H1398" s="17">
        <f>_xlfn.NORM.S.DIST(G1398,Table2[[#Totals],[Successful Campaigns]])</f>
        <v>0.99999999999038092</v>
      </c>
    </row>
    <row r="1399" spans="1:8" x14ac:dyDescent="0.35">
      <c r="A1399" s="5" t="s">
        <v>8218</v>
      </c>
      <c r="B1399" s="5">
        <v>456</v>
      </c>
      <c r="C1399" s="17">
        <f t="shared" si="42"/>
        <v>0.30981298612392683</v>
      </c>
      <c r="D1399" s="17">
        <f>_xlfn.NORM.S.DIST(C1399,Table2[[#Totals],[Summary by Mean]])</f>
        <v>0.62164841215679989</v>
      </c>
      <c r="E1399" s="5" t="s">
        <v>8220</v>
      </c>
      <c r="F1399" s="5">
        <v>7</v>
      </c>
      <c r="G1399" s="17">
        <f t="shared" si="43"/>
        <v>6.7116914028556591</v>
      </c>
      <c r="H1399" s="17">
        <f>_xlfn.NORM.S.DIST(G1399,Table2[[#Totals],[Successful Campaigns]])</f>
        <v>0.99999999999038092</v>
      </c>
    </row>
    <row r="1400" spans="1:8" x14ac:dyDescent="0.35">
      <c r="A1400" s="5" t="s">
        <v>8218</v>
      </c>
      <c r="B1400" s="5">
        <v>15</v>
      </c>
      <c r="C1400" s="17">
        <f t="shared" si="42"/>
        <v>-0.21251375200023928</v>
      </c>
      <c r="D1400" s="17">
        <f>_xlfn.NORM.S.DIST(C1400,Table2[[#Totals],[Summary by Mean]])</f>
        <v>0.41585312512584199</v>
      </c>
      <c r="E1400" s="5" t="s">
        <v>8220</v>
      </c>
      <c r="F1400" s="5">
        <v>5</v>
      </c>
      <c r="G1400" s="17">
        <f t="shared" si="43"/>
        <v>4.7116914028556591</v>
      </c>
      <c r="H1400" s="17">
        <f>_xlfn.NORM.S.DIST(G1400,Table2[[#Totals],[Successful Campaigns]])</f>
        <v>0.99999877165397022</v>
      </c>
    </row>
    <row r="1401" spans="1:8" x14ac:dyDescent="0.35">
      <c r="A1401" s="5" t="s">
        <v>8218</v>
      </c>
      <c r="B1401" s="5">
        <v>191</v>
      </c>
      <c r="C1401" s="17">
        <f t="shared" si="42"/>
        <v>-4.0568224994382996E-3</v>
      </c>
      <c r="D1401" s="17">
        <f>_xlfn.NORM.S.DIST(C1401,Table2[[#Totals],[Summary by Mean]])</f>
        <v>0.4983815664202032</v>
      </c>
      <c r="E1401" s="5" t="s">
        <v>8220</v>
      </c>
      <c r="F1401" s="5">
        <v>46</v>
      </c>
      <c r="G1401" s="17">
        <f t="shared" si="43"/>
        <v>45.711691402855656</v>
      </c>
      <c r="H1401" s="17">
        <f>_xlfn.NORM.S.DIST(G1401,Table2[[#Totals],[Successful Campaigns]])</f>
        <v>1</v>
      </c>
    </row>
    <row r="1402" spans="1:8" x14ac:dyDescent="0.35">
      <c r="A1402" s="5" t="s">
        <v>8218</v>
      </c>
      <c r="B1402" s="5">
        <v>17</v>
      </c>
      <c r="C1402" s="17">
        <f t="shared" si="42"/>
        <v>-0.210144923255912</v>
      </c>
      <c r="D1402" s="17">
        <f>_xlfn.NORM.S.DIST(C1402,Table2[[#Totals],[Summary by Mean]])</f>
        <v>0.41677728225485228</v>
      </c>
      <c r="E1402" s="5" t="s">
        <v>8220</v>
      </c>
      <c r="F1402" s="5">
        <v>10</v>
      </c>
      <c r="G1402" s="17">
        <f t="shared" si="43"/>
        <v>9.7116914028556582</v>
      </c>
      <c r="H1402" s="17">
        <f>_xlfn.NORM.S.DIST(G1402,Table2[[#Totals],[Successful Campaigns]])</f>
        <v>1</v>
      </c>
    </row>
    <row r="1403" spans="1:8" x14ac:dyDescent="0.35">
      <c r="A1403" s="5" t="s">
        <v>8218</v>
      </c>
      <c r="B1403" s="5">
        <v>28</v>
      </c>
      <c r="C1403" s="17">
        <f t="shared" si="42"/>
        <v>-0.19711636516211192</v>
      </c>
      <c r="D1403" s="17">
        <f>_xlfn.NORM.S.DIST(C1403,Table2[[#Totals],[Summary by Mean]])</f>
        <v>0.42186823856110828</v>
      </c>
      <c r="E1403" s="5" t="s">
        <v>8220</v>
      </c>
      <c r="F1403" s="5">
        <v>19</v>
      </c>
      <c r="G1403" s="17">
        <f t="shared" si="43"/>
        <v>18.71169140285566</v>
      </c>
      <c r="H1403" s="17">
        <f>_xlfn.NORM.S.DIST(G1403,Table2[[#Totals],[Successful Campaigns]])</f>
        <v>1</v>
      </c>
    </row>
    <row r="1404" spans="1:8" x14ac:dyDescent="0.35">
      <c r="A1404" s="5" t="s">
        <v>8218</v>
      </c>
      <c r="B1404" s="5">
        <v>18</v>
      </c>
      <c r="C1404" s="17">
        <f t="shared" si="42"/>
        <v>-0.20896050888374834</v>
      </c>
      <c r="D1404" s="17">
        <f>_xlfn.NORM.S.DIST(C1404,Table2[[#Totals],[Summary by Mean]])</f>
        <v>0.4172395336882655</v>
      </c>
      <c r="E1404" s="5" t="s">
        <v>8220</v>
      </c>
      <c r="F1404" s="5">
        <v>13</v>
      </c>
      <c r="G1404" s="17">
        <f t="shared" si="43"/>
        <v>12.711691402855658</v>
      </c>
      <c r="H1404" s="17">
        <f>_xlfn.NORM.S.DIST(G1404,Table2[[#Totals],[Successful Campaigns]])</f>
        <v>1</v>
      </c>
    </row>
    <row r="1405" spans="1:8" x14ac:dyDescent="0.35">
      <c r="A1405" s="5" t="s">
        <v>8218</v>
      </c>
      <c r="B1405" s="5">
        <v>61</v>
      </c>
      <c r="C1405" s="17">
        <f t="shared" si="42"/>
        <v>-0.15803069088071175</v>
      </c>
      <c r="D1405" s="17">
        <f>_xlfn.NORM.S.DIST(C1405,Table2[[#Totals],[Summary by Mean]])</f>
        <v>0.43721630737551198</v>
      </c>
      <c r="E1405" s="5" t="s">
        <v>8220</v>
      </c>
      <c r="F1405" s="5">
        <v>13</v>
      </c>
      <c r="G1405" s="17">
        <f t="shared" si="43"/>
        <v>12.711691402855658</v>
      </c>
      <c r="H1405" s="17">
        <f>_xlfn.NORM.S.DIST(G1405,Table2[[#Totals],[Successful Campaigns]])</f>
        <v>1</v>
      </c>
    </row>
    <row r="1406" spans="1:8" x14ac:dyDescent="0.35">
      <c r="A1406" s="5" t="s">
        <v>8218</v>
      </c>
      <c r="B1406" s="5">
        <v>108</v>
      </c>
      <c r="C1406" s="17">
        <f t="shared" si="42"/>
        <v>-0.10236321538902057</v>
      </c>
      <c r="D1406" s="17">
        <f>_xlfn.NORM.S.DIST(C1406,Table2[[#Totals],[Summary by Mean]])</f>
        <v>0.4592341900631135</v>
      </c>
      <c r="E1406" s="5" t="s">
        <v>8220</v>
      </c>
      <c r="F1406" s="5">
        <v>4</v>
      </c>
      <c r="G1406" s="17">
        <f t="shared" si="43"/>
        <v>3.7116914028556591</v>
      </c>
      <c r="H1406" s="17">
        <f>_xlfn.NORM.S.DIST(G1406,Table2[[#Totals],[Successful Campaigns]])</f>
        <v>0.99989706055044614</v>
      </c>
    </row>
    <row r="1407" spans="1:8" x14ac:dyDescent="0.35">
      <c r="A1407" s="5" t="s">
        <v>8218</v>
      </c>
      <c r="B1407" s="5">
        <v>142</v>
      </c>
      <c r="C1407" s="17">
        <f t="shared" si="42"/>
        <v>-6.2093126735456756E-2</v>
      </c>
      <c r="D1407" s="17">
        <f>_xlfn.NORM.S.DIST(C1407,Table2[[#Totals],[Summary by Mean]])</f>
        <v>0.47524433525431792</v>
      </c>
      <c r="E1407" s="5" t="s">
        <v>8220</v>
      </c>
      <c r="F1407" s="5">
        <v>0</v>
      </c>
      <c r="G1407" s="17">
        <f t="shared" si="43"/>
        <v>-0.28830859714434109</v>
      </c>
      <c r="H1407" s="17">
        <f>_xlfn.NORM.S.DIST(G1407,Table2[[#Totals],[Successful Campaigns]])</f>
        <v>0.38655526343120244</v>
      </c>
    </row>
    <row r="1408" spans="1:8" x14ac:dyDescent="0.35">
      <c r="A1408" s="5" t="s">
        <v>8218</v>
      </c>
      <c r="B1408" s="5">
        <v>74</v>
      </c>
      <c r="C1408" s="17">
        <f t="shared" si="42"/>
        <v>-0.1426333040425844</v>
      </c>
      <c r="D1408" s="17">
        <f>_xlfn.NORM.S.DIST(C1408,Table2[[#Totals],[Summary by Mean]])</f>
        <v>0.4432898967845465</v>
      </c>
      <c r="E1408" s="5" t="s">
        <v>8220</v>
      </c>
      <c r="F1408" s="5">
        <v>3</v>
      </c>
      <c r="G1408" s="17">
        <f t="shared" si="43"/>
        <v>2.7116914028556591</v>
      </c>
      <c r="H1408" s="17">
        <f>_xlfn.NORM.S.DIST(G1408,Table2[[#Totals],[Successful Campaigns]])</f>
        <v>0.99665295593346726</v>
      </c>
    </row>
    <row r="1409" spans="1:8" x14ac:dyDescent="0.35">
      <c r="A1409" s="5" t="s">
        <v>8218</v>
      </c>
      <c r="B1409" s="5">
        <v>38</v>
      </c>
      <c r="C1409" s="17">
        <f t="shared" si="42"/>
        <v>-0.1852722214404755</v>
      </c>
      <c r="D1409" s="17">
        <f>_xlfn.NORM.S.DIST(C1409,Table2[[#Totals],[Summary by Mean]])</f>
        <v>0.4265077624515079</v>
      </c>
      <c r="E1409" s="5" t="s">
        <v>8220</v>
      </c>
      <c r="F1409" s="5">
        <v>1</v>
      </c>
      <c r="G1409" s="17">
        <f t="shared" si="43"/>
        <v>0.71169140285565891</v>
      </c>
      <c r="H1409" s="17">
        <f>_xlfn.NORM.S.DIST(G1409,Table2[[#Totals],[Successful Campaigns]])</f>
        <v>0.76167205374032632</v>
      </c>
    </row>
    <row r="1410" spans="1:8" x14ac:dyDescent="0.35">
      <c r="A1410" s="5" t="s">
        <v>8218</v>
      </c>
      <c r="B1410" s="5">
        <v>20</v>
      </c>
      <c r="C1410" s="17">
        <f t="shared" ref="C1410:C1473" si="44">(B1410-$J$5)/$J$10</f>
        <v>-0.20659168013942106</v>
      </c>
      <c r="D1410" s="17">
        <f>_xlfn.NORM.S.DIST(C1410,Table2[[#Totals],[Summary by Mean]])</f>
        <v>0.41816437919297167</v>
      </c>
      <c r="E1410" s="5" t="s">
        <v>8220</v>
      </c>
      <c r="F1410" s="5">
        <v>9</v>
      </c>
      <c r="G1410" s="17">
        <f t="shared" ref="G1410:G1473" si="45">F1410-$K$5/$K$10</f>
        <v>8.7116914028556582</v>
      </c>
      <c r="H1410" s="17">
        <f>_xlfn.NORM.S.DIST(G1410,Table2[[#Totals],[Successful Campaigns]])</f>
        <v>1</v>
      </c>
    </row>
    <row r="1411" spans="1:8" x14ac:dyDescent="0.35">
      <c r="A1411" s="5" t="s">
        <v>8218</v>
      </c>
      <c r="B1411" s="5">
        <v>24</v>
      </c>
      <c r="C1411" s="17">
        <f t="shared" si="44"/>
        <v>-0.20185402265076649</v>
      </c>
      <c r="D1411" s="17">
        <f>_xlfn.NORM.S.DIST(C1411,Table2[[#Totals],[Summary by Mean]])</f>
        <v>0.42001542336449027</v>
      </c>
      <c r="E1411" s="5" t="s">
        <v>8220</v>
      </c>
      <c r="F1411" s="5">
        <v>1</v>
      </c>
      <c r="G1411" s="17">
        <f t="shared" si="45"/>
        <v>0.71169140285565891</v>
      </c>
      <c r="H1411" s="17">
        <f>_xlfn.NORM.S.DIST(G1411,Table2[[#Totals],[Successful Campaigns]])</f>
        <v>0.76167205374032632</v>
      </c>
    </row>
    <row r="1412" spans="1:8" x14ac:dyDescent="0.35">
      <c r="A1412" s="5" t="s">
        <v>8218</v>
      </c>
      <c r="B1412" s="5">
        <v>66</v>
      </c>
      <c r="C1412" s="17">
        <f t="shared" si="44"/>
        <v>-0.15210861901989353</v>
      </c>
      <c r="D1412" s="17">
        <f>_xlfn.NORM.S.DIST(C1412,Table2[[#Totals],[Summary by Mean]])</f>
        <v>0.43955063315928677</v>
      </c>
      <c r="E1412" s="5" t="s">
        <v>8220</v>
      </c>
      <c r="F1412" s="5">
        <v>1</v>
      </c>
      <c r="G1412" s="17">
        <f t="shared" si="45"/>
        <v>0.71169140285565891</v>
      </c>
      <c r="H1412" s="17">
        <f>_xlfn.NORM.S.DIST(G1412,Table2[[#Totals],[Successful Campaigns]])</f>
        <v>0.76167205374032632</v>
      </c>
    </row>
    <row r="1413" spans="1:8" x14ac:dyDescent="0.35">
      <c r="A1413" s="5" t="s">
        <v>8218</v>
      </c>
      <c r="B1413" s="5">
        <v>28</v>
      </c>
      <c r="C1413" s="17">
        <f t="shared" si="44"/>
        <v>-0.19711636516211192</v>
      </c>
      <c r="D1413" s="17">
        <f>_xlfn.NORM.S.DIST(C1413,Table2[[#Totals],[Summary by Mean]])</f>
        <v>0.42186823856110828</v>
      </c>
      <c r="E1413" s="5" t="s">
        <v>8220</v>
      </c>
      <c r="F1413" s="5">
        <v>4</v>
      </c>
      <c r="G1413" s="17">
        <f t="shared" si="45"/>
        <v>3.7116914028556591</v>
      </c>
      <c r="H1413" s="17">
        <f>_xlfn.NORM.S.DIST(G1413,Table2[[#Totals],[Successful Campaigns]])</f>
        <v>0.99989706055044614</v>
      </c>
    </row>
    <row r="1414" spans="1:8" x14ac:dyDescent="0.35">
      <c r="A1414" s="5" t="s">
        <v>8218</v>
      </c>
      <c r="B1414" s="5">
        <v>24</v>
      </c>
      <c r="C1414" s="17">
        <f t="shared" si="44"/>
        <v>-0.20185402265076649</v>
      </c>
      <c r="D1414" s="17">
        <f>_xlfn.NORM.S.DIST(C1414,Table2[[#Totals],[Summary by Mean]])</f>
        <v>0.42001542336449027</v>
      </c>
      <c r="E1414" s="5" t="s">
        <v>8220</v>
      </c>
      <c r="F1414" s="5">
        <v>17</v>
      </c>
      <c r="G1414" s="17">
        <f t="shared" si="45"/>
        <v>16.71169140285566</v>
      </c>
      <c r="H1414" s="17">
        <f>_xlfn.NORM.S.DIST(G1414,Table2[[#Totals],[Successful Campaigns]])</f>
        <v>1</v>
      </c>
    </row>
    <row r="1415" spans="1:8" x14ac:dyDescent="0.35">
      <c r="A1415" s="5" t="s">
        <v>8218</v>
      </c>
      <c r="B1415" s="5">
        <v>73</v>
      </c>
      <c r="C1415" s="17">
        <f t="shared" si="44"/>
        <v>-0.14381771841474805</v>
      </c>
      <c r="D1415" s="17">
        <f>_xlfn.NORM.S.DIST(C1415,Table2[[#Totals],[Summary by Mean]])</f>
        <v>0.44282220552952695</v>
      </c>
      <c r="E1415" s="5" t="s">
        <v>8220</v>
      </c>
      <c r="F1415" s="5">
        <v>0</v>
      </c>
      <c r="G1415" s="17">
        <f t="shared" si="45"/>
        <v>-0.28830859714434109</v>
      </c>
      <c r="H1415" s="17">
        <f>_xlfn.NORM.S.DIST(G1415,Table2[[#Totals],[Successful Campaigns]])</f>
        <v>0.38655526343120244</v>
      </c>
    </row>
    <row r="1416" spans="1:8" x14ac:dyDescent="0.35">
      <c r="A1416" s="5" t="s">
        <v>8218</v>
      </c>
      <c r="B1416" s="5">
        <v>3</v>
      </c>
      <c r="C1416" s="17">
        <f t="shared" si="44"/>
        <v>-0.22672672446620298</v>
      </c>
      <c r="D1416" s="17">
        <f>_xlfn.NORM.S.DIST(C1416,Table2[[#Totals],[Summary by Mean]])</f>
        <v>0.41031812254317884</v>
      </c>
      <c r="E1416" s="5" t="s">
        <v>8220</v>
      </c>
      <c r="F1416" s="5">
        <v>12</v>
      </c>
      <c r="G1416" s="17">
        <f t="shared" si="45"/>
        <v>11.711691402855658</v>
      </c>
      <c r="H1416" s="17">
        <f>_xlfn.NORM.S.DIST(G1416,Table2[[#Totals],[Successful Campaigns]])</f>
        <v>1</v>
      </c>
    </row>
    <row r="1417" spans="1:8" x14ac:dyDescent="0.35">
      <c r="A1417" s="5" t="s">
        <v>8218</v>
      </c>
      <c r="B1417" s="5">
        <v>20</v>
      </c>
      <c r="C1417" s="17">
        <f t="shared" si="44"/>
        <v>-0.20659168013942106</v>
      </c>
      <c r="D1417" s="17">
        <f>_xlfn.NORM.S.DIST(C1417,Table2[[#Totals],[Summary by Mean]])</f>
        <v>0.41816437919297167</v>
      </c>
      <c r="E1417" s="5" t="s">
        <v>8220</v>
      </c>
      <c r="F1417" s="5">
        <v>14</v>
      </c>
      <c r="G1417" s="17">
        <f t="shared" si="45"/>
        <v>13.711691402855658</v>
      </c>
      <c r="H1417" s="17">
        <f>_xlfn.NORM.S.DIST(G1417,Table2[[#Totals],[Successful Campaigns]])</f>
        <v>1</v>
      </c>
    </row>
    <row r="1418" spans="1:8" x14ac:dyDescent="0.35">
      <c r="A1418" s="5" t="s">
        <v>8218</v>
      </c>
      <c r="B1418" s="5">
        <v>21</v>
      </c>
      <c r="C1418" s="17">
        <f t="shared" si="44"/>
        <v>-0.20540726576725743</v>
      </c>
      <c r="D1418" s="17">
        <f>_xlfn.NORM.S.DIST(C1418,Table2[[#Totals],[Summary by Mean]])</f>
        <v>0.41862697202286803</v>
      </c>
      <c r="E1418" s="5" t="s">
        <v>8220</v>
      </c>
      <c r="F1418" s="5">
        <v>1</v>
      </c>
      <c r="G1418" s="17">
        <f t="shared" si="45"/>
        <v>0.71169140285565891</v>
      </c>
      <c r="H1418" s="17">
        <f>_xlfn.NORM.S.DIST(G1418,Table2[[#Totals],[Successful Campaigns]])</f>
        <v>0.76167205374032632</v>
      </c>
    </row>
    <row r="1419" spans="1:8" x14ac:dyDescent="0.35">
      <c r="A1419" s="5" t="s">
        <v>8218</v>
      </c>
      <c r="B1419" s="5">
        <v>94</v>
      </c>
      <c r="C1419" s="17">
        <f t="shared" si="44"/>
        <v>-0.11894501659931156</v>
      </c>
      <c r="D1419" s="17">
        <f>_xlfn.NORM.S.DIST(C1419,Table2[[#Totals],[Summary by Mean]])</f>
        <v>0.45265945840179483</v>
      </c>
      <c r="E1419" s="5" t="s">
        <v>8220</v>
      </c>
      <c r="F1419" s="5">
        <v>14</v>
      </c>
      <c r="G1419" s="17">
        <f t="shared" si="45"/>
        <v>13.711691402855658</v>
      </c>
      <c r="H1419" s="17">
        <f>_xlfn.NORM.S.DIST(G1419,Table2[[#Totals],[Successful Campaigns]])</f>
        <v>1</v>
      </c>
    </row>
    <row r="1420" spans="1:8" x14ac:dyDescent="0.35">
      <c r="A1420" s="5" t="s">
        <v>8218</v>
      </c>
      <c r="B1420" s="5">
        <v>139</v>
      </c>
      <c r="C1420" s="17">
        <f t="shared" si="44"/>
        <v>-6.5646369851947675E-2</v>
      </c>
      <c r="D1420" s="17">
        <f>_xlfn.NORM.S.DIST(C1420,Table2[[#Totals],[Summary by Mean]])</f>
        <v>0.47382968545205767</v>
      </c>
      <c r="E1420" s="5" t="s">
        <v>8220</v>
      </c>
      <c r="F1420" s="5">
        <v>4</v>
      </c>
      <c r="G1420" s="17">
        <f t="shared" si="45"/>
        <v>3.7116914028556591</v>
      </c>
      <c r="H1420" s="17">
        <f>_xlfn.NORM.S.DIST(G1420,Table2[[#Totals],[Successful Campaigns]])</f>
        <v>0.99989706055044614</v>
      </c>
    </row>
    <row r="1421" spans="1:8" x14ac:dyDescent="0.35">
      <c r="A1421" s="5" t="s">
        <v>8218</v>
      </c>
      <c r="B1421" s="5">
        <v>130</v>
      </c>
      <c r="C1421" s="17">
        <f t="shared" si="44"/>
        <v>-7.6306099201420452E-2</v>
      </c>
      <c r="D1421" s="17">
        <f>_xlfn.NORM.S.DIST(C1421,Table2[[#Totals],[Summary by Mean]])</f>
        <v>0.46958778676650936</v>
      </c>
      <c r="E1421" s="5" t="s">
        <v>8220</v>
      </c>
      <c r="F1421" s="5">
        <v>2</v>
      </c>
      <c r="G1421" s="17">
        <f t="shared" si="45"/>
        <v>1.7116914028556589</v>
      </c>
      <c r="H1421" s="17">
        <f>_xlfn.NORM.S.DIST(G1421,Table2[[#Totals],[Successful Campaigns]])</f>
        <v>0.95652322310469373</v>
      </c>
    </row>
    <row r="1422" spans="1:8" x14ac:dyDescent="0.35">
      <c r="A1422" s="5" t="s">
        <v>8218</v>
      </c>
      <c r="B1422" s="5">
        <v>31</v>
      </c>
      <c r="C1422" s="17">
        <f t="shared" si="44"/>
        <v>-0.19356312204562101</v>
      </c>
      <c r="D1422" s="17">
        <f>_xlfn.NORM.S.DIST(C1422,Table2[[#Totals],[Summary by Mean]])</f>
        <v>0.42325898817657692</v>
      </c>
      <c r="E1422" s="5" t="s">
        <v>8220</v>
      </c>
      <c r="F1422" s="5">
        <v>1</v>
      </c>
      <c r="G1422" s="17">
        <f t="shared" si="45"/>
        <v>0.71169140285565891</v>
      </c>
      <c r="H1422" s="17">
        <f>_xlfn.NORM.S.DIST(G1422,Table2[[#Totals],[Successful Campaigns]])</f>
        <v>0.76167205374032632</v>
      </c>
    </row>
    <row r="1423" spans="1:8" x14ac:dyDescent="0.35">
      <c r="A1423" s="5" t="s">
        <v>8218</v>
      </c>
      <c r="B1423" s="5">
        <v>13</v>
      </c>
      <c r="C1423" s="17">
        <f t="shared" si="44"/>
        <v>-0.21488258074456656</v>
      </c>
      <c r="D1423" s="17">
        <f>_xlfn.NORM.S.DIST(C1423,Table2[[#Totals],[Summary by Mean]])</f>
        <v>0.41492943310825825</v>
      </c>
      <c r="E1423" s="5" t="s">
        <v>8220</v>
      </c>
      <c r="F1423" s="5">
        <v>2</v>
      </c>
      <c r="G1423" s="17">
        <f t="shared" si="45"/>
        <v>1.7116914028556589</v>
      </c>
      <c r="H1423" s="17">
        <f>_xlfn.NORM.S.DIST(G1423,Table2[[#Totals],[Successful Campaigns]])</f>
        <v>0.95652322310469373</v>
      </c>
    </row>
    <row r="1424" spans="1:8" x14ac:dyDescent="0.35">
      <c r="A1424" s="5" t="s">
        <v>8218</v>
      </c>
      <c r="B1424" s="5">
        <v>90</v>
      </c>
      <c r="C1424" s="17">
        <f t="shared" si="44"/>
        <v>-0.12368267408796613</v>
      </c>
      <c r="D1424" s="17">
        <f>_xlfn.NORM.S.DIST(C1424,Table2[[#Totals],[Summary by Mean]])</f>
        <v>0.45078326519562933</v>
      </c>
      <c r="E1424" s="5" t="s">
        <v>8220</v>
      </c>
      <c r="F1424" s="5">
        <v>1</v>
      </c>
      <c r="G1424" s="17">
        <f t="shared" si="45"/>
        <v>0.71169140285565891</v>
      </c>
      <c r="H1424" s="17">
        <f>_xlfn.NORM.S.DIST(G1424,Table2[[#Totals],[Successful Campaigns]])</f>
        <v>0.76167205374032632</v>
      </c>
    </row>
    <row r="1425" spans="1:8" x14ac:dyDescent="0.35">
      <c r="A1425" s="5" t="s">
        <v>8218</v>
      </c>
      <c r="B1425" s="5">
        <v>141</v>
      </c>
      <c r="C1425" s="17">
        <f t="shared" si="44"/>
        <v>-6.3277541107620391E-2</v>
      </c>
      <c r="D1425" s="17">
        <f>_xlfn.NORM.S.DIST(C1425,Table2[[#Totals],[Summary by Mean]])</f>
        <v>0.47477274975811901</v>
      </c>
      <c r="E1425" s="5" t="s">
        <v>8220</v>
      </c>
      <c r="F1425" s="5">
        <v>1</v>
      </c>
      <c r="G1425" s="17">
        <f t="shared" si="45"/>
        <v>0.71169140285565891</v>
      </c>
      <c r="H1425" s="17">
        <f>_xlfn.NORM.S.DIST(G1425,Table2[[#Totals],[Successful Campaigns]])</f>
        <v>0.76167205374032632</v>
      </c>
    </row>
    <row r="1426" spans="1:8" x14ac:dyDescent="0.35">
      <c r="A1426" s="5" t="s">
        <v>8218</v>
      </c>
      <c r="B1426" s="5">
        <v>23</v>
      </c>
      <c r="C1426" s="17">
        <f t="shared" si="44"/>
        <v>-0.20303843702293015</v>
      </c>
      <c r="D1426" s="17">
        <f>_xlfn.NORM.S.DIST(C1426,Table2[[#Totals],[Summary by Mean]])</f>
        <v>0.41955249473073053</v>
      </c>
      <c r="E1426" s="5" t="s">
        <v>8220</v>
      </c>
      <c r="F1426" s="5">
        <v>4</v>
      </c>
      <c r="G1426" s="17">
        <f t="shared" si="45"/>
        <v>3.7116914028556591</v>
      </c>
      <c r="H1426" s="17">
        <f>_xlfn.NORM.S.DIST(G1426,Table2[[#Totals],[Successful Campaigns]])</f>
        <v>0.99989706055044614</v>
      </c>
    </row>
    <row r="1427" spans="1:8" x14ac:dyDescent="0.35">
      <c r="A1427" s="5" t="s">
        <v>8218</v>
      </c>
      <c r="B1427" s="5">
        <v>18</v>
      </c>
      <c r="C1427" s="17">
        <f t="shared" si="44"/>
        <v>-0.20896050888374834</v>
      </c>
      <c r="D1427" s="17">
        <f>_xlfn.NORM.S.DIST(C1427,Table2[[#Totals],[Summary by Mean]])</f>
        <v>0.4172395336882655</v>
      </c>
      <c r="E1427" s="5" t="s">
        <v>8220</v>
      </c>
      <c r="F1427" s="5">
        <v>3</v>
      </c>
      <c r="G1427" s="17">
        <f t="shared" si="45"/>
        <v>2.7116914028556591</v>
      </c>
      <c r="H1427" s="17">
        <f>_xlfn.NORM.S.DIST(G1427,Table2[[#Totals],[Successful Campaigns]])</f>
        <v>0.99665295593346726</v>
      </c>
    </row>
    <row r="1428" spans="1:8" x14ac:dyDescent="0.35">
      <c r="A1428" s="5" t="s">
        <v>8218</v>
      </c>
      <c r="B1428" s="5">
        <v>76</v>
      </c>
      <c r="C1428" s="17">
        <f t="shared" si="44"/>
        <v>-0.14026447529825711</v>
      </c>
      <c r="D1428" s="17">
        <f>_xlfn.NORM.S.DIST(C1428,Table2[[#Totals],[Summary by Mean]])</f>
        <v>0.44422551570259644</v>
      </c>
      <c r="E1428" s="5" t="s">
        <v>8220</v>
      </c>
      <c r="F1428" s="5">
        <v>38</v>
      </c>
      <c r="G1428" s="17">
        <f t="shared" si="45"/>
        <v>37.711691402855656</v>
      </c>
      <c r="H1428" s="17">
        <f>_xlfn.NORM.S.DIST(G1428,Table2[[#Totals],[Successful Campaigns]])</f>
        <v>1</v>
      </c>
    </row>
    <row r="1429" spans="1:8" x14ac:dyDescent="0.35">
      <c r="A1429" s="5" t="s">
        <v>8218</v>
      </c>
      <c r="B1429" s="5">
        <v>93</v>
      </c>
      <c r="C1429" s="17">
        <f t="shared" si="44"/>
        <v>-0.1201294309714752</v>
      </c>
      <c r="D1429" s="17">
        <f>_xlfn.NORM.S.DIST(C1429,Table2[[#Totals],[Summary by Mean]])</f>
        <v>0.45219030933107973</v>
      </c>
      <c r="E1429" s="5" t="s">
        <v>8220</v>
      </c>
      <c r="F1429" s="5">
        <v>4</v>
      </c>
      <c r="G1429" s="17">
        <f t="shared" si="45"/>
        <v>3.7116914028556591</v>
      </c>
      <c r="H1429" s="17">
        <f>_xlfn.NORM.S.DIST(G1429,Table2[[#Totals],[Successful Campaigns]])</f>
        <v>0.99989706055044614</v>
      </c>
    </row>
    <row r="1430" spans="1:8" x14ac:dyDescent="0.35">
      <c r="A1430" s="5" t="s">
        <v>8218</v>
      </c>
      <c r="B1430" s="5">
        <v>69</v>
      </c>
      <c r="C1430" s="17">
        <f t="shared" si="44"/>
        <v>-0.14855537590340262</v>
      </c>
      <c r="D1430" s="17">
        <f>_xlfn.NORM.S.DIST(C1430,Table2[[#Totals],[Summary by Mean]])</f>
        <v>0.44095224352707513</v>
      </c>
      <c r="E1430" s="5" t="s">
        <v>8220</v>
      </c>
      <c r="F1430" s="5">
        <v>0</v>
      </c>
      <c r="G1430" s="17">
        <f t="shared" si="45"/>
        <v>-0.28830859714434109</v>
      </c>
      <c r="H1430" s="17">
        <f>_xlfn.NORM.S.DIST(G1430,Table2[[#Totals],[Successful Campaigns]])</f>
        <v>0.38655526343120244</v>
      </c>
    </row>
    <row r="1431" spans="1:8" x14ac:dyDescent="0.35">
      <c r="A1431" s="5" t="s">
        <v>8218</v>
      </c>
      <c r="B1431" s="5">
        <v>21</v>
      </c>
      <c r="C1431" s="17">
        <f t="shared" si="44"/>
        <v>-0.20540726576725743</v>
      </c>
      <c r="D1431" s="17">
        <f>_xlfn.NORM.S.DIST(C1431,Table2[[#Totals],[Summary by Mean]])</f>
        <v>0.41862697202286803</v>
      </c>
      <c r="E1431" s="5" t="s">
        <v>8220</v>
      </c>
      <c r="F1431" s="5">
        <v>2</v>
      </c>
      <c r="G1431" s="17">
        <f t="shared" si="45"/>
        <v>1.7116914028556589</v>
      </c>
      <c r="H1431" s="17">
        <f>_xlfn.NORM.S.DIST(G1431,Table2[[#Totals],[Successful Campaigns]])</f>
        <v>0.95652322310469373</v>
      </c>
    </row>
    <row r="1432" spans="1:8" x14ac:dyDescent="0.35">
      <c r="A1432" s="5" t="s">
        <v>8218</v>
      </c>
      <c r="B1432" s="5">
        <v>57</v>
      </c>
      <c r="C1432" s="17">
        <f t="shared" si="44"/>
        <v>-0.16276834836936632</v>
      </c>
      <c r="D1432" s="17">
        <f>_xlfn.NORM.S.DIST(C1432,Table2[[#Totals],[Summary by Mean]])</f>
        <v>0.43535041510945194</v>
      </c>
      <c r="E1432" s="5" t="s">
        <v>8220</v>
      </c>
      <c r="F1432" s="5">
        <v>0</v>
      </c>
      <c r="G1432" s="17">
        <f t="shared" si="45"/>
        <v>-0.28830859714434109</v>
      </c>
      <c r="H1432" s="17">
        <f>_xlfn.NORM.S.DIST(G1432,Table2[[#Totals],[Successful Campaigns]])</f>
        <v>0.38655526343120244</v>
      </c>
    </row>
    <row r="1433" spans="1:8" x14ac:dyDescent="0.35">
      <c r="A1433" s="5" t="s">
        <v>8218</v>
      </c>
      <c r="B1433" s="5">
        <v>108</v>
      </c>
      <c r="C1433" s="17">
        <f t="shared" si="44"/>
        <v>-0.10236321538902057</v>
      </c>
      <c r="D1433" s="17">
        <f>_xlfn.NORM.S.DIST(C1433,Table2[[#Totals],[Summary by Mean]])</f>
        <v>0.4592341900631135</v>
      </c>
      <c r="E1433" s="5" t="s">
        <v>8220</v>
      </c>
      <c r="F1433" s="5">
        <v>1</v>
      </c>
      <c r="G1433" s="17">
        <f t="shared" si="45"/>
        <v>0.71169140285565891</v>
      </c>
      <c r="H1433" s="17">
        <f>_xlfn.NORM.S.DIST(G1433,Table2[[#Totals],[Successful Campaigns]])</f>
        <v>0.76167205374032632</v>
      </c>
    </row>
    <row r="1434" spans="1:8" x14ac:dyDescent="0.35">
      <c r="A1434" s="5" t="s">
        <v>8218</v>
      </c>
      <c r="B1434" s="5">
        <v>83</v>
      </c>
      <c r="C1434" s="17">
        <f t="shared" si="44"/>
        <v>-0.13197357469311163</v>
      </c>
      <c r="D1434" s="17">
        <f>_xlfn.NORM.S.DIST(C1434,Table2[[#Totals],[Summary by Mean]])</f>
        <v>0.4475025966203261</v>
      </c>
      <c r="E1434" s="5" t="s">
        <v>8220</v>
      </c>
      <c r="F1434" s="5">
        <v>7</v>
      </c>
      <c r="G1434" s="17">
        <f t="shared" si="45"/>
        <v>6.7116914028556591</v>
      </c>
      <c r="H1434" s="17">
        <f>_xlfn.NORM.S.DIST(G1434,Table2[[#Totals],[Successful Campaigns]])</f>
        <v>0.99999999999038092</v>
      </c>
    </row>
    <row r="1435" spans="1:8" x14ac:dyDescent="0.35">
      <c r="A1435" s="5" t="s">
        <v>8218</v>
      </c>
      <c r="B1435" s="5">
        <v>96</v>
      </c>
      <c r="C1435" s="17">
        <f t="shared" si="44"/>
        <v>-0.11657618785498428</v>
      </c>
      <c r="D1435" s="17">
        <f>_xlfn.NORM.S.DIST(C1435,Table2[[#Totals],[Summary by Mean]])</f>
        <v>0.45359795418958387</v>
      </c>
      <c r="E1435" s="5" t="s">
        <v>8220</v>
      </c>
      <c r="F1435" s="5">
        <v>2</v>
      </c>
      <c r="G1435" s="17">
        <f t="shared" si="45"/>
        <v>1.7116914028556589</v>
      </c>
      <c r="H1435" s="17">
        <f>_xlfn.NORM.S.DIST(G1435,Table2[[#Totals],[Successful Campaigns]])</f>
        <v>0.95652322310469373</v>
      </c>
    </row>
    <row r="1436" spans="1:8" x14ac:dyDescent="0.35">
      <c r="A1436" s="5" t="s">
        <v>8218</v>
      </c>
      <c r="B1436" s="5">
        <v>64</v>
      </c>
      <c r="C1436" s="17">
        <f t="shared" si="44"/>
        <v>-0.15447744776422082</v>
      </c>
      <c r="D1436" s="17">
        <f>_xlfn.NORM.S.DIST(C1436,Table2[[#Totals],[Summary by Mean]])</f>
        <v>0.43861664592279792</v>
      </c>
      <c r="E1436" s="5" t="s">
        <v>8220</v>
      </c>
      <c r="F1436" s="5">
        <v>4</v>
      </c>
      <c r="G1436" s="17">
        <f t="shared" si="45"/>
        <v>3.7116914028556591</v>
      </c>
      <c r="H1436" s="17">
        <f>_xlfn.NORM.S.DIST(G1436,Table2[[#Totals],[Successful Campaigns]])</f>
        <v>0.99989706055044614</v>
      </c>
    </row>
    <row r="1437" spans="1:8" x14ac:dyDescent="0.35">
      <c r="A1437" s="5" t="s">
        <v>8218</v>
      </c>
      <c r="B1437" s="5">
        <v>14</v>
      </c>
      <c r="C1437" s="17">
        <f t="shared" si="44"/>
        <v>-0.21369816637240291</v>
      </c>
      <c r="D1437" s="17">
        <f>_xlfn.NORM.S.DIST(C1437,Table2[[#Totals],[Summary by Mean]])</f>
        <v>0.41539122066878692</v>
      </c>
      <c r="E1437" s="5" t="s">
        <v>8220</v>
      </c>
      <c r="F1437" s="5">
        <v>4</v>
      </c>
      <c r="G1437" s="17">
        <f t="shared" si="45"/>
        <v>3.7116914028556591</v>
      </c>
      <c r="H1437" s="17">
        <f>_xlfn.NORM.S.DIST(G1437,Table2[[#Totals],[Successful Campaigns]])</f>
        <v>0.99989706055044614</v>
      </c>
    </row>
    <row r="1438" spans="1:8" x14ac:dyDescent="0.35">
      <c r="A1438" s="5" t="s">
        <v>8218</v>
      </c>
      <c r="B1438" s="5">
        <v>169</v>
      </c>
      <c r="C1438" s="17">
        <f t="shared" si="44"/>
        <v>-3.0113938687038422E-2</v>
      </c>
      <c r="D1438" s="17">
        <f>_xlfn.NORM.S.DIST(C1438,Table2[[#Totals],[Summary by Mean]])</f>
        <v>0.48798809215413397</v>
      </c>
      <c r="E1438" s="5" t="s">
        <v>8220</v>
      </c>
      <c r="F1438" s="5">
        <v>3</v>
      </c>
      <c r="G1438" s="17">
        <f t="shared" si="45"/>
        <v>2.7116914028556591</v>
      </c>
      <c r="H1438" s="17">
        <f>_xlfn.NORM.S.DIST(G1438,Table2[[#Totals],[Successful Campaigns]])</f>
        <v>0.99665295593346726</v>
      </c>
    </row>
    <row r="1439" spans="1:8" x14ac:dyDescent="0.35">
      <c r="A1439" s="5" t="s">
        <v>8218</v>
      </c>
      <c r="B1439" s="5">
        <v>33</v>
      </c>
      <c r="C1439" s="17">
        <f t="shared" si="44"/>
        <v>-0.19119429330129373</v>
      </c>
      <c r="D1439" s="17">
        <f>_xlfn.NORM.S.DIST(C1439,Table2[[#Totals],[Summary by Mean]])</f>
        <v>0.42418668721609792</v>
      </c>
      <c r="E1439" s="5" t="s">
        <v>8220</v>
      </c>
      <c r="F1439" s="5">
        <v>2</v>
      </c>
      <c r="G1439" s="17">
        <f t="shared" si="45"/>
        <v>1.7116914028556589</v>
      </c>
      <c r="H1439" s="17">
        <f>_xlfn.NORM.S.DIST(G1439,Table2[[#Totals],[Successful Campaigns]])</f>
        <v>0.95652322310469373</v>
      </c>
    </row>
    <row r="1440" spans="1:8" x14ac:dyDescent="0.35">
      <c r="A1440" s="5" t="s">
        <v>8218</v>
      </c>
      <c r="B1440" s="5">
        <v>102</v>
      </c>
      <c r="C1440" s="17">
        <f t="shared" si="44"/>
        <v>-0.10946970162200242</v>
      </c>
      <c r="D1440" s="17">
        <f>_xlfn.NORM.S.DIST(C1440,Table2[[#Totals],[Summary by Mean]])</f>
        <v>0.45641497596074021</v>
      </c>
      <c r="E1440" s="5" t="s">
        <v>8220</v>
      </c>
      <c r="F1440" s="5">
        <v>197</v>
      </c>
      <c r="G1440" s="17">
        <f t="shared" si="45"/>
        <v>196.71169140285565</v>
      </c>
      <c r="H1440" s="17">
        <f>_xlfn.NORM.S.DIST(G1440,Table2[[#Totals],[Successful Campaigns]])</f>
        <v>1</v>
      </c>
    </row>
    <row r="1441" spans="1:8" x14ac:dyDescent="0.35">
      <c r="A1441" s="5" t="s">
        <v>8218</v>
      </c>
      <c r="B1441" s="5">
        <v>104</v>
      </c>
      <c r="C1441" s="17">
        <f t="shared" si="44"/>
        <v>-0.10710087287767514</v>
      </c>
      <c r="D1441" s="17">
        <f>_xlfn.NORM.S.DIST(C1441,Table2[[#Totals],[Summary by Mean]])</f>
        <v>0.45735447734784318</v>
      </c>
      <c r="E1441" s="5" t="s">
        <v>8220</v>
      </c>
      <c r="F1441" s="5">
        <v>0</v>
      </c>
      <c r="G1441" s="17">
        <f t="shared" si="45"/>
        <v>-0.28830859714434109</v>
      </c>
      <c r="H1441" s="17">
        <f>_xlfn.NORM.S.DIST(G1441,Table2[[#Totals],[Successful Campaigns]])</f>
        <v>0.38655526343120244</v>
      </c>
    </row>
    <row r="1442" spans="1:8" x14ac:dyDescent="0.35">
      <c r="A1442" s="5" t="s">
        <v>8218</v>
      </c>
      <c r="B1442" s="5">
        <v>20</v>
      </c>
      <c r="C1442" s="17">
        <f t="shared" si="44"/>
        <v>-0.20659168013942106</v>
      </c>
      <c r="D1442" s="17">
        <f>_xlfn.NORM.S.DIST(C1442,Table2[[#Totals],[Summary by Mean]])</f>
        <v>0.41816437919297167</v>
      </c>
      <c r="E1442" s="5" t="s">
        <v>8220</v>
      </c>
      <c r="F1442" s="5">
        <v>1</v>
      </c>
      <c r="G1442" s="17">
        <f t="shared" si="45"/>
        <v>0.71169140285565891</v>
      </c>
      <c r="H1442" s="17">
        <f>_xlfn.NORM.S.DIST(G1442,Table2[[#Totals],[Successful Campaigns]])</f>
        <v>0.76167205374032632</v>
      </c>
    </row>
    <row r="1443" spans="1:8" x14ac:dyDescent="0.35">
      <c r="A1443" s="5" t="s">
        <v>8218</v>
      </c>
      <c r="B1443" s="5">
        <v>35</v>
      </c>
      <c r="C1443" s="17">
        <f t="shared" si="44"/>
        <v>-0.18882546455696644</v>
      </c>
      <c r="D1443" s="17">
        <f>_xlfn.NORM.S.DIST(C1443,Table2[[#Totals],[Summary by Mean]])</f>
        <v>0.4251148065115436</v>
      </c>
      <c r="E1443" s="5" t="s">
        <v>8220</v>
      </c>
      <c r="F1443" s="5">
        <v>4</v>
      </c>
      <c r="G1443" s="17">
        <f t="shared" si="45"/>
        <v>3.7116914028556591</v>
      </c>
      <c r="H1443" s="17">
        <f>_xlfn.NORM.S.DIST(G1443,Table2[[#Totals],[Successful Campaigns]])</f>
        <v>0.99989706055044614</v>
      </c>
    </row>
    <row r="1444" spans="1:8" x14ac:dyDescent="0.35">
      <c r="A1444" s="5" t="s">
        <v>8218</v>
      </c>
      <c r="B1444" s="5">
        <v>94</v>
      </c>
      <c r="C1444" s="17">
        <f t="shared" si="44"/>
        <v>-0.11894501659931156</v>
      </c>
      <c r="D1444" s="17">
        <f>_xlfn.NORM.S.DIST(C1444,Table2[[#Totals],[Summary by Mean]])</f>
        <v>0.45265945840179483</v>
      </c>
      <c r="E1444" s="5" t="s">
        <v>8220</v>
      </c>
      <c r="F1444" s="5">
        <v>0</v>
      </c>
      <c r="G1444" s="17">
        <f t="shared" si="45"/>
        <v>-0.28830859714434109</v>
      </c>
      <c r="H1444" s="17">
        <f>_xlfn.NORM.S.DIST(G1444,Table2[[#Totals],[Successful Campaigns]])</f>
        <v>0.38655526343120244</v>
      </c>
    </row>
    <row r="1445" spans="1:8" x14ac:dyDescent="0.35">
      <c r="A1445" s="5" t="s">
        <v>8218</v>
      </c>
      <c r="B1445" s="5">
        <v>14</v>
      </c>
      <c r="C1445" s="17">
        <f t="shared" si="44"/>
        <v>-0.21369816637240291</v>
      </c>
      <c r="D1445" s="17">
        <f>_xlfn.NORM.S.DIST(C1445,Table2[[#Totals],[Summary by Mean]])</f>
        <v>0.41539122066878692</v>
      </c>
      <c r="E1445" s="5" t="s">
        <v>8220</v>
      </c>
      <c r="F1445" s="5">
        <v>7</v>
      </c>
      <c r="G1445" s="17">
        <f t="shared" si="45"/>
        <v>6.7116914028556591</v>
      </c>
      <c r="H1445" s="17">
        <f>_xlfn.NORM.S.DIST(G1445,Table2[[#Totals],[Successful Campaigns]])</f>
        <v>0.99999999999038092</v>
      </c>
    </row>
    <row r="1446" spans="1:8" x14ac:dyDescent="0.35">
      <c r="A1446" s="5" t="s">
        <v>8218</v>
      </c>
      <c r="B1446" s="5">
        <v>15</v>
      </c>
      <c r="C1446" s="17">
        <f t="shared" si="44"/>
        <v>-0.21251375200023928</v>
      </c>
      <c r="D1446" s="17">
        <f>_xlfn.NORM.S.DIST(C1446,Table2[[#Totals],[Summary by Mean]])</f>
        <v>0.41585312512584199</v>
      </c>
      <c r="E1446" s="5" t="s">
        <v>8220</v>
      </c>
      <c r="F1446" s="5">
        <v>11</v>
      </c>
      <c r="G1446" s="17">
        <f t="shared" si="45"/>
        <v>10.711691402855658</v>
      </c>
      <c r="H1446" s="17">
        <f>_xlfn.NORM.S.DIST(G1446,Table2[[#Totals],[Successful Campaigns]])</f>
        <v>1</v>
      </c>
    </row>
    <row r="1447" spans="1:8" x14ac:dyDescent="0.35">
      <c r="A1447" s="5" t="s">
        <v>8218</v>
      </c>
      <c r="B1447" s="5">
        <v>51</v>
      </c>
      <c r="C1447" s="17">
        <f t="shared" si="44"/>
        <v>-0.16987483460234817</v>
      </c>
      <c r="D1447" s="17">
        <f>_xlfn.NORM.S.DIST(C1447,Table2[[#Totals],[Summary by Mean]])</f>
        <v>0.43255428626279424</v>
      </c>
      <c r="E1447" s="5" t="s">
        <v>8220</v>
      </c>
      <c r="F1447" s="5">
        <v>0</v>
      </c>
      <c r="G1447" s="17">
        <f t="shared" si="45"/>
        <v>-0.28830859714434109</v>
      </c>
      <c r="H1447" s="17">
        <f>_xlfn.NORM.S.DIST(G1447,Table2[[#Totals],[Successful Campaigns]])</f>
        <v>0.38655526343120244</v>
      </c>
    </row>
    <row r="1448" spans="1:8" x14ac:dyDescent="0.35">
      <c r="A1448" s="5" t="s">
        <v>8218</v>
      </c>
      <c r="B1448" s="5">
        <v>19</v>
      </c>
      <c r="C1448" s="17">
        <f t="shared" si="44"/>
        <v>-0.20777609451158471</v>
      </c>
      <c r="D1448" s="17">
        <f>_xlfn.NORM.S.DIST(C1448,Table2[[#Totals],[Summary by Mean]])</f>
        <v>0.41770189954112602</v>
      </c>
      <c r="E1448" s="5" t="s">
        <v>8220</v>
      </c>
      <c r="F1448" s="5">
        <v>6</v>
      </c>
      <c r="G1448" s="17">
        <f t="shared" si="45"/>
        <v>5.7116914028556591</v>
      </c>
      <c r="H1448" s="17">
        <f>_xlfn.NORM.S.DIST(G1448,Table2[[#Totals],[Successful Campaigns]])</f>
        <v>0.99999999440706033</v>
      </c>
    </row>
    <row r="1449" spans="1:8" x14ac:dyDescent="0.35">
      <c r="A1449" s="5" t="s">
        <v>8218</v>
      </c>
      <c r="B1449" s="5">
        <v>23</v>
      </c>
      <c r="C1449" s="17">
        <f t="shared" si="44"/>
        <v>-0.20303843702293015</v>
      </c>
      <c r="D1449" s="17">
        <f>_xlfn.NORM.S.DIST(C1449,Table2[[#Totals],[Summary by Mean]])</f>
        <v>0.41955249473073053</v>
      </c>
      <c r="E1449" s="5" t="s">
        <v>8220</v>
      </c>
      <c r="F1449" s="5">
        <v>0</v>
      </c>
      <c r="G1449" s="17">
        <f t="shared" si="45"/>
        <v>-0.28830859714434109</v>
      </c>
      <c r="H1449" s="17">
        <f>_xlfn.NORM.S.DIST(G1449,Table2[[#Totals],[Successful Campaigns]])</f>
        <v>0.38655526343120244</v>
      </c>
    </row>
    <row r="1450" spans="1:8" x14ac:dyDescent="0.35">
      <c r="A1450" s="5" t="s">
        <v>8218</v>
      </c>
      <c r="B1450" s="5">
        <v>97</v>
      </c>
      <c r="C1450" s="17">
        <f t="shared" si="44"/>
        <v>-0.11539177348282063</v>
      </c>
      <c r="D1450" s="17">
        <f>_xlfn.NORM.S.DIST(C1450,Table2[[#Totals],[Summary by Mean]])</f>
        <v>0.4540672996083594</v>
      </c>
      <c r="E1450" s="5" t="s">
        <v>8220</v>
      </c>
      <c r="F1450" s="5">
        <v>7</v>
      </c>
      <c r="G1450" s="17">
        <f t="shared" si="45"/>
        <v>6.7116914028556591</v>
      </c>
      <c r="H1450" s="17">
        <f>_xlfn.NORM.S.DIST(G1450,Table2[[#Totals],[Successful Campaigns]])</f>
        <v>0.99999999999038092</v>
      </c>
    </row>
    <row r="1451" spans="1:8" x14ac:dyDescent="0.35">
      <c r="A1451" s="5" t="s">
        <v>8218</v>
      </c>
      <c r="B1451" s="5">
        <v>76</v>
      </c>
      <c r="C1451" s="17">
        <f t="shared" si="44"/>
        <v>-0.14026447529825711</v>
      </c>
      <c r="D1451" s="17">
        <f>_xlfn.NORM.S.DIST(C1451,Table2[[#Totals],[Summary by Mean]])</f>
        <v>0.44422551570259644</v>
      </c>
      <c r="E1451" s="5" t="s">
        <v>8220</v>
      </c>
      <c r="F1451" s="5">
        <v>94</v>
      </c>
      <c r="G1451" s="17">
        <f t="shared" si="45"/>
        <v>93.711691402855664</v>
      </c>
      <c r="H1451" s="17">
        <f>_xlfn.NORM.S.DIST(G1451,Table2[[#Totals],[Successful Campaigns]])</f>
        <v>1</v>
      </c>
    </row>
    <row r="1452" spans="1:8" x14ac:dyDescent="0.35">
      <c r="A1452" s="5" t="s">
        <v>8218</v>
      </c>
      <c r="B1452" s="5">
        <v>11</v>
      </c>
      <c r="C1452" s="17">
        <f t="shared" si="44"/>
        <v>-0.21725140948889385</v>
      </c>
      <c r="D1452" s="17">
        <f>_xlfn.NORM.S.DIST(C1452,Table2[[#Totals],[Summary by Mean]])</f>
        <v>0.41400621114855224</v>
      </c>
      <c r="E1452" s="5" t="s">
        <v>8220</v>
      </c>
      <c r="F1452" s="5">
        <v>2</v>
      </c>
      <c r="G1452" s="17">
        <f t="shared" si="45"/>
        <v>1.7116914028556589</v>
      </c>
      <c r="H1452" s="17">
        <f>_xlfn.NORM.S.DIST(G1452,Table2[[#Totals],[Successful Campaigns]])</f>
        <v>0.95652322310469373</v>
      </c>
    </row>
    <row r="1453" spans="1:8" x14ac:dyDescent="0.35">
      <c r="A1453" s="5" t="s">
        <v>8218</v>
      </c>
      <c r="B1453" s="5">
        <v>52</v>
      </c>
      <c r="C1453" s="17">
        <f t="shared" si="44"/>
        <v>-0.16869042023018452</v>
      </c>
      <c r="D1453" s="17">
        <f>_xlfn.NORM.S.DIST(C1453,Table2[[#Totals],[Summary by Mean]])</f>
        <v>0.4330200771701419</v>
      </c>
      <c r="E1453" s="5" t="s">
        <v>8220</v>
      </c>
      <c r="F1453" s="5">
        <v>25</v>
      </c>
      <c r="G1453" s="17">
        <f t="shared" si="45"/>
        <v>24.71169140285566</v>
      </c>
      <c r="H1453" s="17">
        <f>_xlfn.NORM.S.DIST(G1453,Table2[[#Totals],[Successful Campaigns]])</f>
        <v>1</v>
      </c>
    </row>
    <row r="1454" spans="1:8" x14ac:dyDescent="0.35">
      <c r="A1454" s="5" t="s">
        <v>8218</v>
      </c>
      <c r="B1454" s="5">
        <v>95</v>
      </c>
      <c r="C1454" s="17">
        <f t="shared" si="44"/>
        <v>-0.11776060222714792</v>
      </c>
      <c r="D1454" s="17">
        <f>_xlfn.NORM.S.DIST(C1454,Table2[[#Totals],[Summary by Mean]])</f>
        <v>0.45312867357096692</v>
      </c>
      <c r="E1454" s="5" t="s">
        <v>8220</v>
      </c>
      <c r="F1454" s="5">
        <v>17</v>
      </c>
      <c r="G1454" s="17">
        <f t="shared" si="45"/>
        <v>16.71169140285566</v>
      </c>
      <c r="H1454" s="17">
        <f>_xlfn.NORM.S.DIST(G1454,Table2[[#Totals],[Successful Campaigns]])</f>
        <v>1</v>
      </c>
    </row>
    <row r="1455" spans="1:8" x14ac:dyDescent="0.35">
      <c r="A1455" s="5" t="s">
        <v>8218</v>
      </c>
      <c r="B1455" s="5">
        <v>35</v>
      </c>
      <c r="C1455" s="17">
        <f t="shared" si="44"/>
        <v>-0.18882546455696644</v>
      </c>
      <c r="D1455" s="17">
        <f>_xlfn.NORM.S.DIST(C1455,Table2[[#Totals],[Summary by Mean]])</f>
        <v>0.4251148065115436</v>
      </c>
      <c r="E1455" s="5" t="s">
        <v>8220</v>
      </c>
      <c r="F1455" s="5">
        <v>2</v>
      </c>
      <c r="G1455" s="17">
        <f t="shared" si="45"/>
        <v>1.7116914028556589</v>
      </c>
      <c r="H1455" s="17">
        <f>_xlfn.NORM.S.DIST(G1455,Table2[[#Totals],[Successful Campaigns]])</f>
        <v>0.95652322310469373</v>
      </c>
    </row>
    <row r="1456" spans="1:8" x14ac:dyDescent="0.35">
      <c r="A1456" s="5" t="s">
        <v>8218</v>
      </c>
      <c r="B1456" s="5">
        <v>21</v>
      </c>
      <c r="C1456" s="17">
        <f t="shared" si="44"/>
        <v>-0.20540726576725743</v>
      </c>
      <c r="D1456" s="17">
        <f>_xlfn.NORM.S.DIST(C1456,Table2[[#Totals],[Summary by Mean]])</f>
        <v>0.41862697202286803</v>
      </c>
      <c r="E1456" s="5" t="s">
        <v>8220</v>
      </c>
      <c r="F1456" s="5">
        <v>4</v>
      </c>
      <c r="G1456" s="17">
        <f t="shared" si="45"/>
        <v>3.7116914028556591</v>
      </c>
      <c r="H1456" s="17">
        <f>_xlfn.NORM.S.DIST(G1456,Table2[[#Totals],[Successful Campaigns]])</f>
        <v>0.99989706055044614</v>
      </c>
    </row>
    <row r="1457" spans="1:8" x14ac:dyDescent="0.35">
      <c r="A1457" s="5" t="s">
        <v>8218</v>
      </c>
      <c r="B1457" s="5">
        <v>93</v>
      </c>
      <c r="C1457" s="17">
        <f t="shared" si="44"/>
        <v>-0.1201294309714752</v>
      </c>
      <c r="D1457" s="17">
        <f>_xlfn.NORM.S.DIST(C1457,Table2[[#Totals],[Summary by Mean]])</f>
        <v>0.45219030933107973</v>
      </c>
      <c r="E1457" s="5" t="s">
        <v>8220</v>
      </c>
      <c r="F1457" s="5">
        <v>5</v>
      </c>
      <c r="G1457" s="17">
        <f t="shared" si="45"/>
        <v>4.7116914028556591</v>
      </c>
      <c r="H1457" s="17">
        <f>_xlfn.NORM.S.DIST(G1457,Table2[[#Totals],[Successful Campaigns]])</f>
        <v>0.99999877165397022</v>
      </c>
    </row>
    <row r="1458" spans="1:8" x14ac:dyDescent="0.35">
      <c r="A1458" s="5" t="s">
        <v>8218</v>
      </c>
      <c r="B1458" s="5">
        <v>11</v>
      </c>
      <c r="C1458" s="17">
        <f t="shared" si="44"/>
        <v>-0.21725140948889385</v>
      </c>
      <c r="D1458" s="17">
        <f>_xlfn.NORM.S.DIST(C1458,Table2[[#Totals],[Summary by Mean]])</f>
        <v>0.41400621114855224</v>
      </c>
      <c r="E1458" s="5" t="s">
        <v>8220</v>
      </c>
      <c r="F1458" s="5">
        <v>2</v>
      </c>
      <c r="G1458" s="17">
        <f t="shared" si="45"/>
        <v>1.7116914028556589</v>
      </c>
      <c r="H1458" s="17">
        <f>_xlfn.NORM.S.DIST(G1458,Table2[[#Totals],[Successful Campaigns]])</f>
        <v>0.95652322310469373</v>
      </c>
    </row>
    <row r="1459" spans="1:8" x14ac:dyDescent="0.35">
      <c r="A1459" s="5" t="s">
        <v>8218</v>
      </c>
      <c r="B1459" s="5">
        <v>21</v>
      </c>
      <c r="C1459" s="17">
        <f t="shared" si="44"/>
        <v>-0.20540726576725743</v>
      </c>
      <c r="D1459" s="17">
        <f>_xlfn.NORM.S.DIST(C1459,Table2[[#Totals],[Summary by Mean]])</f>
        <v>0.41862697202286803</v>
      </c>
      <c r="E1459" s="5" t="s">
        <v>8220</v>
      </c>
      <c r="F1459" s="5">
        <v>2</v>
      </c>
      <c r="G1459" s="17">
        <f t="shared" si="45"/>
        <v>1.7116914028556589</v>
      </c>
      <c r="H1459" s="17">
        <f>_xlfn.NORM.S.DIST(G1459,Table2[[#Totals],[Successful Campaigns]])</f>
        <v>0.95652322310469373</v>
      </c>
    </row>
    <row r="1460" spans="1:8" x14ac:dyDescent="0.35">
      <c r="A1460" s="5" t="s">
        <v>8218</v>
      </c>
      <c r="B1460" s="5">
        <v>54</v>
      </c>
      <c r="C1460" s="17">
        <f t="shared" si="44"/>
        <v>-0.16632159148585723</v>
      </c>
      <c r="D1460" s="17">
        <f>_xlfn.NORM.S.DIST(C1460,Table2[[#Totals],[Summary by Mean]])</f>
        <v>0.4339519375717793</v>
      </c>
      <c r="E1460" s="5" t="s">
        <v>8220</v>
      </c>
      <c r="F1460" s="5">
        <v>3</v>
      </c>
      <c r="G1460" s="17">
        <f t="shared" si="45"/>
        <v>2.7116914028556591</v>
      </c>
      <c r="H1460" s="17">
        <f>_xlfn.NORM.S.DIST(G1460,Table2[[#Totals],[Successful Campaigns]])</f>
        <v>0.99665295593346726</v>
      </c>
    </row>
    <row r="1461" spans="1:8" x14ac:dyDescent="0.35">
      <c r="A1461" s="5" t="s">
        <v>8218</v>
      </c>
      <c r="B1461" s="5">
        <v>31</v>
      </c>
      <c r="C1461" s="17">
        <f t="shared" si="44"/>
        <v>-0.19356312204562101</v>
      </c>
      <c r="D1461" s="17">
        <f>_xlfn.NORM.S.DIST(C1461,Table2[[#Totals],[Summary by Mean]])</f>
        <v>0.42325898817657692</v>
      </c>
      <c r="E1461" s="5" t="s">
        <v>8220</v>
      </c>
      <c r="F1461" s="5">
        <v>0</v>
      </c>
      <c r="G1461" s="17">
        <f t="shared" si="45"/>
        <v>-0.28830859714434109</v>
      </c>
      <c r="H1461" s="17">
        <f>_xlfn.NORM.S.DIST(G1461,Table2[[#Totals],[Successful Campaigns]])</f>
        <v>0.38655526343120244</v>
      </c>
    </row>
    <row r="1462" spans="1:8" x14ac:dyDescent="0.35">
      <c r="A1462" s="5" t="s">
        <v>8218</v>
      </c>
      <c r="B1462" s="5">
        <v>132</v>
      </c>
      <c r="C1462" s="17">
        <f t="shared" si="44"/>
        <v>-7.3937270457093168E-2</v>
      </c>
      <c r="D1462" s="17">
        <f>_xlfn.NORM.S.DIST(C1462,Table2[[#Totals],[Summary by Mean]])</f>
        <v>0.47053014972989127</v>
      </c>
      <c r="E1462" s="5" t="s">
        <v>8220</v>
      </c>
      <c r="F1462" s="5">
        <v>4</v>
      </c>
      <c r="G1462" s="17">
        <f t="shared" si="45"/>
        <v>3.7116914028556591</v>
      </c>
      <c r="H1462" s="17">
        <f>_xlfn.NORM.S.DIST(G1462,Table2[[#Totals],[Successful Campaigns]])</f>
        <v>0.99989706055044614</v>
      </c>
    </row>
    <row r="1463" spans="1:8" x14ac:dyDescent="0.35">
      <c r="A1463" s="5" t="s">
        <v>8218</v>
      </c>
      <c r="B1463" s="5">
        <v>3</v>
      </c>
      <c r="C1463" s="17">
        <f t="shared" si="44"/>
        <v>-0.22672672446620298</v>
      </c>
      <c r="D1463" s="17">
        <f>_xlfn.NORM.S.DIST(C1463,Table2[[#Totals],[Summary by Mean]])</f>
        <v>0.41031812254317884</v>
      </c>
      <c r="E1463" s="5" t="s">
        <v>8220</v>
      </c>
      <c r="F1463" s="5">
        <v>1</v>
      </c>
      <c r="G1463" s="17">
        <f t="shared" si="45"/>
        <v>0.71169140285565891</v>
      </c>
      <c r="H1463" s="17">
        <f>_xlfn.NORM.S.DIST(G1463,Table2[[#Totals],[Successful Campaigns]])</f>
        <v>0.76167205374032632</v>
      </c>
    </row>
    <row r="1464" spans="1:8" x14ac:dyDescent="0.35">
      <c r="A1464" s="5" t="s">
        <v>8218</v>
      </c>
      <c r="B1464" s="5">
        <v>6</v>
      </c>
      <c r="C1464" s="17">
        <f t="shared" si="44"/>
        <v>-0.22317348134971204</v>
      </c>
      <c r="D1464" s="17">
        <f>_xlfn.NORM.S.DIST(C1464,Table2[[#Totals],[Summary by Mean]])</f>
        <v>0.41170024514307108</v>
      </c>
      <c r="E1464" s="5" t="s">
        <v>8220</v>
      </c>
      <c r="F1464" s="5">
        <v>12</v>
      </c>
      <c r="G1464" s="17">
        <f t="shared" si="45"/>
        <v>11.711691402855658</v>
      </c>
      <c r="H1464" s="17">
        <f>_xlfn.NORM.S.DIST(G1464,Table2[[#Totals],[Successful Campaigns]])</f>
        <v>1</v>
      </c>
    </row>
    <row r="1465" spans="1:8" x14ac:dyDescent="0.35">
      <c r="A1465" s="5" t="s">
        <v>8218</v>
      </c>
      <c r="B1465" s="5">
        <v>10</v>
      </c>
      <c r="C1465" s="17">
        <f t="shared" si="44"/>
        <v>-0.21843582386105748</v>
      </c>
      <c r="D1465" s="17">
        <f>_xlfn.NORM.S.DIST(C1465,Table2[[#Totals],[Summary by Mean]])</f>
        <v>0.41354477798404116</v>
      </c>
      <c r="E1465" s="5" t="s">
        <v>8220</v>
      </c>
      <c r="F1465" s="5">
        <v>4</v>
      </c>
      <c r="G1465" s="17">
        <f t="shared" si="45"/>
        <v>3.7116914028556591</v>
      </c>
      <c r="H1465" s="17">
        <f>_xlfn.NORM.S.DIST(G1465,Table2[[#Totals],[Successful Campaigns]])</f>
        <v>0.99989706055044614</v>
      </c>
    </row>
    <row r="1466" spans="1:8" x14ac:dyDescent="0.35">
      <c r="A1466" s="5" t="s">
        <v>8218</v>
      </c>
      <c r="B1466" s="5">
        <v>147</v>
      </c>
      <c r="C1466" s="17">
        <f t="shared" si="44"/>
        <v>-5.6171054874638547E-2</v>
      </c>
      <c r="D1466" s="17">
        <f>_xlfn.NORM.S.DIST(C1466,Table2[[#Totals],[Summary by Mean]])</f>
        <v>0.47760276980437721</v>
      </c>
      <c r="E1466" s="5" t="s">
        <v>8220</v>
      </c>
      <c r="F1466" s="5">
        <v>91</v>
      </c>
      <c r="G1466" s="17">
        <f t="shared" si="45"/>
        <v>90.711691402855664</v>
      </c>
      <c r="H1466" s="17">
        <f>_xlfn.NORM.S.DIST(G1466,Table2[[#Totals],[Successful Campaigns]])</f>
        <v>1</v>
      </c>
    </row>
    <row r="1467" spans="1:8" x14ac:dyDescent="0.35">
      <c r="A1467" s="5" t="s">
        <v>8218</v>
      </c>
      <c r="B1467" s="5">
        <v>199</v>
      </c>
      <c r="C1467" s="17">
        <f t="shared" si="44"/>
        <v>5.4184924778708362E-3</v>
      </c>
      <c r="D1467" s="17">
        <f>_xlfn.NORM.S.DIST(C1467,Table2[[#Totals],[Summary by Mean]])</f>
        <v>0.50216165516773348</v>
      </c>
      <c r="E1467" s="5" t="s">
        <v>8220</v>
      </c>
      <c r="F1467" s="5">
        <v>1</v>
      </c>
      <c r="G1467" s="17">
        <f t="shared" si="45"/>
        <v>0.71169140285565891</v>
      </c>
      <c r="H1467" s="17">
        <f>_xlfn.NORM.S.DIST(G1467,Table2[[#Totals],[Successful Campaigns]])</f>
        <v>0.76167205374032632</v>
      </c>
    </row>
    <row r="1468" spans="1:8" x14ac:dyDescent="0.35">
      <c r="A1468" s="5" t="s">
        <v>8218</v>
      </c>
      <c r="B1468" s="5">
        <v>50</v>
      </c>
      <c r="C1468" s="17">
        <f t="shared" si="44"/>
        <v>-0.1710592489745118</v>
      </c>
      <c r="D1468" s="17">
        <f>_xlfn.NORM.S.DIST(C1468,Table2[[#Totals],[Summary by Mean]])</f>
        <v>0.43208858906416131</v>
      </c>
      <c r="E1468" s="5" t="s">
        <v>8220</v>
      </c>
      <c r="F1468" s="5">
        <v>1</v>
      </c>
      <c r="G1468" s="17">
        <f t="shared" si="45"/>
        <v>0.71169140285565891</v>
      </c>
      <c r="H1468" s="17">
        <f>_xlfn.NORM.S.DIST(G1468,Table2[[#Totals],[Successful Campaigns]])</f>
        <v>0.76167205374032632</v>
      </c>
    </row>
    <row r="1469" spans="1:8" x14ac:dyDescent="0.35">
      <c r="A1469" s="5" t="s">
        <v>8218</v>
      </c>
      <c r="B1469" s="5">
        <v>21</v>
      </c>
      <c r="C1469" s="17">
        <f t="shared" si="44"/>
        <v>-0.20540726576725743</v>
      </c>
      <c r="D1469" s="17">
        <f>_xlfn.NORM.S.DIST(C1469,Table2[[#Totals],[Summary by Mean]])</f>
        <v>0.41862697202286803</v>
      </c>
      <c r="E1469" s="5" t="s">
        <v>8220</v>
      </c>
      <c r="F1469" s="5">
        <v>0</v>
      </c>
      <c r="G1469" s="17">
        <f t="shared" si="45"/>
        <v>-0.28830859714434109</v>
      </c>
      <c r="H1469" s="17">
        <f>_xlfn.NORM.S.DIST(G1469,Table2[[#Totals],[Successful Campaigns]])</f>
        <v>0.38655526343120244</v>
      </c>
    </row>
    <row r="1470" spans="1:8" x14ac:dyDescent="0.35">
      <c r="A1470" s="5" t="s">
        <v>8218</v>
      </c>
      <c r="B1470" s="5">
        <v>24</v>
      </c>
      <c r="C1470" s="17">
        <f t="shared" si="44"/>
        <v>-0.20185402265076649</v>
      </c>
      <c r="D1470" s="17">
        <f>_xlfn.NORM.S.DIST(C1470,Table2[[#Totals],[Summary by Mean]])</f>
        <v>0.42001542336449027</v>
      </c>
      <c r="E1470" s="5" t="s">
        <v>8220</v>
      </c>
      <c r="F1470" s="5">
        <v>13</v>
      </c>
      <c r="G1470" s="17">
        <f t="shared" si="45"/>
        <v>12.711691402855658</v>
      </c>
      <c r="H1470" s="17">
        <f>_xlfn.NORM.S.DIST(G1470,Table2[[#Totals],[Successful Campaigns]])</f>
        <v>1</v>
      </c>
    </row>
    <row r="1471" spans="1:8" x14ac:dyDescent="0.35">
      <c r="A1471" s="5" t="s">
        <v>8218</v>
      </c>
      <c r="B1471" s="5">
        <v>32</v>
      </c>
      <c r="C1471" s="17">
        <f t="shared" si="44"/>
        <v>-0.19237870767345736</v>
      </c>
      <c r="D1471" s="17">
        <f>_xlfn.NORM.S.DIST(C1471,Table2[[#Totals],[Summary by Mean]])</f>
        <v>0.42372278485087106</v>
      </c>
      <c r="E1471" s="5" t="s">
        <v>8220</v>
      </c>
      <c r="F1471" s="5">
        <v>2</v>
      </c>
      <c r="G1471" s="17">
        <f t="shared" si="45"/>
        <v>1.7116914028556589</v>
      </c>
      <c r="H1471" s="17">
        <f>_xlfn.NORM.S.DIST(G1471,Table2[[#Totals],[Successful Campaigns]])</f>
        <v>0.95652322310469373</v>
      </c>
    </row>
    <row r="1472" spans="1:8" x14ac:dyDescent="0.35">
      <c r="A1472" s="5" t="s">
        <v>8218</v>
      </c>
      <c r="B1472" s="5">
        <v>62</v>
      </c>
      <c r="C1472" s="17">
        <f t="shared" si="44"/>
        <v>-0.1568462765085481</v>
      </c>
      <c r="D1472" s="17">
        <f>_xlfn.NORM.S.DIST(C1472,Table2[[#Totals],[Summary by Mean]])</f>
        <v>0.43768300039815128</v>
      </c>
      <c r="E1472" s="5" t="s">
        <v>8220</v>
      </c>
      <c r="F1472" s="5">
        <v>0</v>
      </c>
      <c r="G1472" s="17">
        <f t="shared" si="45"/>
        <v>-0.28830859714434109</v>
      </c>
      <c r="H1472" s="17">
        <f>_xlfn.NORM.S.DIST(G1472,Table2[[#Totals],[Successful Campaigns]])</f>
        <v>0.38655526343120244</v>
      </c>
    </row>
    <row r="1473" spans="1:8" x14ac:dyDescent="0.35">
      <c r="A1473" s="5" t="s">
        <v>8218</v>
      </c>
      <c r="B1473" s="5">
        <v>9</v>
      </c>
      <c r="C1473" s="17">
        <f t="shared" si="44"/>
        <v>-0.21962023823322113</v>
      </c>
      <c r="D1473" s="17">
        <f>_xlfn.NORM.S.DIST(C1473,Table2[[#Totals],[Summary by Mean]])</f>
        <v>0.413083464185384</v>
      </c>
      <c r="E1473" s="5" t="s">
        <v>8220</v>
      </c>
      <c r="F1473" s="5">
        <v>21</v>
      </c>
      <c r="G1473" s="17">
        <f t="shared" si="45"/>
        <v>20.71169140285566</v>
      </c>
      <c r="H1473" s="17">
        <f>_xlfn.NORM.S.DIST(G1473,Table2[[#Totals],[Successful Campaigns]])</f>
        <v>1</v>
      </c>
    </row>
    <row r="1474" spans="1:8" x14ac:dyDescent="0.35">
      <c r="A1474" s="5" t="s">
        <v>8218</v>
      </c>
      <c r="B1474" s="5">
        <v>38</v>
      </c>
      <c r="C1474" s="17">
        <f t="shared" ref="C1474:C1537" si="46">(B1474-$J$5)/$J$10</f>
        <v>-0.1852722214404755</v>
      </c>
      <c r="D1474" s="17">
        <f>_xlfn.NORM.S.DIST(C1474,Table2[[#Totals],[Summary by Mean]])</f>
        <v>0.4265077624515079</v>
      </c>
      <c r="E1474" s="5" t="s">
        <v>8220</v>
      </c>
      <c r="F1474" s="5">
        <v>9</v>
      </c>
      <c r="G1474" s="17">
        <f t="shared" ref="G1474:G1537" si="47">F1474-$K$5/$K$10</f>
        <v>8.7116914028556582</v>
      </c>
      <c r="H1474" s="17">
        <f>_xlfn.NORM.S.DIST(G1474,Table2[[#Totals],[Successful Campaigns]])</f>
        <v>1</v>
      </c>
    </row>
    <row r="1475" spans="1:8" x14ac:dyDescent="0.35">
      <c r="A1475" s="5" t="s">
        <v>8218</v>
      </c>
      <c r="B1475" s="5">
        <v>54</v>
      </c>
      <c r="C1475" s="17">
        <f t="shared" si="46"/>
        <v>-0.16632159148585723</v>
      </c>
      <c r="D1475" s="17">
        <f>_xlfn.NORM.S.DIST(C1475,Table2[[#Totals],[Summary by Mean]])</f>
        <v>0.4339519375717793</v>
      </c>
      <c r="E1475" s="5" t="s">
        <v>8220</v>
      </c>
      <c r="F1475" s="5">
        <v>6</v>
      </c>
      <c r="G1475" s="17">
        <f t="shared" si="47"/>
        <v>5.7116914028556591</v>
      </c>
      <c r="H1475" s="17">
        <f>_xlfn.NORM.S.DIST(G1475,Table2[[#Totals],[Successful Campaigns]])</f>
        <v>0.99999999440706033</v>
      </c>
    </row>
    <row r="1476" spans="1:8" x14ac:dyDescent="0.35">
      <c r="A1476" s="5" t="s">
        <v>8218</v>
      </c>
      <c r="B1476" s="5">
        <v>37</v>
      </c>
      <c r="C1476" s="17">
        <f t="shared" si="46"/>
        <v>-0.18645663581263916</v>
      </c>
      <c r="D1476" s="17">
        <f>_xlfn.NORM.S.DIST(C1476,Table2[[#Totals],[Summary by Mean]])</f>
        <v>0.42604334104294955</v>
      </c>
      <c r="E1476" s="5" t="s">
        <v>8220</v>
      </c>
      <c r="F1476" s="5">
        <v>4</v>
      </c>
      <c r="G1476" s="17">
        <f t="shared" si="47"/>
        <v>3.7116914028556591</v>
      </c>
      <c r="H1476" s="17">
        <f>_xlfn.NORM.S.DIST(G1476,Table2[[#Totals],[Successful Campaigns]])</f>
        <v>0.99989706055044614</v>
      </c>
    </row>
    <row r="1477" spans="1:8" x14ac:dyDescent="0.35">
      <c r="A1477" s="5" t="s">
        <v>8218</v>
      </c>
      <c r="B1477" s="5">
        <v>39</v>
      </c>
      <c r="C1477" s="17">
        <f t="shared" si="46"/>
        <v>-0.18408780706831188</v>
      </c>
      <c r="D1477" s="17">
        <f>_xlfn.NORM.S.DIST(C1477,Table2[[#Totals],[Summary by Mean]])</f>
        <v>0.42697228578344443</v>
      </c>
      <c r="E1477" s="5" t="s">
        <v>8220</v>
      </c>
      <c r="F1477" s="5">
        <v>7</v>
      </c>
      <c r="G1477" s="17">
        <f t="shared" si="47"/>
        <v>6.7116914028556591</v>
      </c>
      <c r="H1477" s="17">
        <f>_xlfn.NORM.S.DIST(G1477,Table2[[#Totals],[Successful Campaigns]])</f>
        <v>0.99999999999038092</v>
      </c>
    </row>
    <row r="1478" spans="1:8" x14ac:dyDescent="0.35">
      <c r="A1478" s="5" t="s">
        <v>8218</v>
      </c>
      <c r="B1478" s="5">
        <v>34</v>
      </c>
      <c r="C1478" s="17">
        <f t="shared" si="46"/>
        <v>-0.19000987892913007</v>
      </c>
      <c r="D1478" s="17">
        <f>_xlfn.NORM.S.DIST(C1478,Table2[[#Totals],[Summary by Mean]])</f>
        <v>0.42465069464541511</v>
      </c>
      <c r="E1478" s="5" t="s">
        <v>8220</v>
      </c>
      <c r="F1478" s="5">
        <v>5</v>
      </c>
      <c r="G1478" s="17">
        <f t="shared" si="47"/>
        <v>4.7116914028556591</v>
      </c>
      <c r="H1478" s="17">
        <f>_xlfn.NORM.S.DIST(G1478,Table2[[#Totals],[Successful Campaigns]])</f>
        <v>0.99999877165397022</v>
      </c>
    </row>
    <row r="1479" spans="1:8" x14ac:dyDescent="0.35">
      <c r="A1479" s="5" t="s">
        <v>8218</v>
      </c>
      <c r="B1479" s="5">
        <v>55</v>
      </c>
      <c r="C1479" s="17">
        <f t="shared" si="46"/>
        <v>-0.16513717711369361</v>
      </c>
      <c r="D1479" s="17">
        <f>_xlfn.NORM.S.DIST(C1479,Table2[[#Totals],[Summary by Mean]])</f>
        <v>0.43441800579550049</v>
      </c>
      <c r="E1479" s="5" t="s">
        <v>8220</v>
      </c>
      <c r="F1479" s="5">
        <v>0</v>
      </c>
      <c r="G1479" s="17">
        <f t="shared" si="47"/>
        <v>-0.28830859714434109</v>
      </c>
      <c r="H1479" s="17">
        <f>_xlfn.NORM.S.DIST(G1479,Table2[[#Totals],[Successful Campaigns]])</f>
        <v>0.38655526343120244</v>
      </c>
    </row>
    <row r="1480" spans="1:8" x14ac:dyDescent="0.35">
      <c r="A1480" s="5" t="s">
        <v>8218</v>
      </c>
      <c r="B1480" s="5">
        <v>32</v>
      </c>
      <c r="C1480" s="17">
        <f t="shared" si="46"/>
        <v>-0.19237870767345736</v>
      </c>
      <c r="D1480" s="17">
        <f>_xlfn.NORM.S.DIST(C1480,Table2[[#Totals],[Summary by Mean]])</f>
        <v>0.42372278485087106</v>
      </c>
      <c r="E1480" s="5" t="s">
        <v>8220</v>
      </c>
      <c r="F1480" s="5">
        <v>3</v>
      </c>
      <c r="G1480" s="17">
        <f t="shared" si="47"/>
        <v>2.7116914028556591</v>
      </c>
      <c r="H1480" s="17">
        <f>_xlfn.NORM.S.DIST(G1480,Table2[[#Totals],[Successful Campaigns]])</f>
        <v>0.99665295593346726</v>
      </c>
    </row>
    <row r="1481" spans="1:8" x14ac:dyDescent="0.35">
      <c r="A1481" s="5" t="s">
        <v>8218</v>
      </c>
      <c r="B1481" s="5">
        <v>25</v>
      </c>
      <c r="C1481" s="17">
        <f t="shared" si="46"/>
        <v>-0.20066960827860286</v>
      </c>
      <c r="D1481" s="17">
        <f>_xlfn.NORM.S.DIST(C1481,Table2[[#Totals],[Summary by Mean]])</f>
        <v>0.42047846268789313</v>
      </c>
      <c r="E1481" s="5" t="s">
        <v>8220</v>
      </c>
      <c r="F1481" s="5">
        <v>9</v>
      </c>
      <c r="G1481" s="17">
        <f t="shared" si="47"/>
        <v>8.7116914028556582</v>
      </c>
      <c r="H1481" s="17">
        <f>_xlfn.NORM.S.DIST(G1481,Table2[[#Totals],[Successful Campaigns]])</f>
        <v>1</v>
      </c>
    </row>
    <row r="1482" spans="1:8" x14ac:dyDescent="0.35">
      <c r="A1482" s="5" t="s">
        <v>8218</v>
      </c>
      <c r="B1482" s="5">
        <v>33</v>
      </c>
      <c r="C1482" s="17">
        <f t="shared" si="46"/>
        <v>-0.19119429330129373</v>
      </c>
      <c r="D1482" s="17">
        <f>_xlfn.NORM.S.DIST(C1482,Table2[[#Totals],[Summary by Mean]])</f>
        <v>0.42418668721609792</v>
      </c>
      <c r="E1482" s="5" t="s">
        <v>8220</v>
      </c>
      <c r="F1482" s="5">
        <v>6</v>
      </c>
      <c r="G1482" s="17">
        <f t="shared" si="47"/>
        <v>5.7116914028556591</v>
      </c>
      <c r="H1482" s="17">
        <f>_xlfn.NORM.S.DIST(G1482,Table2[[#Totals],[Successful Campaigns]])</f>
        <v>0.99999999440706033</v>
      </c>
    </row>
    <row r="1483" spans="1:8" x14ac:dyDescent="0.35">
      <c r="A1483" s="5" t="s">
        <v>8218</v>
      </c>
      <c r="B1483" s="5">
        <v>108</v>
      </c>
      <c r="C1483" s="17">
        <f t="shared" si="46"/>
        <v>-0.10236321538902057</v>
      </c>
      <c r="D1483" s="17">
        <f>_xlfn.NORM.S.DIST(C1483,Table2[[#Totals],[Summary by Mean]])</f>
        <v>0.4592341900631135</v>
      </c>
      <c r="E1483" s="5" t="s">
        <v>8220</v>
      </c>
      <c r="F1483" s="5">
        <v>4</v>
      </c>
      <c r="G1483" s="17">
        <f t="shared" si="47"/>
        <v>3.7116914028556591</v>
      </c>
      <c r="H1483" s="17">
        <f>_xlfn.NORM.S.DIST(G1483,Table2[[#Totals],[Successful Campaigns]])</f>
        <v>0.99989706055044614</v>
      </c>
    </row>
    <row r="1484" spans="1:8" x14ac:dyDescent="0.35">
      <c r="A1484" s="5" t="s">
        <v>8218</v>
      </c>
      <c r="B1484" s="5">
        <v>20</v>
      </c>
      <c r="C1484" s="17">
        <f t="shared" si="46"/>
        <v>-0.20659168013942106</v>
      </c>
      <c r="D1484" s="17">
        <f>_xlfn.NORM.S.DIST(C1484,Table2[[#Totals],[Summary by Mean]])</f>
        <v>0.41816437919297167</v>
      </c>
      <c r="E1484" s="5" t="s">
        <v>8220</v>
      </c>
      <c r="F1484" s="5">
        <v>1</v>
      </c>
      <c r="G1484" s="17">
        <f t="shared" si="47"/>
        <v>0.71169140285565891</v>
      </c>
      <c r="H1484" s="17">
        <f>_xlfn.NORM.S.DIST(G1484,Table2[[#Totals],[Successful Campaigns]])</f>
        <v>0.76167205374032632</v>
      </c>
    </row>
    <row r="1485" spans="1:8" x14ac:dyDescent="0.35">
      <c r="A1485" s="5" t="s">
        <v>8218</v>
      </c>
      <c r="B1485" s="5">
        <v>98</v>
      </c>
      <c r="C1485" s="17">
        <f t="shared" si="46"/>
        <v>-0.11420735911065699</v>
      </c>
      <c r="D1485" s="17">
        <f>_xlfn.NORM.S.DIST(C1485,Table2[[#Totals],[Summary by Mean]])</f>
        <v>0.45453670917773559</v>
      </c>
      <c r="E1485" s="5" t="s">
        <v>8220</v>
      </c>
      <c r="F1485" s="5">
        <v>17</v>
      </c>
      <c r="G1485" s="17">
        <f t="shared" si="47"/>
        <v>16.71169140285566</v>
      </c>
      <c r="H1485" s="17">
        <f>_xlfn.NORM.S.DIST(G1485,Table2[[#Totals],[Successful Campaigns]])</f>
        <v>1</v>
      </c>
    </row>
    <row r="1486" spans="1:8" x14ac:dyDescent="0.35">
      <c r="A1486" s="5" t="s">
        <v>8218</v>
      </c>
      <c r="B1486" s="5">
        <v>196</v>
      </c>
      <c r="C1486" s="17">
        <f t="shared" si="46"/>
        <v>1.8652493613799104E-3</v>
      </c>
      <c r="D1486" s="17">
        <f>_xlfn.NORM.S.DIST(C1486,Table2[[#Totals],[Summary by Mean]])</f>
        <v>0.50074412640225763</v>
      </c>
      <c r="E1486" s="5" t="s">
        <v>8220</v>
      </c>
      <c r="F1486" s="5">
        <v>1</v>
      </c>
      <c r="G1486" s="17">
        <f t="shared" si="47"/>
        <v>0.71169140285565891</v>
      </c>
      <c r="H1486" s="17">
        <f>_xlfn.NORM.S.DIST(G1486,Table2[[#Totals],[Successful Campaigns]])</f>
        <v>0.76167205374032632</v>
      </c>
    </row>
    <row r="1487" spans="1:8" x14ac:dyDescent="0.35">
      <c r="A1487" s="5" t="s">
        <v>8218</v>
      </c>
      <c r="B1487" s="5">
        <v>39</v>
      </c>
      <c r="C1487" s="17">
        <f t="shared" si="46"/>
        <v>-0.18408780706831188</v>
      </c>
      <c r="D1487" s="17">
        <f>_xlfn.NORM.S.DIST(C1487,Table2[[#Totals],[Summary by Mean]])</f>
        <v>0.42697228578344443</v>
      </c>
      <c r="E1487" s="5" t="s">
        <v>8220</v>
      </c>
      <c r="F1487" s="5">
        <v>13</v>
      </c>
      <c r="G1487" s="17">
        <f t="shared" si="47"/>
        <v>12.711691402855658</v>
      </c>
      <c r="H1487" s="17">
        <f>_xlfn.NORM.S.DIST(G1487,Table2[[#Totals],[Successful Campaigns]])</f>
        <v>1</v>
      </c>
    </row>
    <row r="1488" spans="1:8" x14ac:dyDescent="0.35">
      <c r="A1488" s="5" t="s">
        <v>8218</v>
      </c>
      <c r="B1488" s="5">
        <v>128</v>
      </c>
      <c r="C1488" s="17">
        <f t="shared" si="46"/>
        <v>-7.8674927945747736E-2</v>
      </c>
      <c r="D1488" s="17">
        <f>_xlfn.NORM.S.DIST(C1488,Table2[[#Totals],[Summary by Mean]])</f>
        <v>0.46864559412549023</v>
      </c>
      <c r="E1488" s="5" t="s">
        <v>8220</v>
      </c>
      <c r="F1488" s="5">
        <v>6</v>
      </c>
      <c r="G1488" s="17">
        <f t="shared" si="47"/>
        <v>5.7116914028556591</v>
      </c>
      <c r="H1488" s="17">
        <f>_xlfn.NORM.S.DIST(G1488,Table2[[#Totals],[Successful Campaigns]])</f>
        <v>0.99999999440706033</v>
      </c>
    </row>
    <row r="1489" spans="1:8" x14ac:dyDescent="0.35">
      <c r="A1489" s="5" t="s">
        <v>8218</v>
      </c>
      <c r="B1489" s="5">
        <v>71</v>
      </c>
      <c r="C1489" s="17">
        <f t="shared" si="46"/>
        <v>-0.14618654715907534</v>
      </c>
      <c r="D1489" s="17">
        <f>_xlfn.NORM.S.DIST(C1489,Table2[[#Totals],[Summary by Mean]])</f>
        <v>0.44188706264067451</v>
      </c>
      <c r="E1489" s="5" t="s">
        <v>8220</v>
      </c>
      <c r="F1489" s="5">
        <v>0</v>
      </c>
      <c r="G1489" s="17">
        <f t="shared" si="47"/>
        <v>-0.28830859714434109</v>
      </c>
      <c r="H1489" s="17">
        <f>_xlfn.NORM.S.DIST(G1489,Table2[[#Totals],[Successful Campaigns]])</f>
        <v>0.38655526343120244</v>
      </c>
    </row>
    <row r="1490" spans="1:8" x14ac:dyDescent="0.35">
      <c r="A1490" s="5" t="s">
        <v>8218</v>
      </c>
      <c r="B1490" s="5">
        <v>47</v>
      </c>
      <c r="C1490" s="17">
        <f t="shared" si="46"/>
        <v>-0.17461249209100274</v>
      </c>
      <c r="D1490" s="17">
        <f>_xlfn.NORM.S.DIST(C1490,Table2[[#Totals],[Summary by Mean]])</f>
        <v>0.43069206606171262</v>
      </c>
      <c r="E1490" s="5" t="s">
        <v>8220</v>
      </c>
      <c r="F1490" s="5">
        <v>2</v>
      </c>
      <c r="G1490" s="17">
        <f t="shared" si="47"/>
        <v>1.7116914028556589</v>
      </c>
      <c r="H1490" s="17">
        <f>_xlfn.NORM.S.DIST(G1490,Table2[[#Totals],[Successful Campaigns]])</f>
        <v>0.95652322310469373</v>
      </c>
    </row>
    <row r="1491" spans="1:8" x14ac:dyDescent="0.35">
      <c r="A1491" s="5" t="s">
        <v>8218</v>
      </c>
      <c r="B1491" s="5">
        <v>17</v>
      </c>
      <c r="C1491" s="17">
        <f t="shared" si="46"/>
        <v>-0.210144923255912</v>
      </c>
      <c r="D1491" s="17">
        <f>_xlfn.NORM.S.DIST(C1491,Table2[[#Totals],[Summary by Mean]])</f>
        <v>0.41677728225485228</v>
      </c>
      <c r="E1491" s="5" t="s">
        <v>8220</v>
      </c>
      <c r="F1491" s="5">
        <v>2</v>
      </c>
      <c r="G1491" s="17">
        <f t="shared" si="47"/>
        <v>1.7116914028556589</v>
      </c>
      <c r="H1491" s="17">
        <f>_xlfn.NORM.S.DIST(G1491,Table2[[#Totals],[Successful Campaigns]])</f>
        <v>0.95652322310469373</v>
      </c>
    </row>
    <row r="1492" spans="1:8" x14ac:dyDescent="0.35">
      <c r="A1492" s="5" t="s">
        <v>8218</v>
      </c>
      <c r="B1492" s="5">
        <v>91</v>
      </c>
      <c r="C1492" s="17">
        <f t="shared" si="46"/>
        <v>-0.12249825971580248</v>
      </c>
      <c r="D1492" s="17">
        <f>_xlfn.NORM.S.DIST(C1492,Table2[[#Totals],[Summary by Mean]])</f>
        <v>0.45125221207968236</v>
      </c>
      <c r="E1492" s="5" t="s">
        <v>8220</v>
      </c>
      <c r="F1492" s="5">
        <v>21</v>
      </c>
      <c r="G1492" s="17">
        <f t="shared" si="47"/>
        <v>20.71169140285566</v>
      </c>
      <c r="H1492" s="17">
        <f>_xlfn.NORM.S.DIST(G1492,Table2[[#Totals],[Successful Campaigns]])</f>
        <v>1</v>
      </c>
    </row>
    <row r="1493" spans="1:8" x14ac:dyDescent="0.35">
      <c r="A1493" s="5" t="s">
        <v>8218</v>
      </c>
      <c r="B1493" s="5">
        <v>43</v>
      </c>
      <c r="C1493" s="17">
        <f t="shared" si="46"/>
        <v>-0.17935014957965731</v>
      </c>
      <c r="D1493" s="17">
        <f>_xlfn.NORM.S.DIST(C1493,Table2[[#Totals],[Summary by Mean]])</f>
        <v>0.42883138575016971</v>
      </c>
      <c r="E1493" s="5" t="s">
        <v>8220</v>
      </c>
      <c r="F1493" s="5">
        <v>13</v>
      </c>
      <c r="G1493" s="17">
        <f t="shared" si="47"/>
        <v>12.711691402855658</v>
      </c>
      <c r="H1493" s="17">
        <f>_xlfn.NORM.S.DIST(G1493,Table2[[#Totals],[Successful Campaigns]])</f>
        <v>1</v>
      </c>
    </row>
    <row r="1494" spans="1:8" x14ac:dyDescent="0.35">
      <c r="A1494" s="5" t="s">
        <v>8218</v>
      </c>
      <c r="B1494" s="5">
        <v>17</v>
      </c>
      <c r="C1494" s="17">
        <f t="shared" si="46"/>
        <v>-0.210144923255912</v>
      </c>
      <c r="D1494" s="17">
        <f>_xlfn.NORM.S.DIST(C1494,Table2[[#Totals],[Summary by Mean]])</f>
        <v>0.41677728225485228</v>
      </c>
      <c r="E1494" s="5" t="s">
        <v>8220</v>
      </c>
      <c r="F1494" s="5">
        <v>0</v>
      </c>
      <c r="G1494" s="17">
        <f t="shared" si="47"/>
        <v>-0.28830859714434109</v>
      </c>
      <c r="H1494" s="17">
        <f>_xlfn.NORM.S.DIST(G1494,Table2[[#Totals],[Successful Campaigns]])</f>
        <v>0.38655526343120244</v>
      </c>
    </row>
    <row r="1495" spans="1:8" x14ac:dyDescent="0.35">
      <c r="A1495" s="5" t="s">
        <v>8218</v>
      </c>
      <c r="B1495" s="5">
        <v>33</v>
      </c>
      <c r="C1495" s="17">
        <f t="shared" si="46"/>
        <v>-0.19119429330129373</v>
      </c>
      <c r="D1495" s="17">
        <f>_xlfn.NORM.S.DIST(C1495,Table2[[#Totals],[Summary by Mean]])</f>
        <v>0.42418668721609792</v>
      </c>
      <c r="E1495" s="5" t="s">
        <v>8220</v>
      </c>
      <c r="F1495" s="5">
        <v>6</v>
      </c>
      <c r="G1495" s="17">
        <f t="shared" si="47"/>
        <v>5.7116914028556591</v>
      </c>
      <c r="H1495" s="17">
        <f>_xlfn.NORM.S.DIST(G1495,Table2[[#Totals],[Successful Campaigns]])</f>
        <v>0.99999999440706033</v>
      </c>
    </row>
    <row r="1496" spans="1:8" x14ac:dyDescent="0.35">
      <c r="A1496" s="5" t="s">
        <v>8218</v>
      </c>
      <c r="B1496" s="5">
        <v>87</v>
      </c>
      <c r="C1496" s="17">
        <f t="shared" si="46"/>
        <v>-0.12723591720445707</v>
      </c>
      <c r="D1496" s="17">
        <f>_xlfn.NORM.S.DIST(C1496,Table2[[#Totals],[Summary by Mean]])</f>
        <v>0.44937683928384486</v>
      </c>
      <c r="E1496" s="5" t="s">
        <v>8220</v>
      </c>
      <c r="F1496" s="5">
        <v>0</v>
      </c>
      <c r="G1496" s="17">
        <f t="shared" si="47"/>
        <v>-0.28830859714434109</v>
      </c>
      <c r="H1496" s="17">
        <f>_xlfn.NORM.S.DIST(G1496,Table2[[#Totals],[Successful Campaigns]])</f>
        <v>0.38655526343120244</v>
      </c>
    </row>
    <row r="1497" spans="1:8" x14ac:dyDescent="0.35">
      <c r="A1497" s="5" t="s">
        <v>8218</v>
      </c>
      <c r="B1497" s="5">
        <v>113</v>
      </c>
      <c r="C1497" s="17">
        <f t="shared" si="46"/>
        <v>-9.6441143528202364E-2</v>
      </c>
      <c r="D1497" s="17">
        <f>_xlfn.NORM.S.DIST(C1497,Table2[[#Totals],[Summary by Mean]])</f>
        <v>0.46158510829183119</v>
      </c>
      <c r="E1497" s="5" t="s">
        <v>8220</v>
      </c>
      <c r="F1497" s="5">
        <v>1</v>
      </c>
      <c r="G1497" s="17">
        <f t="shared" si="47"/>
        <v>0.71169140285565891</v>
      </c>
      <c r="H1497" s="17">
        <f>_xlfn.NORM.S.DIST(G1497,Table2[[#Totals],[Successful Campaigns]])</f>
        <v>0.76167205374032632</v>
      </c>
    </row>
    <row r="1498" spans="1:8" x14ac:dyDescent="0.35">
      <c r="A1498" s="5" t="s">
        <v>8218</v>
      </c>
      <c r="B1498" s="5">
        <v>14</v>
      </c>
      <c r="C1498" s="17">
        <f t="shared" si="46"/>
        <v>-0.21369816637240291</v>
      </c>
      <c r="D1498" s="17">
        <f>_xlfn.NORM.S.DIST(C1498,Table2[[#Totals],[Summary by Mean]])</f>
        <v>0.41539122066878692</v>
      </c>
      <c r="E1498" s="5" t="s">
        <v>8220</v>
      </c>
      <c r="F1498" s="5">
        <v>0</v>
      </c>
      <c r="G1498" s="17">
        <f t="shared" si="47"/>
        <v>-0.28830859714434109</v>
      </c>
      <c r="H1498" s="17">
        <f>_xlfn.NORM.S.DIST(G1498,Table2[[#Totals],[Successful Campaigns]])</f>
        <v>0.38655526343120244</v>
      </c>
    </row>
    <row r="1499" spans="1:8" x14ac:dyDescent="0.35">
      <c r="A1499" s="5" t="s">
        <v>8218</v>
      </c>
      <c r="B1499" s="5">
        <v>30</v>
      </c>
      <c r="C1499" s="17">
        <f t="shared" si="46"/>
        <v>-0.19474753641778464</v>
      </c>
      <c r="D1499" s="17">
        <f>_xlfn.NORM.S.DIST(C1499,Table2[[#Totals],[Summary by Mean]])</f>
        <v>0.42279529781961833</v>
      </c>
      <c r="E1499" s="5" t="s">
        <v>8220</v>
      </c>
      <c r="F1499" s="5">
        <v>12</v>
      </c>
      <c r="G1499" s="17">
        <f t="shared" si="47"/>
        <v>11.711691402855658</v>
      </c>
      <c r="H1499" s="17">
        <f>_xlfn.NORM.S.DIST(G1499,Table2[[#Totals],[Successful Campaigns]])</f>
        <v>1</v>
      </c>
    </row>
    <row r="1500" spans="1:8" x14ac:dyDescent="0.35">
      <c r="A1500" s="5" t="s">
        <v>8218</v>
      </c>
      <c r="B1500" s="5">
        <v>16</v>
      </c>
      <c r="C1500" s="17">
        <f t="shared" si="46"/>
        <v>-0.21132933762807563</v>
      </c>
      <c r="D1500" s="17">
        <f>_xlfn.NORM.S.DIST(C1500,Table2[[#Totals],[Summary by Mean]])</f>
        <v>0.4163151458608742</v>
      </c>
      <c r="E1500" s="5" t="s">
        <v>8220</v>
      </c>
      <c r="F1500" s="5">
        <v>2</v>
      </c>
      <c r="G1500" s="17">
        <f t="shared" si="47"/>
        <v>1.7116914028556589</v>
      </c>
      <c r="H1500" s="17">
        <f>_xlfn.NORM.S.DIST(G1500,Table2[[#Totals],[Successful Campaigns]])</f>
        <v>0.95652322310469373</v>
      </c>
    </row>
    <row r="1501" spans="1:8" x14ac:dyDescent="0.35">
      <c r="A1501" s="5" t="s">
        <v>8218</v>
      </c>
      <c r="B1501" s="5">
        <v>46</v>
      </c>
      <c r="C1501" s="17">
        <f t="shared" si="46"/>
        <v>-0.17579690646316637</v>
      </c>
      <c r="D1501" s="17">
        <f>_xlfn.NORM.S.DIST(C1501,Table2[[#Totals],[Summary by Mean]])</f>
        <v>0.43022675003712396</v>
      </c>
      <c r="E1501" s="5" t="s">
        <v>8220</v>
      </c>
      <c r="F1501" s="5">
        <v>6</v>
      </c>
      <c r="G1501" s="17">
        <f t="shared" si="47"/>
        <v>5.7116914028556591</v>
      </c>
      <c r="H1501" s="17">
        <f>_xlfn.NORM.S.DIST(G1501,Table2[[#Totals],[Successful Campaigns]])</f>
        <v>0.99999999440706033</v>
      </c>
    </row>
    <row r="1502" spans="1:8" x14ac:dyDescent="0.35">
      <c r="A1502" s="5" t="s">
        <v>8218</v>
      </c>
      <c r="B1502" s="5">
        <v>24</v>
      </c>
      <c r="C1502" s="17">
        <f t="shared" si="46"/>
        <v>-0.20185402265076649</v>
      </c>
      <c r="D1502" s="17">
        <f>_xlfn.NORM.S.DIST(C1502,Table2[[#Totals],[Summary by Mean]])</f>
        <v>0.42001542336449027</v>
      </c>
      <c r="E1502" s="5" t="s">
        <v>8220</v>
      </c>
      <c r="F1502" s="5">
        <v>1</v>
      </c>
      <c r="G1502" s="17">
        <f t="shared" si="47"/>
        <v>0.71169140285565891</v>
      </c>
      <c r="H1502" s="17">
        <f>_xlfn.NORM.S.DIST(G1502,Table2[[#Totals],[Successful Campaigns]])</f>
        <v>0.76167205374032632</v>
      </c>
    </row>
    <row r="1503" spans="1:8" x14ac:dyDescent="0.35">
      <c r="A1503" s="5" t="s">
        <v>8218</v>
      </c>
      <c r="B1503" s="5">
        <v>97</v>
      </c>
      <c r="C1503" s="17">
        <f t="shared" si="46"/>
        <v>-0.11539177348282063</v>
      </c>
      <c r="D1503" s="17">
        <f>_xlfn.NORM.S.DIST(C1503,Table2[[#Totals],[Summary by Mean]])</f>
        <v>0.4540672996083594</v>
      </c>
      <c r="E1503" s="5" t="s">
        <v>8220</v>
      </c>
      <c r="F1503" s="5">
        <v>1</v>
      </c>
      <c r="G1503" s="17">
        <f t="shared" si="47"/>
        <v>0.71169140285565891</v>
      </c>
      <c r="H1503" s="17">
        <f>_xlfn.NORM.S.DIST(G1503,Table2[[#Totals],[Successful Campaigns]])</f>
        <v>0.76167205374032632</v>
      </c>
    </row>
    <row r="1504" spans="1:8" x14ac:dyDescent="0.35">
      <c r="A1504" s="5" t="s">
        <v>8218</v>
      </c>
      <c r="B1504" s="5">
        <v>59</v>
      </c>
      <c r="C1504" s="17">
        <f t="shared" si="46"/>
        <v>-0.16039951962503904</v>
      </c>
      <c r="D1504" s="17">
        <f>_xlfn.NORM.S.DIST(C1504,Table2[[#Totals],[Summary by Mean]])</f>
        <v>0.43628318400193056</v>
      </c>
      <c r="E1504" s="5" t="s">
        <v>8220</v>
      </c>
      <c r="F1504" s="5">
        <v>5</v>
      </c>
      <c r="G1504" s="17">
        <f t="shared" si="47"/>
        <v>4.7116914028556591</v>
      </c>
      <c r="H1504" s="17">
        <f>_xlfn.NORM.S.DIST(G1504,Table2[[#Totals],[Successful Campaigns]])</f>
        <v>0.99999877165397022</v>
      </c>
    </row>
    <row r="1505" spans="1:8" x14ac:dyDescent="0.35">
      <c r="A1505" s="5" t="s">
        <v>8218</v>
      </c>
      <c r="B1505" s="5">
        <v>1095</v>
      </c>
      <c r="C1505" s="17">
        <f t="shared" si="46"/>
        <v>1.066653769936494</v>
      </c>
      <c r="D1505" s="17">
        <f>_xlfn.NORM.S.DIST(C1505,Table2[[#Totals],[Summary by Mean]])</f>
        <v>0.85693589489251343</v>
      </c>
      <c r="E1505" s="5" t="s">
        <v>8220</v>
      </c>
      <c r="F1505" s="5">
        <v>0</v>
      </c>
      <c r="G1505" s="17">
        <f t="shared" si="47"/>
        <v>-0.28830859714434109</v>
      </c>
      <c r="H1505" s="17">
        <f>_xlfn.NORM.S.DIST(G1505,Table2[[#Totals],[Successful Campaigns]])</f>
        <v>0.38655526343120244</v>
      </c>
    </row>
    <row r="1506" spans="1:8" x14ac:dyDescent="0.35">
      <c r="A1506" s="5" t="s">
        <v>8218</v>
      </c>
      <c r="B1506" s="5">
        <v>218</v>
      </c>
      <c r="C1506" s="17">
        <f t="shared" si="46"/>
        <v>2.7922365548980033E-2</v>
      </c>
      <c r="D1506" s="17">
        <f>_xlfn.NORM.S.DIST(C1506,Table2[[#Totals],[Summary by Mean]])</f>
        <v>0.51113796486601693</v>
      </c>
      <c r="E1506" s="5" t="s">
        <v>8220</v>
      </c>
      <c r="F1506" s="5">
        <v>3</v>
      </c>
      <c r="G1506" s="17">
        <f t="shared" si="47"/>
        <v>2.7116914028556591</v>
      </c>
      <c r="H1506" s="17">
        <f>_xlfn.NORM.S.DIST(G1506,Table2[[#Totals],[Successful Campaigns]])</f>
        <v>0.99665295593346726</v>
      </c>
    </row>
    <row r="1507" spans="1:8" x14ac:dyDescent="0.35">
      <c r="A1507" s="5" t="s">
        <v>8218</v>
      </c>
      <c r="B1507" s="5">
        <v>111</v>
      </c>
      <c r="C1507" s="17">
        <f t="shared" si="46"/>
        <v>-9.8809972272529648E-2</v>
      </c>
      <c r="D1507" s="17">
        <f>_xlfn.NORM.S.DIST(C1507,Table2[[#Totals],[Summary by Mean]])</f>
        <v>0.46064457525810282</v>
      </c>
      <c r="E1507" s="5" t="s">
        <v>8220</v>
      </c>
      <c r="F1507" s="5">
        <v>8</v>
      </c>
      <c r="G1507" s="17">
        <f t="shared" si="47"/>
        <v>7.7116914028556591</v>
      </c>
      <c r="H1507" s="17">
        <f>_xlfn.NORM.S.DIST(G1507,Table2[[#Totals],[Successful Campaigns]])</f>
        <v>0.99999999999999378</v>
      </c>
    </row>
    <row r="1508" spans="1:8" x14ac:dyDescent="0.35">
      <c r="A1508" s="5" t="s">
        <v>8218</v>
      </c>
      <c r="B1508" s="5">
        <v>56</v>
      </c>
      <c r="C1508" s="17">
        <f t="shared" si="46"/>
        <v>-0.16395276274152995</v>
      </c>
      <c r="D1508" s="17">
        <f>_xlfn.NORM.S.DIST(C1508,Table2[[#Totals],[Summary by Mean]])</f>
        <v>0.43488416518680473</v>
      </c>
      <c r="E1508" s="5" t="s">
        <v>8220</v>
      </c>
      <c r="F1508" s="5">
        <v>3</v>
      </c>
      <c r="G1508" s="17">
        <f t="shared" si="47"/>
        <v>2.7116914028556591</v>
      </c>
      <c r="H1508" s="17">
        <f>_xlfn.NORM.S.DIST(G1508,Table2[[#Totals],[Successful Campaigns]])</f>
        <v>0.99665295593346726</v>
      </c>
    </row>
    <row r="1509" spans="1:8" x14ac:dyDescent="0.35">
      <c r="A1509" s="5" t="s">
        <v>8218</v>
      </c>
      <c r="B1509" s="5">
        <v>265</v>
      </c>
      <c r="C1509" s="17">
        <f t="shared" si="46"/>
        <v>8.3589841040671201E-2</v>
      </c>
      <c r="D1509" s="17">
        <f>_xlfn.NORM.S.DIST(C1509,Table2[[#Totals],[Summary by Mean]])</f>
        <v>0.53330872782881955</v>
      </c>
      <c r="E1509" s="5" t="s">
        <v>8220</v>
      </c>
      <c r="F1509" s="5">
        <v>8</v>
      </c>
      <c r="G1509" s="17">
        <f t="shared" si="47"/>
        <v>7.7116914028556591</v>
      </c>
      <c r="H1509" s="17">
        <f>_xlfn.NORM.S.DIST(G1509,Table2[[#Totals],[Successful Campaigns]])</f>
        <v>0.99999999999999378</v>
      </c>
    </row>
    <row r="1510" spans="1:8" x14ac:dyDescent="0.35">
      <c r="A1510" s="5" t="s">
        <v>8218</v>
      </c>
      <c r="B1510" s="5">
        <v>28</v>
      </c>
      <c r="C1510" s="17">
        <f t="shared" si="46"/>
        <v>-0.19711636516211192</v>
      </c>
      <c r="D1510" s="17">
        <f>_xlfn.NORM.S.DIST(C1510,Table2[[#Totals],[Summary by Mean]])</f>
        <v>0.42186823856110828</v>
      </c>
      <c r="E1510" s="5" t="s">
        <v>8220</v>
      </c>
      <c r="F1510" s="5">
        <v>1</v>
      </c>
      <c r="G1510" s="17">
        <f t="shared" si="47"/>
        <v>0.71169140285565891</v>
      </c>
      <c r="H1510" s="17">
        <f>_xlfn.NORM.S.DIST(G1510,Table2[[#Totals],[Successful Campaigns]])</f>
        <v>0.76167205374032632</v>
      </c>
    </row>
    <row r="1511" spans="1:8" x14ac:dyDescent="0.35">
      <c r="A1511" s="5" t="s">
        <v>8218</v>
      </c>
      <c r="B1511" s="5">
        <v>364</v>
      </c>
      <c r="C1511" s="17">
        <f t="shared" si="46"/>
        <v>0.20084686388487175</v>
      </c>
      <c r="D1511" s="17">
        <f>_xlfn.NORM.S.DIST(C1511,Table2[[#Totals],[Summary by Mean]])</f>
        <v>0.57959084129133975</v>
      </c>
      <c r="E1511" s="5" t="s">
        <v>8220</v>
      </c>
      <c r="F1511" s="5">
        <v>4</v>
      </c>
      <c r="G1511" s="17">
        <f t="shared" si="47"/>
        <v>3.7116914028556591</v>
      </c>
      <c r="H1511" s="17">
        <f>_xlfn.NORM.S.DIST(G1511,Table2[[#Totals],[Successful Campaigns]])</f>
        <v>0.99989706055044614</v>
      </c>
    </row>
    <row r="1512" spans="1:8" x14ac:dyDescent="0.35">
      <c r="A1512" s="5" t="s">
        <v>8218</v>
      </c>
      <c r="B1512" s="5">
        <v>27</v>
      </c>
      <c r="C1512" s="17">
        <f t="shared" si="46"/>
        <v>-0.19830077953427558</v>
      </c>
      <c r="D1512" s="17">
        <f>_xlfn.NORM.S.DIST(C1512,Table2[[#Totals],[Summary by Mean]])</f>
        <v>0.42140487091014334</v>
      </c>
      <c r="E1512" s="5" t="s">
        <v>8220</v>
      </c>
      <c r="F1512" s="5">
        <v>8</v>
      </c>
      <c r="G1512" s="17">
        <f t="shared" si="47"/>
        <v>7.7116914028556591</v>
      </c>
      <c r="H1512" s="17">
        <f>_xlfn.NORM.S.DIST(G1512,Table2[[#Totals],[Successful Campaigns]])</f>
        <v>0.99999999999999378</v>
      </c>
    </row>
    <row r="1513" spans="1:8" x14ac:dyDescent="0.35">
      <c r="A1513" s="5" t="s">
        <v>8218</v>
      </c>
      <c r="B1513" s="5">
        <v>93</v>
      </c>
      <c r="C1513" s="17">
        <f t="shared" si="46"/>
        <v>-0.1201294309714752</v>
      </c>
      <c r="D1513" s="17">
        <f>_xlfn.NORM.S.DIST(C1513,Table2[[#Totals],[Summary by Mean]])</f>
        <v>0.45219030933107973</v>
      </c>
      <c r="E1513" s="5" t="s">
        <v>8220</v>
      </c>
      <c r="F1513" s="5">
        <v>1</v>
      </c>
      <c r="G1513" s="17">
        <f t="shared" si="47"/>
        <v>0.71169140285565891</v>
      </c>
      <c r="H1513" s="17">
        <f>_xlfn.NORM.S.DIST(G1513,Table2[[#Totals],[Successful Campaigns]])</f>
        <v>0.76167205374032632</v>
      </c>
    </row>
    <row r="1514" spans="1:8" x14ac:dyDescent="0.35">
      <c r="A1514" s="5" t="s">
        <v>8218</v>
      </c>
      <c r="B1514" s="5">
        <v>64</v>
      </c>
      <c r="C1514" s="17">
        <f t="shared" si="46"/>
        <v>-0.15447744776422082</v>
      </c>
      <c r="D1514" s="17">
        <f>_xlfn.NORM.S.DIST(C1514,Table2[[#Totals],[Summary by Mean]])</f>
        <v>0.43861664592279792</v>
      </c>
      <c r="E1514" s="5" t="s">
        <v>8220</v>
      </c>
      <c r="F1514" s="5">
        <v>5</v>
      </c>
      <c r="G1514" s="17">
        <f t="shared" si="47"/>
        <v>4.7116914028556591</v>
      </c>
      <c r="H1514" s="17">
        <f>_xlfn.NORM.S.DIST(G1514,Table2[[#Totals],[Successful Campaigns]])</f>
        <v>0.99999877165397022</v>
      </c>
    </row>
    <row r="1515" spans="1:8" x14ac:dyDescent="0.35">
      <c r="A1515" s="5" t="s">
        <v>8218</v>
      </c>
      <c r="B1515" s="5">
        <v>22</v>
      </c>
      <c r="C1515" s="17">
        <f t="shared" si="46"/>
        <v>-0.20422285139509377</v>
      </c>
      <c r="D1515" s="17">
        <f>_xlfn.NORM.S.DIST(C1515,Table2[[#Totals],[Summary by Mean]])</f>
        <v>0.41908967740941128</v>
      </c>
      <c r="E1515" s="5" t="s">
        <v>8220</v>
      </c>
      <c r="F1515" s="5">
        <v>0</v>
      </c>
      <c r="G1515" s="17">
        <f t="shared" si="47"/>
        <v>-0.28830859714434109</v>
      </c>
      <c r="H1515" s="17">
        <f>_xlfn.NORM.S.DIST(G1515,Table2[[#Totals],[Successful Campaigns]])</f>
        <v>0.38655526343120244</v>
      </c>
    </row>
    <row r="1516" spans="1:8" x14ac:dyDescent="0.35">
      <c r="A1516" s="5" t="s">
        <v>8218</v>
      </c>
      <c r="B1516" s="5">
        <v>59</v>
      </c>
      <c r="C1516" s="17">
        <f t="shared" si="46"/>
        <v>-0.16039951962503904</v>
      </c>
      <c r="D1516" s="17">
        <f>_xlfn.NORM.S.DIST(C1516,Table2[[#Totals],[Summary by Mean]])</f>
        <v>0.43628318400193056</v>
      </c>
      <c r="E1516" s="5" t="s">
        <v>8220</v>
      </c>
      <c r="F1516" s="5">
        <v>0</v>
      </c>
      <c r="G1516" s="17">
        <f t="shared" si="47"/>
        <v>-0.28830859714434109</v>
      </c>
      <c r="H1516" s="17">
        <f>_xlfn.NORM.S.DIST(G1516,Table2[[#Totals],[Successful Campaigns]])</f>
        <v>0.38655526343120244</v>
      </c>
    </row>
    <row r="1517" spans="1:8" x14ac:dyDescent="0.35">
      <c r="A1517" s="5" t="s">
        <v>8218</v>
      </c>
      <c r="B1517" s="5">
        <v>249</v>
      </c>
      <c r="C1517" s="17">
        <f t="shared" si="46"/>
        <v>6.4639211086052931E-2</v>
      </c>
      <c r="D1517" s="17">
        <f>_xlfn.NORM.S.DIST(C1517,Table2[[#Totals],[Summary by Mean]])</f>
        <v>0.52576936797828289</v>
      </c>
      <c r="E1517" s="5" t="s">
        <v>8220</v>
      </c>
      <c r="F1517" s="5">
        <v>1</v>
      </c>
      <c r="G1517" s="17">
        <f t="shared" si="47"/>
        <v>0.71169140285565891</v>
      </c>
      <c r="H1517" s="17">
        <f>_xlfn.NORM.S.DIST(G1517,Table2[[#Totals],[Successful Campaigns]])</f>
        <v>0.76167205374032632</v>
      </c>
    </row>
    <row r="1518" spans="1:8" x14ac:dyDescent="0.35">
      <c r="A1518" s="5" t="s">
        <v>8218</v>
      </c>
      <c r="B1518" s="5">
        <v>392</v>
      </c>
      <c r="C1518" s="17">
        <f t="shared" si="46"/>
        <v>0.23401046630545372</v>
      </c>
      <c r="D1518" s="17">
        <f>_xlfn.NORM.S.DIST(C1518,Table2[[#Totals],[Summary by Mean]])</f>
        <v>0.59251157335037208</v>
      </c>
      <c r="E1518" s="5" t="s">
        <v>8220</v>
      </c>
      <c r="F1518" s="5">
        <v>0</v>
      </c>
      <c r="G1518" s="17">
        <f t="shared" si="47"/>
        <v>-0.28830859714434109</v>
      </c>
      <c r="H1518" s="17">
        <f>_xlfn.NORM.S.DIST(G1518,Table2[[#Totals],[Successful Campaigns]])</f>
        <v>0.38655526343120244</v>
      </c>
    </row>
    <row r="1519" spans="1:8" x14ac:dyDescent="0.35">
      <c r="A1519" s="5" t="s">
        <v>8218</v>
      </c>
      <c r="B1519" s="5">
        <v>115</v>
      </c>
      <c r="C1519" s="17">
        <f t="shared" si="46"/>
        <v>-9.407231478387508E-2</v>
      </c>
      <c r="D1519" s="17">
        <f>_xlfn.NORM.S.DIST(C1519,Table2[[#Totals],[Summary by Mean]])</f>
        <v>0.46252585621717712</v>
      </c>
      <c r="E1519" s="5" t="s">
        <v>8220</v>
      </c>
      <c r="F1519" s="5">
        <v>0</v>
      </c>
      <c r="G1519" s="17">
        <f t="shared" si="47"/>
        <v>-0.28830859714434109</v>
      </c>
      <c r="H1519" s="17">
        <f>_xlfn.NORM.S.DIST(G1519,Table2[[#Totals],[Successful Campaigns]])</f>
        <v>0.38655526343120244</v>
      </c>
    </row>
    <row r="1520" spans="1:8" x14ac:dyDescent="0.35">
      <c r="A1520" s="5" t="s">
        <v>8218</v>
      </c>
      <c r="B1520" s="5">
        <v>433</v>
      </c>
      <c r="C1520" s="17">
        <f t="shared" si="46"/>
        <v>0.28257145556416302</v>
      </c>
      <c r="D1520" s="17">
        <f>_xlfn.NORM.S.DIST(C1520,Table2[[#Totals],[Summary by Mean]])</f>
        <v>0.61124731797161969</v>
      </c>
      <c r="E1520" s="5" t="s">
        <v>8220</v>
      </c>
      <c r="F1520" s="5">
        <v>6</v>
      </c>
      <c r="G1520" s="17">
        <f t="shared" si="47"/>
        <v>5.7116914028556591</v>
      </c>
      <c r="H1520" s="17">
        <f>_xlfn.NORM.S.DIST(G1520,Table2[[#Totals],[Successful Campaigns]])</f>
        <v>0.99999999440706033</v>
      </c>
    </row>
    <row r="1521" spans="1:8" x14ac:dyDescent="0.35">
      <c r="A1521" s="5" t="s">
        <v>8218</v>
      </c>
      <c r="B1521" s="5">
        <v>20</v>
      </c>
      <c r="C1521" s="17">
        <f t="shared" si="46"/>
        <v>-0.20659168013942106</v>
      </c>
      <c r="D1521" s="17">
        <f>_xlfn.NORM.S.DIST(C1521,Table2[[#Totals],[Summary by Mean]])</f>
        <v>0.41816437919297167</v>
      </c>
      <c r="E1521" s="5" t="s">
        <v>8220</v>
      </c>
      <c r="F1521" s="5">
        <v>6</v>
      </c>
      <c r="G1521" s="17">
        <f t="shared" si="47"/>
        <v>5.7116914028556591</v>
      </c>
      <c r="H1521" s="17">
        <f>_xlfn.NORM.S.DIST(G1521,Table2[[#Totals],[Successful Campaigns]])</f>
        <v>0.99999999440706033</v>
      </c>
    </row>
    <row r="1522" spans="1:8" x14ac:dyDescent="0.35">
      <c r="A1522" s="5" t="s">
        <v>8218</v>
      </c>
      <c r="B1522" s="5">
        <v>8</v>
      </c>
      <c r="C1522" s="17">
        <f t="shared" si="46"/>
        <v>-0.22080465260538476</v>
      </c>
      <c r="D1522" s="17">
        <f>_xlfn.NORM.S.DIST(C1522,Table2[[#Totals],[Summary by Mean]])</f>
        <v>0.41262227036868293</v>
      </c>
      <c r="E1522" s="5" t="s">
        <v>8220</v>
      </c>
      <c r="F1522" s="5">
        <v>14</v>
      </c>
      <c r="G1522" s="17">
        <f t="shared" si="47"/>
        <v>13.711691402855658</v>
      </c>
      <c r="H1522" s="17">
        <f>_xlfn.NORM.S.DIST(G1522,Table2[[#Totals],[Successful Campaigns]])</f>
        <v>1</v>
      </c>
    </row>
    <row r="1523" spans="1:8" x14ac:dyDescent="0.35">
      <c r="A1523" s="5" t="s">
        <v>8218</v>
      </c>
      <c r="B1523" s="5">
        <v>175</v>
      </c>
      <c r="C1523" s="17">
        <f t="shared" si="46"/>
        <v>-2.3007452454056571E-2</v>
      </c>
      <c r="D1523" s="17">
        <f>_xlfn.NORM.S.DIST(C1523,Table2[[#Totals],[Summary by Mean]])</f>
        <v>0.4908221641625517</v>
      </c>
      <c r="E1523" s="5" t="s">
        <v>8220</v>
      </c>
      <c r="F1523" s="5">
        <v>6</v>
      </c>
      <c r="G1523" s="17">
        <f t="shared" si="47"/>
        <v>5.7116914028556591</v>
      </c>
      <c r="H1523" s="17">
        <f>_xlfn.NORM.S.DIST(G1523,Table2[[#Totals],[Successful Campaigns]])</f>
        <v>0.99999999440706033</v>
      </c>
    </row>
    <row r="1524" spans="1:8" x14ac:dyDescent="0.35">
      <c r="A1524" s="5" t="s">
        <v>8218</v>
      </c>
      <c r="B1524" s="5">
        <v>104</v>
      </c>
      <c r="C1524" s="17">
        <f t="shared" si="46"/>
        <v>-0.10710087287767514</v>
      </c>
      <c r="D1524" s="17">
        <f>_xlfn.NORM.S.DIST(C1524,Table2[[#Totals],[Summary by Mean]])</f>
        <v>0.45735447734784318</v>
      </c>
      <c r="E1524" s="5" t="s">
        <v>8220</v>
      </c>
      <c r="F1524" s="5">
        <v>33</v>
      </c>
      <c r="G1524" s="17">
        <f t="shared" si="47"/>
        <v>32.711691402855656</v>
      </c>
      <c r="H1524" s="17">
        <f>_xlfn.NORM.S.DIST(G1524,Table2[[#Totals],[Successful Campaigns]])</f>
        <v>1</v>
      </c>
    </row>
    <row r="1525" spans="1:8" x14ac:dyDescent="0.35">
      <c r="A1525" s="5" t="s">
        <v>8218</v>
      </c>
      <c r="B1525" s="5">
        <v>17</v>
      </c>
      <c r="C1525" s="17">
        <f t="shared" si="46"/>
        <v>-0.210144923255912</v>
      </c>
      <c r="D1525" s="17">
        <f>_xlfn.NORM.S.DIST(C1525,Table2[[#Totals],[Summary by Mean]])</f>
        <v>0.41677728225485228</v>
      </c>
      <c r="E1525" s="5" t="s">
        <v>8220</v>
      </c>
      <c r="F1525" s="5">
        <v>4</v>
      </c>
      <c r="G1525" s="17">
        <f t="shared" si="47"/>
        <v>3.7116914028556591</v>
      </c>
      <c r="H1525" s="17">
        <f>_xlfn.NORM.S.DIST(G1525,Table2[[#Totals],[Successful Campaigns]])</f>
        <v>0.99989706055044614</v>
      </c>
    </row>
    <row r="1526" spans="1:8" x14ac:dyDescent="0.35">
      <c r="A1526" s="5" t="s">
        <v>8218</v>
      </c>
      <c r="B1526" s="5">
        <v>277</v>
      </c>
      <c r="C1526" s="17">
        <f t="shared" si="46"/>
        <v>9.7802813506634903E-2</v>
      </c>
      <c r="D1526" s="17">
        <f>_xlfn.NORM.S.DIST(C1526,Table2[[#Totals],[Summary by Mean]])</f>
        <v>0.53895556337909067</v>
      </c>
      <c r="E1526" s="5" t="s">
        <v>8220</v>
      </c>
      <c r="F1526" s="5">
        <v>1</v>
      </c>
      <c r="G1526" s="17">
        <f t="shared" si="47"/>
        <v>0.71169140285565891</v>
      </c>
      <c r="H1526" s="17">
        <f>_xlfn.NORM.S.DIST(G1526,Table2[[#Totals],[Successful Campaigns]])</f>
        <v>0.76167205374032632</v>
      </c>
    </row>
    <row r="1527" spans="1:8" x14ac:dyDescent="0.35">
      <c r="A1527" s="5" t="s">
        <v>8218</v>
      </c>
      <c r="B1527" s="5">
        <v>118</v>
      </c>
      <c r="C1527" s="17">
        <f t="shared" si="46"/>
        <v>-9.0519071667384154E-2</v>
      </c>
      <c r="D1527" s="17">
        <f>_xlfn.NORM.S.DIST(C1527,Table2[[#Totals],[Summary by Mean]])</f>
        <v>0.46393736958329745</v>
      </c>
      <c r="E1527" s="5" t="s">
        <v>8220</v>
      </c>
      <c r="F1527" s="5">
        <v>0</v>
      </c>
      <c r="G1527" s="17">
        <f t="shared" si="47"/>
        <v>-0.28830859714434109</v>
      </c>
      <c r="H1527" s="17">
        <f>_xlfn.NORM.S.DIST(G1527,Table2[[#Totals],[Successful Campaigns]])</f>
        <v>0.38655526343120244</v>
      </c>
    </row>
    <row r="1528" spans="1:8" x14ac:dyDescent="0.35">
      <c r="A1528" s="5" t="s">
        <v>8218</v>
      </c>
      <c r="B1528" s="5">
        <v>97</v>
      </c>
      <c r="C1528" s="17">
        <f t="shared" si="46"/>
        <v>-0.11539177348282063</v>
      </c>
      <c r="D1528" s="17">
        <f>_xlfn.NORM.S.DIST(C1528,Table2[[#Totals],[Summary by Mean]])</f>
        <v>0.4540672996083594</v>
      </c>
      <c r="E1528" s="5" t="s">
        <v>8220</v>
      </c>
      <c r="F1528" s="5">
        <v>6</v>
      </c>
      <c r="G1528" s="17">
        <f t="shared" si="47"/>
        <v>5.7116914028556591</v>
      </c>
      <c r="H1528" s="17">
        <f>_xlfn.NORM.S.DIST(G1528,Table2[[#Totals],[Successful Campaigns]])</f>
        <v>0.99999999440706033</v>
      </c>
    </row>
    <row r="1529" spans="1:8" x14ac:dyDescent="0.35">
      <c r="A1529" s="5" t="s">
        <v>8218</v>
      </c>
      <c r="B1529" s="5">
        <v>20</v>
      </c>
      <c r="C1529" s="17">
        <f t="shared" si="46"/>
        <v>-0.20659168013942106</v>
      </c>
      <c r="D1529" s="17">
        <f>_xlfn.NORM.S.DIST(C1529,Table2[[#Totals],[Summary by Mean]])</f>
        <v>0.41816437919297167</v>
      </c>
      <c r="E1529" s="5" t="s">
        <v>8220</v>
      </c>
      <c r="F1529" s="5">
        <v>6</v>
      </c>
      <c r="G1529" s="17">
        <f t="shared" si="47"/>
        <v>5.7116914028556591</v>
      </c>
      <c r="H1529" s="17">
        <f>_xlfn.NORM.S.DIST(G1529,Table2[[#Totals],[Successful Campaigns]])</f>
        <v>0.99999999440706033</v>
      </c>
    </row>
    <row r="1530" spans="1:8" x14ac:dyDescent="0.35">
      <c r="A1530" s="5" t="s">
        <v>8218</v>
      </c>
      <c r="B1530" s="5">
        <v>26</v>
      </c>
      <c r="C1530" s="17">
        <f t="shared" si="46"/>
        <v>-0.19948519390643921</v>
      </c>
      <c r="D1530" s="17">
        <f>_xlfn.NORM.S.DIST(C1530,Table2[[#Totals],[Summary by Mean]])</f>
        <v>0.42094161207768216</v>
      </c>
      <c r="E1530" s="5" t="s">
        <v>8220</v>
      </c>
      <c r="F1530" s="5">
        <v>1</v>
      </c>
      <c r="G1530" s="17">
        <f t="shared" si="47"/>
        <v>0.71169140285565891</v>
      </c>
      <c r="H1530" s="17">
        <f>_xlfn.NORM.S.DIST(G1530,Table2[[#Totals],[Successful Campaigns]])</f>
        <v>0.76167205374032632</v>
      </c>
    </row>
    <row r="1531" spans="1:8" x14ac:dyDescent="0.35">
      <c r="A1531" s="5" t="s">
        <v>8218</v>
      </c>
      <c r="B1531" s="5">
        <v>128</v>
      </c>
      <c r="C1531" s="17">
        <f t="shared" si="46"/>
        <v>-7.8674927945747736E-2</v>
      </c>
      <c r="D1531" s="17">
        <f>_xlfn.NORM.S.DIST(C1531,Table2[[#Totals],[Summary by Mean]])</f>
        <v>0.46864559412549023</v>
      </c>
      <c r="E1531" s="5" t="s">
        <v>8220</v>
      </c>
      <c r="F1531" s="5">
        <v>3</v>
      </c>
      <c r="G1531" s="17">
        <f t="shared" si="47"/>
        <v>2.7116914028556591</v>
      </c>
      <c r="H1531" s="17">
        <f>_xlfn.NORM.S.DIST(G1531,Table2[[#Totals],[Successful Campaigns]])</f>
        <v>0.99665295593346726</v>
      </c>
    </row>
    <row r="1532" spans="1:8" x14ac:dyDescent="0.35">
      <c r="A1532" s="5" t="s">
        <v>8218</v>
      </c>
      <c r="B1532" s="5">
        <v>15</v>
      </c>
      <c r="C1532" s="17">
        <f t="shared" si="46"/>
        <v>-0.21251375200023928</v>
      </c>
      <c r="D1532" s="17">
        <f>_xlfn.NORM.S.DIST(C1532,Table2[[#Totals],[Summary by Mean]])</f>
        <v>0.41585312512584199</v>
      </c>
      <c r="G1532" s="17">
        <f t="shared" si="47"/>
        <v>-0.28830859714434109</v>
      </c>
      <c r="H1532" s="17">
        <f>_xlfn.NORM.S.DIST(G1532,Table2[[#Totals],[Successful Campaigns]])</f>
        <v>0.38655526343120244</v>
      </c>
    </row>
    <row r="1533" spans="1:8" x14ac:dyDescent="0.35">
      <c r="A1533" s="5" t="s">
        <v>8218</v>
      </c>
      <c r="B1533" s="5">
        <v>25</v>
      </c>
      <c r="C1533" s="17">
        <f t="shared" si="46"/>
        <v>-0.20066960827860286</v>
      </c>
      <c r="D1533" s="17">
        <f>_xlfn.NORM.S.DIST(C1533,Table2[[#Totals],[Summary by Mean]])</f>
        <v>0.42047846268789313</v>
      </c>
      <c r="G1533" s="17">
        <f t="shared" si="47"/>
        <v>-0.28830859714434109</v>
      </c>
      <c r="H1533" s="17">
        <f>_xlfn.NORM.S.DIST(G1533,Table2[[#Totals],[Successful Campaigns]])</f>
        <v>0.38655526343120244</v>
      </c>
    </row>
    <row r="1534" spans="1:8" x14ac:dyDescent="0.35">
      <c r="A1534" s="5" t="s">
        <v>8218</v>
      </c>
      <c r="B1534" s="5">
        <v>55</v>
      </c>
      <c r="C1534" s="17">
        <f t="shared" si="46"/>
        <v>-0.16513717711369361</v>
      </c>
      <c r="D1534" s="17">
        <f>_xlfn.NORM.S.DIST(C1534,Table2[[#Totals],[Summary by Mean]])</f>
        <v>0.43441800579550049</v>
      </c>
      <c r="G1534" s="17">
        <f t="shared" si="47"/>
        <v>-0.28830859714434109</v>
      </c>
      <c r="H1534" s="17">
        <f>_xlfn.NORM.S.DIST(G1534,Table2[[#Totals],[Successful Campaigns]])</f>
        <v>0.38655526343120244</v>
      </c>
    </row>
    <row r="1535" spans="1:8" x14ac:dyDescent="0.35">
      <c r="A1535" s="5" t="s">
        <v>8218</v>
      </c>
      <c r="B1535" s="5">
        <v>107</v>
      </c>
      <c r="C1535" s="17">
        <f t="shared" si="46"/>
        <v>-0.10354762976118422</v>
      </c>
      <c r="D1535" s="17">
        <f>_xlfn.NORM.S.DIST(C1535,Table2[[#Totals],[Summary by Mean]])</f>
        <v>0.4587641747712049</v>
      </c>
      <c r="G1535" s="17">
        <f t="shared" si="47"/>
        <v>-0.28830859714434109</v>
      </c>
      <c r="H1535" s="17">
        <f>_xlfn.NORM.S.DIST(G1535,Table2[[#Totals],[Successful Campaigns]])</f>
        <v>0.38655526343120244</v>
      </c>
    </row>
    <row r="1536" spans="1:8" x14ac:dyDescent="0.35">
      <c r="A1536" s="5" t="s">
        <v>8218</v>
      </c>
      <c r="B1536" s="5">
        <v>557</v>
      </c>
      <c r="C1536" s="17">
        <f t="shared" si="46"/>
        <v>0.42943883771245467</v>
      </c>
      <c r="D1536" s="17">
        <f>_xlfn.NORM.S.DIST(C1536,Table2[[#Totals],[Summary by Mean]])</f>
        <v>0.66619805243235142</v>
      </c>
      <c r="G1536" s="17">
        <f t="shared" si="47"/>
        <v>-0.28830859714434109</v>
      </c>
      <c r="H1536" s="17">
        <f>_xlfn.NORM.S.DIST(G1536,Table2[[#Totals],[Successful Campaigns]])</f>
        <v>0.38655526343120244</v>
      </c>
    </row>
    <row r="1537" spans="1:8" x14ac:dyDescent="0.35">
      <c r="A1537" s="5" t="s">
        <v>8218</v>
      </c>
      <c r="B1537" s="5">
        <v>40</v>
      </c>
      <c r="C1537" s="17">
        <f t="shared" si="46"/>
        <v>-0.18290339269614822</v>
      </c>
      <c r="D1537" s="17">
        <f>_xlfn.NORM.S.DIST(C1537,Table2[[#Totals],[Summary by Mean]])</f>
        <v>0.42743691040933429</v>
      </c>
      <c r="G1537" s="17">
        <f t="shared" si="47"/>
        <v>-0.28830859714434109</v>
      </c>
      <c r="H1537" s="17">
        <f>_xlfn.NORM.S.DIST(G1537,Table2[[#Totals],[Successful Campaigns]])</f>
        <v>0.38655526343120244</v>
      </c>
    </row>
    <row r="1538" spans="1:8" x14ac:dyDescent="0.35">
      <c r="A1538" s="5" t="s">
        <v>8218</v>
      </c>
      <c r="B1538" s="5">
        <v>36</v>
      </c>
      <c r="C1538" s="17">
        <f t="shared" ref="C1538:C1601" si="48">(B1538-$J$5)/$J$10</f>
        <v>-0.18764105018480279</v>
      </c>
      <c r="D1538" s="17">
        <f>_xlfn.NORM.S.DIST(C1538,Table2[[#Totals],[Summary by Mean]])</f>
        <v>0.42557902218677013</v>
      </c>
      <c r="G1538" s="17">
        <f t="shared" ref="G1538:G1601" si="49">F1538-$K$5/$K$10</f>
        <v>-0.28830859714434109</v>
      </c>
      <c r="H1538" s="17">
        <f>_xlfn.NORM.S.DIST(G1538,Table2[[#Totals],[Successful Campaigns]])</f>
        <v>0.38655526343120244</v>
      </c>
    </row>
    <row r="1539" spans="1:8" x14ac:dyDescent="0.35">
      <c r="A1539" s="5" t="s">
        <v>8218</v>
      </c>
      <c r="B1539" s="5">
        <v>159</v>
      </c>
      <c r="C1539" s="17">
        <f t="shared" si="48"/>
        <v>-4.1958082408674838E-2</v>
      </c>
      <c r="D1539" s="17">
        <f>_xlfn.NORM.S.DIST(C1539,Table2[[#Totals],[Summary by Mean]])</f>
        <v>0.48326605703049191</v>
      </c>
      <c r="G1539" s="17">
        <f t="shared" si="49"/>
        <v>-0.28830859714434109</v>
      </c>
      <c r="H1539" s="17">
        <f>_xlfn.NORM.S.DIST(G1539,Table2[[#Totals],[Successful Campaigns]])</f>
        <v>0.38655526343120244</v>
      </c>
    </row>
    <row r="1540" spans="1:8" x14ac:dyDescent="0.35">
      <c r="A1540" s="5" t="s">
        <v>8218</v>
      </c>
      <c r="B1540" s="5">
        <v>41</v>
      </c>
      <c r="C1540" s="17">
        <f t="shared" si="48"/>
        <v>-0.18171897832398459</v>
      </c>
      <c r="D1540" s="17">
        <f>_xlfn.NORM.S.DIST(C1540,Table2[[#Totals],[Summary by Mean]])</f>
        <v>0.42790163569933126</v>
      </c>
      <c r="G1540" s="17">
        <f t="shared" si="49"/>
        <v>-0.28830859714434109</v>
      </c>
      <c r="H1540" s="17">
        <f>_xlfn.NORM.S.DIST(G1540,Table2[[#Totals],[Successful Campaigns]])</f>
        <v>0.38655526343120244</v>
      </c>
    </row>
    <row r="1541" spans="1:8" x14ac:dyDescent="0.35">
      <c r="A1541" s="5" t="s">
        <v>8218</v>
      </c>
      <c r="B1541" s="5">
        <v>226</v>
      </c>
      <c r="C1541" s="17">
        <f t="shared" si="48"/>
        <v>3.7397680526289168E-2</v>
      </c>
      <c r="D1541" s="17">
        <f>_xlfn.NORM.S.DIST(C1541,Table2[[#Totals],[Summary by Mean]])</f>
        <v>0.51491603897472049</v>
      </c>
      <c r="G1541" s="17">
        <f t="shared" si="49"/>
        <v>-0.28830859714434109</v>
      </c>
      <c r="H1541" s="17">
        <f>_xlfn.NORM.S.DIST(G1541,Table2[[#Totals],[Successful Campaigns]])</f>
        <v>0.38655526343120244</v>
      </c>
    </row>
    <row r="1542" spans="1:8" x14ac:dyDescent="0.35">
      <c r="A1542" s="5" t="s">
        <v>8218</v>
      </c>
      <c r="B1542" s="5">
        <v>30</v>
      </c>
      <c r="C1542" s="17">
        <f t="shared" si="48"/>
        <v>-0.19474753641778464</v>
      </c>
      <c r="D1542" s="17">
        <f>_xlfn.NORM.S.DIST(C1542,Table2[[#Totals],[Summary by Mean]])</f>
        <v>0.42279529781961833</v>
      </c>
      <c r="G1542" s="17">
        <f t="shared" si="49"/>
        <v>-0.28830859714434109</v>
      </c>
      <c r="H1542" s="17">
        <f>_xlfn.NORM.S.DIST(G1542,Table2[[#Totals],[Successful Campaigns]])</f>
        <v>0.38655526343120244</v>
      </c>
    </row>
    <row r="1543" spans="1:8" x14ac:dyDescent="0.35">
      <c r="A1543" s="5" t="s">
        <v>8218</v>
      </c>
      <c r="B1543" s="5">
        <v>103</v>
      </c>
      <c r="C1543" s="17">
        <f t="shared" si="48"/>
        <v>-0.10828528724983878</v>
      </c>
      <c r="D1543" s="17">
        <f>_xlfn.NORM.S.DIST(C1543,Table2[[#Totals],[Summary by Mean]])</f>
        <v>0.45688469653043973</v>
      </c>
      <c r="G1543" s="17">
        <f t="shared" si="49"/>
        <v>-0.28830859714434109</v>
      </c>
      <c r="H1543" s="17">
        <f>_xlfn.NORM.S.DIST(G1543,Table2[[#Totals],[Successful Campaigns]])</f>
        <v>0.38655526343120244</v>
      </c>
    </row>
    <row r="1544" spans="1:8" x14ac:dyDescent="0.35">
      <c r="A1544" s="5" t="s">
        <v>8218</v>
      </c>
      <c r="B1544" s="5">
        <v>62</v>
      </c>
      <c r="C1544" s="17">
        <f t="shared" si="48"/>
        <v>-0.1568462765085481</v>
      </c>
      <c r="D1544" s="17">
        <f>_xlfn.NORM.S.DIST(C1544,Table2[[#Totals],[Summary by Mean]])</f>
        <v>0.43768300039815128</v>
      </c>
      <c r="G1544" s="17">
        <f t="shared" si="49"/>
        <v>-0.28830859714434109</v>
      </c>
      <c r="H1544" s="17">
        <f>_xlfn.NORM.S.DIST(G1544,Table2[[#Totals],[Successful Campaigns]])</f>
        <v>0.38655526343120244</v>
      </c>
    </row>
    <row r="1545" spans="1:8" x14ac:dyDescent="0.35">
      <c r="A1545" s="5" t="s">
        <v>8218</v>
      </c>
      <c r="B1545" s="5">
        <v>6</v>
      </c>
      <c r="C1545" s="17">
        <f t="shared" si="48"/>
        <v>-0.22317348134971204</v>
      </c>
      <c r="D1545" s="17">
        <f>_xlfn.NORM.S.DIST(C1545,Table2[[#Totals],[Summary by Mean]])</f>
        <v>0.41170024514307108</v>
      </c>
      <c r="G1545" s="17">
        <f t="shared" si="49"/>
        <v>-0.28830859714434109</v>
      </c>
      <c r="H1545" s="17">
        <f>_xlfn.NORM.S.DIST(G1545,Table2[[#Totals],[Successful Campaigns]])</f>
        <v>0.38655526343120244</v>
      </c>
    </row>
    <row r="1546" spans="1:8" x14ac:dyDescent="0.35">
      <c r="A1546" s="5" t="s">
        <v>8218</v>
      </c>
      <c r="B1546" s="5">
        <v>182</v>
      </c>
      <c r="C1546" s="17">
        <f t="shared" si="48"/>
        <v>-1.4716551848911076E-2</v>
      </c>
      <c r="D1546" s="17">
        <f>_xlfn.NORM.S.DIST(C1546,Table2[[#Totals],[Summary by Mean]])</f>
        <v>0.49412915716133649</v>
      </c>
      <c r="G1546" s="17">
        <f t="shared" si="49"/>
        <v>-0.28830859714434109</v>
      </c>
      <c r="H1546" s="17">
        <f>_xlfn.NORM.S.DIST(G1546,Table2[[#Totals],[Successful Campaigns]])</f>
        <v>0.38655526343120244</v>
      </c>
    </row>
    <row r="1547" spans="1:8" x14ac:dyDescent="0.35">
      <c r="A1547" s="5" t="s">
        <v>8218</v>
      </c>
      <c r="B1547" s="5">
        <v>145</v>
      </c>
      <c r="C1547" s="17">
        <f t="shared" si="48"/>
        <v>-5.8539883618965831E-2</v>
      </c>
      <c r="D1547" s="17">
        <f>_xlfn.NORM.S.DIST(C1547,Table2[[#Totals],[Summary by Mean]])</f>
        <v>0.4766592972076637</v>
      </c>
      <c r="G1547" s="17">
        <f t="shared" si="49"/>
        <v>-0.28830859714434109</v>
      </c>
      <c r="H1547" s="17">
        <f>_xlfn.NORM.S.DIST(G1547,Table2[[#Totals],[Successful Campaigns]])</f>
        <v>0.38655526343120244</v>
      </c>
    </row>
    <row r="1548" spans="1:8" x14ac:dyDescent="0.35">
      <c r="A1548" s="5" t="s">
        <v>8218</v>
      </c>
      <c r="B1548" s="5">
        <v>25</v>
      </c>
      <c r="C1548" s="17">
        <f t="shared" si="48"/>
        <v>-0.20066960827860286</v>
      </c>
      <c r="D1548" s="17">
        <f>_xlfn.NORM.S.DIST(C1548,Table2[[#Totals],[Summary by Mean]])</f>
        <v>0.42047846268789313</v>
      </c>
      <c r="G1548" s="17">
        <f t="shared" si="49"/>
        <v>-0.28830859714434109</v>
      </c>
      <c r="H1548" s="17">
        <f>_xlfn.NORM.S.DIST(G1548,Table2[[#Totals],[Successful Campaigns]])</f>
        <v>0.38655526343120244</v>
      </c>
    </row>
    <row r="1549" spans="1:8" x14ac:dyDescent="0.35">
      <c r="A1549" s="5" t="s">
        <v>8218</v>
      </c>
      <c r="B1549" s="5">
        <v>320</v>
      </c>
      <c r="C1549" s="17">
        <f t="shared" si="48"/>
        <v>0.1487326315096715</v>
      </c>
      <c r="D1549" s="17">
        <f>_xlfn.NORM.S.DIST(C1549,Table2[[#Totals],[Summary by Mean]])</f>
        <v>0.55911769430538039</v>
      </c>
      <c r="G1549" s="17">
        <f t="shared" si="49"/>
        <v>-0.28830859714434109</v>
      </c>
      <c r="H1549" s="17">
        <f>_xlfn.NORM.S.DIST(G1549,Table2[[#Totals],[Successful Campaigns]])</f>
        <v>0.38655526343120244</v>
      </c>
    </row>
    <row r="1550" spans="1:8" x14ac:dyDescent="0.35">
      <c r="A1550" s="5" t="s">
        <v>8218</v>
      </c>
      <c r="B1550" s="5">
        <v>99</v>
      </c>
      <c r="C1550" s="17">
        <f t="shared" si="48"/>
        <v>-0.11302294473849335</v>
      </c>
      <c r="D1550" s="17">
        <f>_xlfn.NORM.S.DIST(C1550,Table2[[#Totals],[Summary by Mean]])</f>
        <v>0.4550061822478858</v>
      </c>
      <c r="G1550" s="17">
        <f t="shared" si="49"/>
        <v>-0.28830859714434109</v>
      </c>
      <c r="H1550" s="17">
        <f>_xlfn.NORM.S.DIST(G1550,Table2[[#Totals],[Successful Campaigns]])</f>
        <v>0.38655526343120244</v>
      </c>
    </row>
    <row r="1551" spans="1:8" x14ac:dyDescent="0.35">
      <c r="A1551" s="5" t="s">
        <v>8218</v>
      </c>
      <c r="B1551" s="5">
        <v>348</v>
      </c>
      <c r="C1551" s="17">
        <f t="shared" si="48"/>
        <v>0.18189623393025348</v>
      </c>
      <c r="D1551" s="17">
        <f>_xlfn.NORM.S.DIST(C1551,Table2[[#Totals],[Summary by Mean]])</f>
        <v>0.57216791995798522</v>
      </c>
      <c r="G1551" s="17">
        <f t="shared" si="49"/>
        <v>-0.28830859714434109</v>
      </c>
      <c r="H1551" s="17">
        <f>_xlfn.NORM.S.DIST(G1551,Table2[[#Totals],[Successful Campaigns]])</f>
        <v>0.38655526343120244</v>
      </c>
    </row>
    <row r="1552" spans="1:8" x14ac:dyDescent="0.35">
      <c r="A1552" s="5" t="s">
        <v>8218</v>
      </c>
      <c r="B1552" s="5">
        <v>41</v>
      </c>
      <c r="C1552" s="17">
        <f t="shared" si="48"/>
        <v>-0.18171897832398459</v>
      </c>
      <c r="D1552" s="17">
        <f>_xlfn.NORM.S.DIST(C1552,Table2[[#Totals],[Summary by Mean]])</f>
        <v>0.42790163569933126</v>
      </c>
      <c r="G1552" s="17">
        <f t="shared" si="49"/>
        <v>-0.28830859714434109</v>
      </c>
      <c r="H1552" s="17">
        <f>_xlfn.NORM.S.DIST(G1552,Table2[[#Totals],[Successful Campaigns]])</f>
        <v>0.38655526343120244</v>
      </c>
    </row>
    <row r="1553" spans="1:8" x14ac:dyDescent="0.35">
      <c r="A1553" s="5" t="s">
        <v>8218</v>
      </c>
      <c r="B1553" s="5">
        <v>29</v>
      </c>
      <c r="C1553" s="17">
        <f t="shared" si="48"/>
        <v>-0.19593195078994829</v>
      </c>
      <c r="D1553" s="17">
        <f>_xlfn.NORM.S.DIST(C1553,Table2[[#Totals],[Summary by Mean]])</f>
        <v>0.42233171440595652</v>
      </c>
      <c r="G1553" s="17">
        <f t="shared" si="49"/>
        <v>-0.28830859714434109</v>
      </c>
      <c r="H1553" s="17">
        <f>_xlfn.NORM.S.DIST(G1553,Table2[[#Totals],[Successful Campaigns]])</f>
        <v>0.38655526343120244</v>
      </c>
    </row>
    <row r="1554" spans="1:8" x14ac:dyDescent="0.35">
      <c r="A1554" s="5" t="s">
        <v>8218</v>
      </c>
      <c r="B1554" s="5">
        <v>25</v>
      </c>
      <c r="C1554" s="17">
        <f t="shared" si="48"/>
        <v>-0.20066960827860286</v>
      </c>
      <c r="D1554" s="17">
        <f>_xlfn.NORM.S.DIST(C1554,Table2[[#Totals],[Summary by Mean]])</f>
        <v>0.42047846268789313</v>
      </c>
      <c r="G1554" s="17">
        <f t="shared" si="49"/>
        <v>-0.28830859714434109</v>
      </c>
      <c r="H1554" s="17">
        <f>_xlfn.NORM.S.DIST(G1554,Table2[[#Totals],[Successful Campaigns]])</f>
        <v>0.38655526343120244</v>
      </c>
    </row>
    <row r="1555" spans="1:8" x14ac:dyDescent="0.35">
      <c r="A1555" s="5" t="s">
        <v>8218</v>
      </c>
      <c r="B1555" s="5">
        <v>23</v>
      </c>
      <c r="C1555" s="17">
        <f t="shared" si="48"/>
        <v>-0.20303843702293015</v>
      </c>
      <c r="D1555" s="17">
        <f>_xlfn.NORM.S.DIST(C1555,Table2[[#Totals],[Summary by Mean]])</f>
        <v>0.41955249473073053</v>
      </c>
      <c r="G1555" s="17">
        <f t="shared" si="49"/>
        <v>-0.28830859714434109</v>
      </c>
      <c r="H1555" s="17">
        <f>_xlfn.NORM.S.DIST(G1555,Table2[[#Totals],[Successful Campaigns]])</f>
        <v>0.38655526343120244</v>
      </c>
    </row>
    <row r="1556" spans="1:8" x14ac:dyDescent="0.35">
      <c r="A1556" s="5" t="s">
        <v>8218</v>
      </c>
      <c r="B1556" s="5">
        <v>1260</v>
      </c>
      <c r="C1556" s="17">
        <f t="shared" si="48"/>
        <v>1.2620821413434948</v>
      </c>
      <c r="D1556" s="17">
        <f>_xlfn.NORM.S.DIST(C1556,Table2[[#Totals],[Summary by Mean]])</f>
        <v>0.89654038465634711</v>
      </c>
      <c r="G1556" s="17">
        <f t="shared" si="49"/>
        <v>-0.28830859714434109</v>
      </c>
      <c r="H1556" s="17">
        <f>_xlfn.NORM.S.DIST(G1556,Table2[[#Totals],[Successful Campaigns]])</f>
        <v>0.38655526343120244</v>
      </c>
    </row>
    <row r="1557" spans="1:8" x14ac:dyDescent="0.35">
      <c r="A1557" s="5" t="s">
        <v>8218</v>
      </c>
      <c r="B1557" s="5">
        <v>307</v>
      </c>
      <c r="C1557" s="17">
        <f t="shared" si="48"/>
        <v>0.13333524467154417</v>
      </c>
      <c r="D1557" s="17">
        <f>_xlfn.NORM.S.DIST(C1557,Table2[[#Totals],[Summary by Mean]])</f>
        <v>0.5530358723892782</v>
      </c>
      <c r="G1557" s="17">
        <f t="shared" si="49"/>
        <v>-0.28830859714434109</v>
      </c>
      <c r="H1557" s="17">
        <f>_xlfn.NORM.S.DIST(G1557,Table2[[#Totals],[Successful Campaigns]])</f>
        <v>0.38655526343120244</v>
      </c>
    </row>
    <row r="1558" spans="1:8" x14ac:dyDescent="0.35">
      <c r="A1558" s="5" t="s">
        <v>8218</v>
      </c>
      <c r="B1558" s="5">
        <v>329</v>
      </c>
      <c r="C1558" s="17">
        <f t="shared" si="48"/>
        <v>0.15939236085914429</v>
      </c>
      <c r="D1558" s="17">
        <f>_xlfn.NORM.S.DIST(C1558,Table2[[#Totals],[Summary by Mean]])</f>
        <v>0.56332012143885701</v>
      </c>
      <c r="G1558" s="17">
        <f t="shared" si="49"/>
        <v>-0.28830859714434109</v>
      </c>
      <c r="H1558" s="17">
        <f>_xlfn.NORM.S.DIST(G1558,Table2[[#Totals],[Successful Campaigns]])</f>
        <v>0.38655526343120244</v>
      </c>
    </row>
    <row r="1559" spans="1:8" x14ac:dyDescent="0.35">
      <c r="A1559" s="5" t="s">
        <v>8218</v>
      </c>
      <c r="B1559" s="5">
        <v>32</v>
      </c>
      <c r="C1559" s="17">
        <f t="shared" si="48"/>
        <v>-0.19237870767345736</v>
      </c>
      <c r="D1559" s="17">
        <f>_xlfn.NORM.S.DIST(C1559,Table2[[#Totals],[Summary by Mean]])</f>
        <v>0.42372278485087106</v>
      </c>
      <c r="G1559" s="17">
        <f t="shared" si="49"/>
        <v>-0.28830859714434109</v>
      </c>
      <c r="H1559" s="17">
        <f>_xlfn.NORM.S.DIST(G1559,Table2[[#Totals],[Successful Campaigns]])</f>
        <v>0.38655526343120244</v>
      </c>
    </row>
    <row r="1560" spans="1:8" x14ac:dyDescent="0.35">
      <c r="A1560" s="5" t="s">
        <v>8218</v>
      </c>
      <c r="B1560" s="5">
        <v>27</v>
      </c>
      <c r="C1560" s="17">
        <f t="shared" si="48"/>
        <v>-0.19830077953427558</v>
      </c>
      <c r="D1560" s="17">
        <f>_xlfn.NORM.S.DIST(C1560,Table2[[#Totals],[Summary by Mean]])</f>
        <v>0.42140487091014334</v>
      </c>
      <c r="G1560" s="17">
        <f t="shared" si="49"/>
        <v>-0.28830859714434109</v>
      </c>
      <c r="H1560" s="17">
        <f>_xlfn.NORM.S.DIST(G1560,Table2[[#Totals],[Successful Campaigns]])</f>
        <v>0.38655526343120244</v>
      </c>
    </row>
    <row r="1561" spans="1:8" x14ac:dyDescent="0.35">
      <c r="A1561" s="5" t="s">
        <v>8218</v>
      </c>
      <c r="B1561" s="5">
        <v>236</v>
      </c>
      <c r="C1561" s="17">
        <f t="shared" si="48"/>
        <v>4.9241824247925586E-2</v>
      </c>
      <c r="D1561" s="17">
        <f>_xlfn.NORM.S.DIST(C1561,Table2[[#Totals],[Summary by Mean]])</f>
        <v>0.51963670962707187</v>
      </c>
      <c r="G1561" s="17">
        <f t="shared" si="49"/>
        <v>-0.28830859714434109</v>
      </c>
      <c r="H1561" s="17">
        <f>_xlfn.NORM.S.DIST(G1561,Table2[[#Totals],[Successful Campaigns]])</f>
        <v>0.38655526343120244</v>
      </c>
    </row>
    <row r="1562" spans="1:8" x14ac:dyDescent="0.35">
      <c r="A1562" s="5" t="s">
        <v>8218</v>
      </c>
      <c r="B1562" s="5">
        <v>42</v>
      </c>
      <c r="C1562" s="17">
        <f t="shared" si="48"/>
        <v>-0.18053456395182094</v>
      </c>
      <c r="D1562" s="17">
        <f>_xlfn.NORM.S.DIST(C1562,Table2[[#Totals],[Summary by Mean]])</f>
        <v>0.42836646102317028</v>
      </c>
      <c r="G1562" s="17">
        <f t="shared" si="49"/>
        <v>-0.28830859714434109</v>
      </c>
      <c r="H1562" s="17">
        <f>_xlfn.NORM.S.DIST(G1562,Table2[[#Totals],[Successful Campaigns]])</f>
        <v>0.38655526343120244</v>
      </c>
    </row>
    <row r="1563" spans="1:8" x14ac:dyDescent="0.35">
      <c r="A1563" s="5" t="s">
        <v>8218</v>
      </c>
      <c r="B1563" s="5">
        <v>95</v>
      </c>
      <c r="C1563" s="17">
        <f t="shared" si="48"/>
        <v>-0.11776060222714792</v>
      </c>
      <c r="D1563" s="17">
        <f>_xlfn.NORM.S.DIST(C1563,Table2[[#Totals],[Summary by Mean]])</f>
        <v>0.45312867357096692</v>
      </c>
      <c r="G1563" s="17">
        <f t="shared" si="49"/>
        <v>-0.28830859714434109</v>
      </c>
      <c r="H1563" s="17">
        <f>_xlfn.NORM.S.DIST(G1563,Table2[[#Totals],[Successful Campaigns]])</f>
        <v>0.38655526343120244</v>
      </c>
    </row>
    <row r="1564" spans="1:8" x14ac:dyDescent="0.35">
      <c r="A1564" s="5" t="s">
        <v>8218</v>
      </c>
      <c r="B1564" s="5">
        <v>37</v>
      </c>
      <c r="C1564" s="17">
        <f t="shared" si="48"/>
        <v>-0.18645663581263916</v>
      </c>
      <c r="D1564" s="17">
        <f>_xlfn.NORM.S.DIST(C1564,Table2[[#Totals],[Summary by Mean]])</f>
        <v>0.42604334104294955</v>
      </c>
      <c r="G1564" s="17">
        <f t="shared" si="49"/>
        <v>-0.28830859714434109</v>
      </c>
      <c r="H1564" s="17">
        <f>_xlfn.NORM.S.DIST(G1564,Table2[[#Totals],[Successful Campaigns]])</f>
        <v>0.38655526343120244</v>
      </c>
    </row>
    <row r="1565" spans="1:8" x14ac:dyDescent="0.35">
      <c r="A1565" s="5" t="s">
        <v>8218</v>
      </c>
      <c r="B1565" s="5">
        <v>128</v>
      </c>
      <c r="C1565" s="17">
        <f t="shared" si="48"/>
        <v>-7.8674927945747736E-2</v>
      </c>
      <c r="D1565" s="17">
        <f>_xlfn.NORM.S.DIST(C1565,Table2[[#Totals],[Summary by Mean]])</f>
        <v>0.46864559412549023</v>
      </c>
      <c r="G1565" s="17">
        <f t="shared" si="49"/>
        <v>-0.28830859714434109</v>
      </c>
      <c r="H1565" s="17">
        <f>_xlfn.NORM.S.DIST(G1565,Table2[[#Totals],[Successful Campaigns]])</f>
        <v>0.38655526343120244</v>
      </c>
    </row>
    <row r="1566" spans="1:8" x14ac:dyDescent="0.35">
      <c r="A1566" s="5" t="s">
        <v>8218</v>
      </c>
      <c r="B1566" s="5">
        <v>156</v>
      </c>
      <c r="C1566" s="17">
        <f t="shared" si="48"/>
        <v>-4.5511325525165763E-2</v>
      </c>
      <c r="D1566" s="17">
        <f>_xlfn.NORM.S.DIST(C1566,Table2[[#Totals],[Summary by Mean]])</f>
        <v>0.48184987389488554</v>
      </c>
      <c r="G1566" s="17">
        <f t="shared" si="49"/>
        <v>-0.28830859714434109</v>
      </c>
      <c r="H1566" s="17">
        <f>_xlfn.NORM.S.DIST(G1566,Table2[[#Totals],[Successful Campaigns]])</f>
        <v>0.38655526343120244</v>
      </c>
    </row>
    <row r="1567" spans="1:8" x14ac:dyDescent="0.35">
      <c r="A1567" s="5" t="s">
        <v>8218</v>
      </c>
      <c r="B1567" s="5">
        <v>64</v>
      </c>
      <c r="C1567" s="17">
        <f t="shared" si="48"/>
        <v>-0.15447744776422082</v>
      </c>
      <c r="D1567" s="17">
        <f>_xlfn.NORM.S.DIST(C1567,Table2[[#Totals],[Summary by Mean]])</f>
        <v>0.43861664592279792</v>
      </c>
      <c r="G1567" s="17">
        <f t="shared" si="49"/>
        <v>-0.28830859714434109</v>
      </c>
      <c r="H1567" s="17">
        <f>_xlfn.NORM.S.DIST(G1567,Table2[[#Totals],[Successful Campaigns]])</f>
        <v>0.38655526343120244</v>
      </c>
    </row>
    <row r="1568" spans="1:8" x14ac:dyDescent="0.35">
      <c r="A1568" s="5" t="s">
        <v>8218</v>
      </c>
      <c r="B1568" s="5">
        <v>58</v>
      </c>
      <c r="C1568" s="17">
        <f t="shared" si="48"/>
        <v>-0.16158393399720267</v>
      </c>
      <c r="D1568" s="17">
        <f>_xlfn.NORM.S.DIST(C1568,Table2[[#Totals],[Summary by Mean]])</f>
        <v>0.43581675492682476</v>
      </c>
      <c r="G1568" s="17">
        <f t="shared" si="49"/>
        <v>-0.28830859714434109</v>
      </c>
      <c r="H1568" s="17">
        <f>_xlfn.NORM.S.DIST(G1568,Table2[[#Totals],[Successful Campaigns]])</f>
        <v>0.38655526343120244</v>
      </c>
    </row>
    <row r="1569" spans="1:8" x14ac:dyDescent="0.35">
      <c r="A1569" s="5" t="s">
        <v>8218</v>
      </c>
      <c r="B1569" s="5">
        <v>20</v>
      </c>
      <c r="C1569" s="17">
        <f t="shared" si="48"/>
        <v>-0.20659168013942106</v>
      </c>
      <c r="D1569" s="17">
        <f>_xlfn.NORM.S.DIST(C1569,Table2[[#Totals],[Summary by Mean]])</f>
        <v>0.41816437919297167</v>
      </c>
      <c r="G1569" s="17">
        <f t="shared" si="49"/>
        <v>-0.28830859714434109</v>
      </c>
      <c r="H1569" s="17">
        <f>_xlfn.NORM.S.DIST(G1569,Table2[[#Totals],[Successful Campaigns]])</f>
        <v>0.38655526343120244</v>
      </c>
    </row>
    <row r="1570" spans="1:8" x14ac:dyDescent="0.35">
      <c r="A1570" s="5" t="s">
        <v>8218</v>
      </c>
      <c r="B1570" s="5">
        <v>47</v>
      </c>
      <c r="C1570" s="17">
        <f t="shared" si="48"/>
        <v>-0.17461249209100274</v>
      </c>
      <c r="D1570" s="17">
        <f>_xlfn.NORM.S.DIST(C1570,Table2[[#Totals],[Summary by Mean]])</f>
        <v>0.43069206606171262</v>
      </c>
      <c r="G1570" s="17">
        <f t="shared" si="49"/>
        <v>-0.28830859714434109</v>
      </c>
      <c r="H1570" s="17">
        <f>_xlfn.NORM.S.DIST(G1570,Table2[[#Totals],[Successful Campaigns]])</f>
        <v>0.38655526343120244</v>
      </c>
    </row>
    <row r="1571" spans="1:8" x14ac:dyDescent="0.35">
      <c r="A1571" s="5" t="s">
        <v>8218</v>
      </c>
      <c r="B1571" s="5">
        <v>54</v>
      </c>
      <c r="C1571" s="17">
        <f t="shared" si="48"/>
        <v>-0.16632159148585723</v>
      </c>
      <c r="D1571" s="17">
        <f>_xlfn.NORM.S.DIST(C1571,Table2[[#Totals],[Summary by Mean]])</f>
        <v>0.4339519375717793</v>
      </c>
      <c r="G1571" s="17">
        <f t="shared" si="49"/>
        <v>-0.28830859714434109</v>
      </c>
      <c r="H1571" s="17">
        <f>_xlfn.NORM.S.DIST(G1571,Table2[[#Totals],[Successful Campaigns]])</f>
        <v>0.38655526343120244</v>
      </c>
    </row>
    <row r="1572" spans="1:8" x14ac:dyDescent="0.35">
      <c r="A1572" s="5" t="s">
        <v>8218</v>
      </c>
      <c r="B1572" s="5">
        <v>9</v>
      </c>
      <c r="C1572" s="17">
        <f t="shared" si="48"/>
        <v>-0.21962023823322113</v>
      </c>
      <c r="D1572" s="17">
        <f>_xlfn.NORM.S.DIST(C1572,Table2[[#Totals],[Summary by Mean]])</f>
        <v>0.413083464185384</v>
      </c>
      <c r="G1572" s="17">
        <f t="shared" si="49"/>
        <v>-0.28830859714434109</v>
      </c>
      <c r="H1572" s="17">
        <f>_xlfn.NORM.S.DIST(G1572,Table2[[#Totals],[Successful Campaigns]])</f>
        <v>0.38655526343120244</v>
      </c>
    </row>
    <row r="1573" spans="1:8" x14ac:dyDescent="0.35">
      <c r="A1573" s="5" t="s">
        <v>8218</v>
      </c>
      <c r="B1573" s="5">
        <v>213</v>
      </c>
      <c r="C1573" s="17">
        <f t="shared" si="48"/>
        <v>2.2000293688161823E-2</v>
      </c>
      <c r="D1573" s="17">
        <f>_xlfn.NORM.S.DIST(C1573,Table2[[#Totals],[Summary by Mean]])</f>
        <v>0.50877613936693589</v>
      </c>
      <c r="G1573" s="17">
        <f t="shared" si="49"/>
        <v>-0.28830859714434109</v>
      </c>
      <c r="H1573" s="17">
        <f>_xlfn.NORM.S.DIST(G1573,Table2[[#Totals],[Successful Campaigns]])</f>
        <v>0.38655526343120244</v>
      </c>
    </row>
    <row r="1574" spans="1:8" x14ac:dyDescent="0.35">
      <c r="A1574" s="5" t="s">
        <v>8218</v>
      </c>
      <c r="B1574" s="5">
        <v>57</v>
      </c>
      <c r="C1574" s="17">
        <f t="shared" si="48"/>
        <v>-0.16276834836936632</v>
      </c>
      <c r="D1574" s="17">
        <f>_xlfn.NORM.S.DIST(C1574,Table2[[#Totals],[Summary by Mean]])</f>
        <v>0.43535041510945194</v>
      </c>
      <c r="G1574" s="17">
        <f t="shared" si="49"/>
        <v>-0.28830859714434109</v>
      </c>
      <c r="H1574" s="17">
        <f>_xlfn.NORM.S.DIST(G1574,Table2[[#Totals],[Successful Campaigns]])</f>
        <v>0.38655526343120244</v>
      </c>
    </row>
    <row r="1575" spans="1:8" x14ac:dyDescent="0.35">
      <c r="A1575" s="5" t="s">
        <v>8218</v>
      </c>
      <c r="B1575" s="5">
        <v>25</v>
      </c>
      <c r="C1575" s="17">
        <f t="shared" si="48"/>
        <v>-0.20066960827860286</v>
      </c>
      <c r="D1575" s="17">
        <f>_xlfn.NORM.S.DIST(C1575,Table2[[#Totals],[Summary by Mean]])</f>
        <v>0.42047846268789313</v>
      </c>
      <c r="G1575" s="17">
        <f t="shared" si="49"/>
        <v>-0.28830859714434109</v>
      </c>
      <c r="H1575" s="17">
        <f>_xlfn.NORM.S.DIST(G1575,Table2[[#Totals],[Successful Campaigns]])</f>
        <v>0.38655526343120244</v>
      </c>
    </row>
    <row r="1576" spans="1:8" x14ac:dyDescent="0.35">
      <c r="A1576" s="5" t="s">
        <v>8218</v>
      </c>
      <c r="B1576" s="5">
        <v>104</v>
      </c>
      <c r="C1576" s="17">
        <f t="shared" si="48"/>
        <v>-0.10710087287767514</v>
      </c>
      <c r="D1576" s="17">
        <f>_xlfn.NORM.S.DIST(C1576,Table2[[#Totals],[Summary by Mean]])</f>
        <v>0.45735447734784318</v>
      </c>
      <c r="G1576" s="17">
        <f t="shared" si="49"/>
        <v>-0.28830859714434109</v>
      </c>
      <c r="H1576" s="17">
        <f>_xlfn.NORM.S.DIST(G1576,Table2[[#Totals],[Successful Campaigns]])</f>
        <v>0.38655526343120244</v>
      </c>
    </row>
    <row r="1577" spans="1:8" x14ac:dyDescent="0.35">
      <c r="A1577" s="5" t="s">
        <v>8218</v>
      </c>
      <c r="B1577" s="5">
        <v>34</v>
      </c>
      <c r="C1577" s="17">
        <f t="shared" si="48"/>
        <v>-0.19000987892913007</v>
      </c>
      <c r="D1577" s="17">
        <f>_xlfn.NORM.S.DIST(C1577,Table2[[#Totals],[Summary by Mean]])</f>
        <v>0.42465069464541511</v>
      </c>
      <c r="G1577" s="17">
        <f t="shared" si="49"/>
        <v>-0.28830859714434109</v>
      </c>
      <c r="H1577" s="17">
        <f>_xlfn.NORM.S.DIST(G1577,Table2[[#Totals],[Successful Campaigns]])</f>
        <v>0.38655526343120244</v>
      </c>
    </row>
    <row r="1578" spans="1:8" x14ac:dyDescent="0.35">
      <c r="A1578" s="5" t="s">
        <v>8218</v>
      </c>
      <c r="B1578" s="5">
        <v>67</v>
      </c>
      <c r="C1578" s="17">
        <f t="shared" si="48"/>
        <v>-0.1509242046477299</v>
      </c>
      <c r="D1578" s="17">
        <f>_xlfn.NORM.S.DIST(C1578,Table2[[#Totals],[Summary by Mean]])</f>
        <v>0.44001775332039128</v>
      </c>
      <c r="G1578" s="17">
        <f t="shared" si="49"/>
        <v>-0.28830859714434109</v>
      </c>
      <c r="H1578" s="17">
        <f>_xlfn.NORM.S.DIST(G1578,Table2[[#Totals],[Successful Campaigns]])</f>
        <v>0.38655526343120244</v>
      </c>
    </row>
    <row r="1579" spans="1:8" x14ac:dyDescent="0.35">
      <c r="A1579" s="5" t="s">
        <v>8218</v>
      </c>
      <c r="B1579" s="5">
        <v>241</v>
      </c>
      <c r="C1579" s="17">
        <f t="shared" si="48"/>
        <v>5.5163896108743796E-2</v>
      </c>
      <c r="D1579" s="17">
        <f>_xlfn.NORM.S.DIST(C1579,Table2[[#Totals],[Summary by Mean]])</f>
        <v>0.52199605407545568</v>
      </c>
      <c r="G1579" s="17">
        <f t="shared" si="49"/>
        <v>-0.28830859714434109</v>
      </c>
      <c r="H1579" s="17">
        <f>_xlfn.NORM.S.DIST(G1579,Table2[[#Totals],[Successful Campaigns]])</f>
        <v>0.38655526343120244</v>
      </c>
    </row>
    <row r="1580" spans="1:8" x14ac:dyDescent="0.35">
      <c r="A1580" s="5" t="s">
        <v>8218</v>
      </c>
      <c r="B1580" s="5">
        <v>123</v>
      </c>
      <c r="C1580" s="17">
        <f t="shared" si="48"/>
        <v>-8.4596999806565945E-2</v>
      </c>
      <c r="D1580" s="17">
        <f>_xlfn.NORM.S.DIST(C1580,Table2[[#Totals],[Summary by Mean]])</f>
        <v>0.46629089216335057</v>
      </c>
      <c r="G1580" s="17">
        <f t="shared" si="49"/>
        <v>-0.28830859714434109</v>
      </c>
      <c r="H1580" s="17">
        <f>_xlfn.NORM.S.DIST(G1580,Table2[[#Totals],[Successful Campaigns]])</f>
        <v>0.38655526343120244</v>
      </c>
    </row>
    <row r="1581" spans="1:8" x14ac:dyDescent="0.35">
      <c r="A1581" s="5" t="s">
        <v>8218</v>
      </c>
      <c r="B1581" s="5">
        <v>302</v>
      </c>
      <c r="C1581" s="17">
        <f t="shared" si="48"/>
        <v>0.12741317281072595</v>
      </c>
      <c r="D1581" s="17">
        <f>_xlfn.NORM.S.DIST(C1581,Table2[[#Totals],[Summary by Mean]])</f>
        <v>0.55069330459114574</v>
      </c>
      <c r="G1581" s="17">
        <f t="shared" si="49"/>
        <v>-0.28830859714434109</v>
      </c>
      <c r="H1581" s="17">
        <f>_xlfn.NORM.S.DIST(G1581,Table2[[#Totals],[Successful Campaigns]])</f>
        <v>0.38655526343120244</v>
      </c>
    </row>
    <row r="1582" spans="1:8" x14ac:dyDescent="0.35">
      <c r="A1582" s="5" t="s">
        <v>8218</v>
      </c>
      <c r="B1582" s="5">
        <v>89</v>
      </c>
      <c r="C1582" s="17">
        <f t="shared" si="48"/>
        <v>-0.12486708846012977</v>
      </c>
      <c r="D1582" s="17">
        <f>_xlfn.NORM.S.DIST(C1582,Table2[[#Totals],[Summary by Mean]])</f>
        <v>0.45031438700328646</v>
      </c>
      <c r="G1582" s="17">
        <f t="shared" si="49"/>
        <v>-0.28830859714434109</v>
      </c>
      <c r="H1582" s="17">
        <f>_xlfn.NORM.S.DIST(G1582,Table2[[#Totals],[Successful Campaigns]])</f>
        <v>0.38655526343120244</v>
      </c>
    </row>
    <row r="1583" spans="1:8" x14ac:dyDescent="0.35">
      <c r="A1583" s="5" t="s">
        <v>8218</v>
      </c>
      <c r="B1583" s="5">
        <v>41</v>
      </c>
      <c r="C1583" s="17">
        <f t="shared" si="48"/>
        <v>-0.18171897832398459</v>
      </c>
      <c r="D1583" s="17">
        <f>_xlfn.NORM.S.DIST(C1583,Table2[[#Totals],[Summary by Mean]])</f>
        <v>0.42790163569933126</v>
      </c>
      <c r="G1583" s="17">
        <f t="shared" si="49"/>
        <v>-0.28830859714434109</v>
      </c>
      <c r="H1583" s="17">
        <f>_xlfn.NORM.S.DIST(G1583,Table2[[#Totals],[Successful Campaigns]])</f>
        <v>0.38655526343120244</v>
      </c>
    </row>
    <row r="1584" spans="1:8" x14ac:dyDescent="0.35">
      <c r="A1584" s="5" t="s">
        <v>8218</v>
      </c>
      <c r="B1584" s="5">
        <v>69</v>
      </c>
      <c r="C1584" s="17">
        <f t="shared" si="48"/>
        <v>-0.14855537590340262</v>
      </c>
      <c r="D1584" s="17">
        <f>_xlfn.NORM.S.DIST(C1584,Table2[[#Totals],[Summary by Mean]])</f>
        <v>0.44095224352707513</v>
      </c>
      <c r="G1584" s="17">
        <f t="shared" si="49"/>
        <v>-0.28830859714434109</v>
      </c>
      <c r="H1584" s="17">
        <f>_xlfn.NORM.S.DIST(G1584,Table2[[#Totals],[Successful Campaigns]])</f>
        <v>0.38655526343120244</v>
      </c>
    </row>
    <row r="1585" spans="1:8" x14ac:dyDescent="0.35">
      <c r="A1585" s="5" t="s">
        <v>8218</v>
      </c>
      <c r="B1585" s="5">
        <v>52</v>
      </c>
      <c r="C1585" s="17">
        <f t="shared" si="48"/>
        <v>-0.16869042023018452</v>
      </c>
      <c r="D1585" s="17">
        <f>_xlfn.NORM.S.DIST(C1585,Table2[[#Totals],[Summary by Mean]])</f>
        <v>0.4330200771701419</v>
      </c>
      <c r="G1585" s="17">
        <f t="shared" si="49"/>
        <v>-0.28830859714434109</v>
      </c>
      <c r="H1585" s="17">
        <f>_xlfn.NORM.S.DIST(G1585,Table2[[#Totals],[Successful Campaigns]])</f>
        <v>0.38655526343120244</v>
      </c>
    </row>
    <row r="1586" spans="1:8" x14ac:dyDescent="0.35">
      <c r="A1586" s="5" t="s">
        <v>8218</v>
      </c>
      <c r="B1586" s="5">
        <v>57</v>
      </c>
      <c r="C1586" s="17">
        <f t="shared" si="48"/>
        <v>-0.16276834836936632</v>
      </c>
      <c r="D1586" s="17">
        <f>_xlfn.NORM.S.DIST(C1586,Table2[[#Totals],[Summary by Mean]])</f>
        <v>0.43535041510945194</v>
      </c>
      <c r="G1586" s="17">
        <f t="shared" si="49"/>
        <v>-0.28830859714434109</v>
      </c>
      <c r="H1586" s="17">
        <f>_xlfn.NORM.S.DIST(G1586,Table2[[#Totals],[Successful Campaigns]])</f>
        <v>0.38655526343120244</v>
      </c>
    </row>
    <row r="1587" spans="1:8" x14ac:dyDescent="0.35">
      <c r="A1587" s="5" t="s">
        <v>8218</v>
      </c>
      <c r="B1587" s="5">
        <v>74</v>
      </c>
      <c r="C1587" s="17">
        <f t="shared" si="48"/>
        <v>-0.1426333040425844</v>
      </c>
      <c r="D1587" s="17">
        <f>_xlfn.NORM.S.DIST(C1587,Table2[[#Totals],[Summary by Mean]])</f>
        <v>0.4432898967845465</v>
      </c>
      <c r="G1587" s="17">
        <f t="shared" si="49"/>
        <v>-0.28830859714434109</v>
      </c>
      <c r="H1587" s="17">
        <f>_xlfn.NORM.S.DIST(G1587,Table2[[#Totals],[Successful Campaigns]])</f>
        <v>0.38655526343120244</v>
      </c>
    </row>
    <row r="1588" spans="1:8" x14ac:dyDescent="0.35">
      <c r="A1588" s="5" t="s">
        <v>8218</v>
      </c>
      <c r="B1588" s="5">
        <v>63</v>
      </c>
      <c r="C1588" s="17">
        <f t="shared" si="48"/>
        <v>-0.15566186213638447</v>
      </c>
      <c r="D1588" s="17">
        <f>_xlfn.NORM.S.DIST(C1588,Table2[[#Totals],[Summary by Mean]])</f>
        <v>0.43814978012685601</v>
      </c>
      <c r="G1588" s="17">
        <f t="shared" si="49"/>
        <v>-0.28830859714434109</v>
      </c>
      <c r="H1588" s="17">
        <f>_xlfn.NORM.S.DIST(G1588,Table2[[#Totals],[Successful Campaigns]])</f>
        <v>0.38655526343120244</v>
      </c>
    </row>
    <row r="1589" spans="1:8" x14ac:dyDescent="0.35">
      <c r="A1589" s="5" t="s">
        <v>8218</v>
      </c>
      <c r="B1589" s="5">
        <v>72</v>
      </c>
      <c r="C1589" s="17">
        <f t="shared" si="48"/>
        <v>-0.14500213278691168</v>
      </c>
      <c r="D1589" s="17">
        <f>_xlfn.NORM.S.DIST(C1589,Table2[[#Totals],[Summary by Mean]])</f>
        <v>0.4423545939341354</v>
      </c>
      <c r="G1589" s="17">
        <f t="shared" si="49"/>
        <v>-0.28830859714434109</v>
      </c>
      <c r="H1589" s="17">
        <f>_xlfn.NORM.S.DIST(G1589,Table2[[#Totals],[Successful Campaigns]])</f>
        <v>0.38655526343120244</v>
      </c>
    </row>
    <row r="1590" spans="1:8" x14ac:dyDescent="0.35">
      <c r="A1590" s="5" t="s">
        <v>8218</v>
      </c>
      <c r="B1590" s="5">
        <v>71</v>
      </c>
      <c r="C1590" s="17">
        <f t="shared" si="48"/>
        <v>-0.14618654715907534</v>
      </c>
      <c r="D1590" s="17">
        <f>_xlfn.NORM.S.DIST(C1590,Table2[[#Totals],[Summary by Mean]])</f>
        <v>0.44188706264067451</v>
      </c>
      <c r="G1590" s="17">
        <f t="shared" si="49"/>
        <v>-0.28830859714434109</v>
      </c>
      <c r="H1590" s="17">
        <f>_xlfn.NORM.S.DIST(G1590,Table2[[#Totals],[Successful Campaigns]])</f>
        <v>0.38655526343120244</v>
      </c>
    </row>
    <row r="1591" spans="1:8" x14ac:dyDescent="0.35">
      <c r="A1591" s="5" t="s">
        <v>8218</v>
      </c>
      <c r="B1591" s="5">
        <v>21</v>
      </c>
      <c r="C1591" s="17">
        <f t="shared" si="48"/>
        <v>-0.20540726576725743</v>
      </c>
      <c r="D1591" s="17">
        <f>_xlfn.NORM.S.DIST(C1591,Table2[[#Totals],[Summary by Mean]])</f>
        <v>0.41862697202286803</v>
      </c>
      <c r="G1591" s="17">
        <f t="shared" si="49"/>
        <v>-0.28830859714434109</v>
      </c>
      <c r="H1591" s="17">
        <f>_xlfn.NORM.S.DIST(G1591,Table2[[#Totals],[Successful Campaigns]])</f>
        <v>0.38655526343120244</v>
      </c>
    </row>
    <row r="1592" spans="1:8" x14ac:dyDescent="0.35">
      <c r="A1592" s="5" t="s">
        <v>8218</v>
      </c>
      <c r="B1592" s="5">
        <v>930</v>
      </c>
      <c r="C1592" s="17">
        <f t="shared" si="48"/>
        <v>0.8712253985294931</v>
      </c>
      <c r="D1592" s="17">
        <f>_xlfn.NORM.S.DIST(C1592,Table2[[#Totals],[Summary by Mean]])</f>
        <v>0.80818445271741146</v>
      </c>
      <c r="G1592" s="17">
        <f t="shared" si="49"/>
        <v>-0.28830859714434109</v>
      </c>
      <c r="H1592" s="17">
        <f>_xlfn.NORM.S.DIST(G1592,Table2[[#Totals],[Successful Campaigns]])</f>
        <v>0.38655526343120244</v>
      </c>
    </row>
    <row r="1593" spans="1:8" x14ac:dyDescent="0.35">
      <c r="A1593" s="5" t="s">
        <v>8218</v>
      </c>
      <c r="B1593" s="5">
        <v>55</v>
      </c>
      <c r="C1593" s="17">
        <f t="shared" si="48"/>
        <v>-0.16513717711369361</v>
      </c>
      <c r="D1593" s="17">
        <f>_xlfn.NORM.S.DIST(C1593,Table2[[#Totals],[Summary by Mean]])</f>
        <v>0.43441800579550049</v>
      </c>
      <c r="G1593" s="17">
        <f t="shared" si="49"/>
        <v>-0.28830859714434109</v>
      </c>
      <c r="H1593" s="17">
        <f>_xlfn.NORM.S.DIST(G1593,Table2[[#Totals],[Successful Campaigns]])</f>
        <v>0.38655526343120244</v>
      </c>
    </row>
    <row r="1594" spans="1:8" x14ac:dyDescent="0.35">
      <c r="A1594" s="5" t="s">
        <v>8218</v>
      </c>
      <c r="B1594" s="5">
        <v>61</v>
      </c>
      <c r="C1594" s="17">
        <f t="shared" si="48"/>
        <v>-0.15803069088071175</v>
      </c>
      <c r="D1594" s="17">
        <f>_xlfn.NORM.S.DIST(C1594,Table2[[#Totals],[Summary by Mean]])</f>
        <v>0.43721630737551198</v>
      </c>
      <c r="G1594" s="17">
        <f t="shared" si="49"/>
        <v>-0.28830859714434109</v>
      </c>
      <c r="H1594" s="17">
        <f>_xlfn.NORM.S.DIST(G1594,Table2[[#Totals],[Successful Campaigns]])</f>
        <v>0.38655526343120244</v>
      </c>
    </row>
    <row r="1595" spans="1:8" x14ac:dyDescent="0.35">
      <c r="A1595" s="5" t="s">
        <v>8218</v>
      </c>
      <c r="B1595" s="5">
        <v>82</v>
      </c>
      <c r="C1595" s="17">
        <f t="shared" si="48"/>
        <v>-0.13315798906527526</v>
      </c>
      <c r="D1595" s="17">
        <f>_xlfn.NORM.S.DIST(C1595,Table2[[#Totals],[Summary by Mean]])</f>
        <v>0.44703421738633725</v>
      </c>
      <c r="G1595" s="17">
        <f t="shared" si="49"/>
        <v>-0.28830859714434109</v>
      </c>
      <c r="H1595" s="17">
        <f>_xlfn.NORM.S.DIST(G1595,Table2[[#Totals],[Successful Campaigns]])</f>
        <v>0.38655526343120244</v>
      </c>
    </row>
    <row r="1596" spans="1:8" x14ac:dyDescent="0.35">
      <c r="A1596" s="5" t="s">
        <v>8218</v>
      </c>
      <c r="B1596" s="5">
        <v>71</v>
      </c>
      <c r="C1596" s="17">
        <f t="shared" si="48"/>
        <v>-0.14618654715907534</v>
      </c>
      <c r="D1596" s="17">
        <f>_xlfn.NORM.S.DIST(C1596,Table2[[#Totals],[Summary by Mean]])</f>
        <v>0.44188706264067451</v>
      </c>
      <c r="G1596" s="17">
        <f t="shared" si="49"/>
        <v>-0.28830859714434109</v>
      </c>
      <c r="H1596" s="17">
        <f>_xlfn.NORM.S.DIST(G1596,Table2[[#Totals],[Successful Campaigns]])</f>
        <v>0.38655526343120244</v>
      </c>
    </row>
    <row r="1597" spans="1:8" x14ac:dyDescent="0.35">
      <c r="A1597" s="5" t="s">
        <v>8218</v>
      </c>
      <c r="B1597" s="5">
        <v>117</v>
      </c>
      <c r="C1597" s="17">
        <f t="shared" si="48"/>
        <v>-9.1703486039547796E-2</v>
      </c>
      <c r="D1597" s="17">
        <f>_xlfn.NORM.S.DIST(C1597,Table2[[#Totals],[Summary by Mean]])</f>
        <v>0.46346681380318433</v>
      </c>
      <c r="G1597" s="17">
        <f t="shared" si="49"/>
        <v>-0.28830859714434109</v>
      </c>
      <c r="H1597" s="17">
        <f>_xlfn.NORM.S.DIST(G1597,Table2[[#Totals],[Successful Campaigns]])</f>
        <v>0.38655526343120244</v>
      </c>
    </row>
    <row r="1598" spans="1:8" x14ac:dyDescent="0.35">
      <c r="A1598" s="5" t="s">
        <v>8218</v>
      </c>
      <c r="B1598" s="5">
        <v>29</v>
      </c>
      <c r="C1598" s="17">
        <f t="shared" si="48"/>
        <v>-0.19593195078994829</v>
      </c>
      <c r="D1598" s="17">
        <f>_xlfn.NORM.S.DIST(C1598,Table2[[#Totals],[Summary by Mean]])</f>
        <v>0.42233171440595652</v>
      </c>
      <c r="G1598" s="17">
        <f t="shared" si="49"/>
        <v>-0.28830859714434109</v>
      </c>
      <c r="H1598" s="17">
        <f>_xlfn.NORM.S.DIST(G1598,Table2[[#Totals],[Successful Campaigns]])</f>
        <v>0.38655526343120244</v>
      </c>
    </row>
    <row r="1599" spans="1:8" x14ac:dyDescent="0.35">
      <c r="A1599" s="5" t="s">
        <v>8218</v>
      </c>
      <c r="B1599" s="5">
        <v>74</v>
      </c>
      <c r="C1599" s="17">
        <f t="shared" si="48"/>
        <v>-0.1426333040425844</v>
      </c>
      <c r="D1599" s="17">
        <f>_xlfn.NORM.S.DIST(C1599,Table2[[#Totals],[Summary by Mean]])</f>
        <v>0.4432898967845465</v>
      </c>
      <c r="G1599" s="17">
        <f t="shared" si="49"/>
        <v>-0.28830859714434109</v>
      </c>
      <c r="H1599" s="17">
        <f>_xlfn.NORM.S.DIST(G1599,Table2[[#Totals],[Successful Campaigns]])</f>
        <v>0.38655526343120244</v>
      </c>
    </row>
    <row r="1600" spans="1:8" x14ac:dyDescent="0.35">
      <c r="A1600" s="5" t="s">
        <v>8218</v>
      </c>
      <c r="B1600" s="5">
        <v>23</v>
      </c>
      <c r="C1600" s="17">
        <f t="shared" si="48"/>
        <v>-0.20303843702293015</v>
      </c>
      <c r="D1600" s="17">
        <f>_xlfn.NORM.S.DIST(C1600,Table2[[#Totals],[Summary by Mean]])</f>
        <v>0.41955249473073053</v>
      </c>
      <c r="G1600" s="17">
        <f t="shared" si="49"/>
        <v>-0.28830859714434109</v>
      </c>
      <c r="H1600" s="17">
        <f>_xlfn.NORM.S.DIST(G1600,Table2[[#Totals],[Successful Campaigns]])</f>
        <v>0.38655526343120244</v>
      </c>
    </row>
    <row r="1601" spans="1:8" x14ac:dyDescent="0.35">
      <c r="A1601" s="5" t="s">
        <v>8218</v>
      </c>
      <c r="B1601" s="5">
        <v>60</v>
      </c>
      <c r="C1601" s="17">
        <f t="shared" si="48"/>
        <v>-0.15921510525287538</v>
      </c>
      <c r="D1601" s="17">
        <f>_xlfn.NORM.S.DIST(C1601,Table2[[#Totals],[Summary by Mean]])</f>
        <v>0.43674970169740451</v>
      </c>
      <c r="G1601" s="17">
        <f t="shared" si="49"/>
        <v>-0.28830859714434109</v>
      </c>
      <c r="H1601" s="17">
        <f>_xlfn.NORM.S.DIST(G1601,Table2[[#Totals],[Successful Campaigns]])</f>
        <v>0.38655526343120244</v>
      </c>
    </row>
    <row r="1602" spans="1:8" x14ac:dyDescent="0.35">
      <c r="A1602" s="5" t="s">
        <v>8218</v>
      </c>
      <c r="B1602" s="5">
        <v>55</v>
      </c>
      <c r="C1602" s="17">
        <f t="shared" ref="C1602:C1665" si="50">(B1602-$J$5)/$J$10</f>
        <v>-0.16513717711369361</v>
      </c>
      <c r="D1602" s="17">
        <f>_xlfn.NORM.S.DIST(C1602,Table2[[#Totals],[Summary by Mean]])</f>
        <v>0.43441800579550049</v>
      </c>
      <c r="G1602" s="17">
        <f t="shared" ref="G1602:G1665" si="51">F1602-$K$5/$K$10</f>
        <v>-0.28830859714434109</v>
      </c>
      <c r="H1602" s="17">
        <f>_xlfn.NORM.S.DIST(G1602,Table2[[#Totals],[Successful Campaigns]])</f>
        <v>0.38655526343120244</v>
      </c>
    </row>
    <row r="1603" spans="1:8" x14ac:dyDescent="0.35">
      <c r="A1603" s="5" t="s">
        <v>8218</v>
      </c>
      <c r="B1603" s="5">
        <v>51</v>
      </c>
      <c r="C1603" s="17">
        <f t="shared" si="50"/>
        <v>-0.16987483460234817</v>
      </c>
      <c r="D1603" s="17">
        <f>_xlfn.NORM.S.DIST(C1603,Table2[[#Totals],[Summary by Mean]])</f>
        <v>0.43255428626279424</v>
      </c>
      <c r="G1603" s="17">
        <f t="shared" si="51"/>
        <v>-0.28830859714434109</v>
      </c>
      <c r="H1603" s="17">
        <f>_xlfn.NORM.S.DIST(G1603,Table2[[#Totals],[Successful Campaigns]])</f>
        <v>0.38655526343120244</v>
      </c>
    </row>
    <row r="1604" spans="1:8" x14ac:dyDescent="0.35">
      <c r="A1604" s="5" t="s">
        <v>8218</v>
      </c>
      <c r="B1604" s="5">
        <v>78</v>
      </c>
      <c r="C1604" s="17">
        <f t="shared" si="50"/>
        <v>-0.13789564655392983</v>
      </c>
      <c r="D1604" s="17">
        <f>_xlfn.NORM.S.DIST(C1604,Table2[[#Totals],[Summary by Mean]])</f>
        <v>0.44516144554325238</v>
      </c>
      <c r="G1604" s="17">
        <f t="shared" si="51"/>
        <v>-0.28830859714434109</v>
      </c>
      <c r="H1604" s="17">
        <f>_xlfn.NORM.S.DIST(G1604,Table2[[#Totals],[Successful Campaigns]])</f>
        <v>0.38655526343120244</v>
      </c>
    </row>
    <row r="1605" spans="1:8" x14ac:dyDescent="0.35">
      <c r="A1605" s="5" t="s">
        <v>8218</v>
      </c>
      <c r="B1605" s="5">
        <v>62</v>
      </c>
      <c r="C1605" s="17">
        <f t="shared" si="50"/>
        <v>-0.1568462765085481</v>
      </c>
      <c r="D1605" s="17">
        <f>_xlfn.NORM.S.DIST(C1605,Table2[[#Totals],[Summary by Mean]])</f>
        <v>0.43768300039815128</v>
      </c>
      <c r="G1605" s="17">
        <f t="shared" si="51"/>
        <v>-0.28830859714434109</v>
      </c>
      <c r="H1605" s="17">
        <f>_xlfn.NORM.S.DIST(G1605,Table2[[#Totals],[Successful Campaigns]])</f>
        <v>0.38655526343120244</v>
      </c>
    </row>
    <row r="1606" spans="1:8" x14ac:dyDescent="0.35">
      <c r="A1606" s="5" t="s">
        <v>8218</v>
      </c>
      <c r="B1606" s="5">
        <v>45</v>
      </c>
      <c r="C1606" s="17">
        <f t="shared" si="50"/>
        <v>-0.17698132083533002</v>
      </c>
      <c r="D1606" s="17">
        <f>_xlfn.NORM.S.DIST(C1606,Table2[[#Totals],[Summary by Mean]])</f>
        <v>0.42976153088885738</v>
      </c>
      <c r="G1606" s="17">
        <f t="shared" si="51"/>
        <v>-0.28830859714434109</v>
      </c>
      <c r="H1606" s="17">
        <f>_xlfn.NORM.S.DIST(G1606,Table2[[#Totals],[Successful Campaigns]])</f>
        <v>0.38655526343120244</v>
      </c>
    </row>
    <row r="1607" spans="1:8" x14ac:dyDescent="0.35">
      <c r="A1607" s="5" t="s">
        <v>8218</v>
      </c>
      <c r="B1607" s="5">
        <v>15</v>
      </c>
      <c r="C1607" s="17">
        <f t="shared" si="50"/>
        <v>-0.21251375200023928</v>
      </c>
      <c r="D1607" s="17">
        <f>_xlfn.NORM.S.DIST(C1607,Table2[[#Totals],[Summary by Mean]])</f>
        <v>0.41585312512584199</v>
      </c>
      <c r="G1607" s="17">
        <f t="shared" si="51"/>
        <v>-0.28830859714434109</v>
      </c>
      <c r="H1607" s="17">
        <f>_xlfn.NORM.S.DIST(G1607,Table2[[#Totals],[Successful Campaigns]])</f>
        <v>0.38655526343120244</v>
      </c>
    </row>
    <row r="1608" spans="1:8" x14ac:dyDescent="0.35">
      <c r="A1608" s="5" t="s">
        <v>8218</v>
      </c>
      <c r="B1608" s="5">
        <v>151</v>
      </c>
      <c r="C1608" s="17">
        <f t="shared" si="50"/>
        <v>-5.1433397385983973E-2</v>
      </c>
      <c r="D1608" s="17">
        <f>_xlfn.NORM.S.DIST(C1608,Table2[[#Totals],[Summary by Mean]])</f>
        <v>0.47949008635813067</v>
      </c>
      <c r="G1608" s="17">
        <f t="shared" si="51"/>
        <v>-0.28830859714434109</v>
      </c>
      <c r="H1608" s="17">
        <f>_xlfn.NORM.S.DIST(G1608,Table2[[#Totals],[Successful Campaigns]])</f>
        <v>0.38655526343120244</v>
      </c>
    </row>
    <row r="1609" spans="1:8" x14ac:dyDescent="0.35">
      <c r="A1609" s="5" t="s">
        <v>8218</v>
      </c>
      <c r="B1609" s="5">
        <v>68</v>
      </c>
      <c r="C1609" s="17">
        <f t="shared" si="50"/>
        <v>-0.14973979027556625</v>
      </c>
      <c r="D1609" s="17">
        <f>_xlfn.NORM.S.DIST(C1609,Table2[[#Totals],[Summary by Mean]])</f>
        <v>0.44048495698985357</v>
      </c>
      <c r="G1609" s="17">
        <f t="shared" si="51"/>
        <v>-0.28830859714434109</v>
      </c>
      <c r="H1609" s="17">
        <f>_xlfn.NORM.S.DIST(G1609,Table2[[#Totals],[Successful Campaigns]])</f>
        <v>0.38655526343120244</v>
      </c>
    </row>
    <row r="1610" spans="1:8" x14ac:dyDescent="0.35">
      <c r="A1610" s="5" t="s">
        <v>8218</v>
      </c>
      <c r="B1610" s="5">
        <v>46</v>
      </c>
      <c r="C1610" s="17">
        <f t="shared" si="50"/>
        <v>-0.17579690646316637</v>
      </c>
      <c r="D1610" s="17">
        <f>_xlfn.NORM.S.DIST(C1610,Table2[[#Totals],[Summary by Mean]])</f>
        <v>0.43022675003712396</v>
      </c>
      <c r="G1610" s="17">
        <f t="shared" si="51"/>
        <v>-0.28830859714434109</v>
      </c>
      <c r="H1610" s="17">
        <f>_xlfn.NORM.S.DIST(G1610,Table2[[#Totals],[Successful Campaigns]])</f>
        <v>0.38655526343120244</v>
      </c>
    </row>
    <row r="1611" spans="1:8" x14ac:dyDescent="0.35">
      <c r="A1611" s="5" t="s">
        <v>8218</v>
      </c>
      <c r="B1611" s="5">
        <v>24</v>
      </c>
      <c r="C1611" s="17">
        <f t="shared" si="50"/>
        <v>-0.20185402265076649</v>
      </c>
      <c r="D1611" s="17">
        <f>_xlfn.NORM.S.DIST(C1611,Table2[[#Totals],[Summary by Mean]])</f>
        <v>0.42001542336449027</v>
      </c>
      <c r="G1611" s="17">
        <f t="shared" si="51"/>
        <v>-0.28830859714434109</v>
      </c>
      <c r="H1611" s="17">
        <f>_xlfn.NORM.S.DIST(G1611,Table2[[#Totals],[Successful Campaigns]])</f>
        <v>0.38655526343120244</v>
      </c>
    </row>
    <row r="1612" spans="1:8" x14ac:dyDescent="0.35">
      <c r="A1612" s="5" t="s">
        <v>8218</v>
      </c>
      <c r="B1612" s="5">
        <v>70</v>
      </c>
      <c r="C1612" s="17">
        <f t="shared" si="50"/>
        <v>-0.14737096153123896</v>
      </c>
      <c r="D1612" s="17">
        <f>_xlfn.NORM.S.DIST(C1612,Table2[[#Totals],[Summary by Mean]])</f>
        <v>0.44141961229111149</v>
      </c>
      <c r="G1612" s="17">
        <f t="shared" si="51"/>
        <v>-0.28830859714434109</v>
      </c>
      <c r="H1612" s="17">
        <f>_xlfn.NORM.S.DIST(G1612,Table2[[#Totals],[Successful Campaigns]])</f>
        <v>0.38655526343120244</v>
      </c>
    </row>
    <row r="1613" spans="1:8" x14ac:dyDescent="0.35">
      <c r="A1613" s="5" t="s">
        <v>8218</v>
      </c>
      <c r="B1613" s="5">
        <v>244</v>
      </c>
      <c r="C1613" s="17">
        <f t="shared" si="50"/>
        <v>5.8717139225234721E-2</v>
      </c>
      <c r="D1613" s="17">
        <f>_xlfn.NORM.S.DIST(C1613,Table2[[#Totals],[Summary by Mean]])</f>
        <v>0.52341129611840231</v>
      </c>
      <c r="G1613" s="17">
        <f t="shared" si="51"/>
        <v>-0.28830859714434109</v>
      </c>
      <c r="H1613" s="17">
        <f>_xlfn.NORM.S.DIST(G1613,Table2[[#Totals],[Successful Campaigns]])</f>
        <v>0.38655526343120244</v>
      </c>
    </row>
    <row r="1614" spans="1:8" x14ac:dyDescent="0.35">
      <c r="A1614" s="5" t="s">
        <v>8218</v>
      </c>
      <c r="B1614" s="5">
        <v>82</v>
      </c>
      <c r="C1614" s="17">
        <f t="shared" si="50"/>
        <v>-0.13315798906527526</v>
      </c>
      <c r="D1614" s="17">
        <f>_xlfn.NORM.S.DIST(C1614,Table2[[#Totals],[Summary by Mean]])</f>
        <v>0.44703421738633725</v>
      </c>
      <c r="G1614" s="17">
        <f t="shared" si="51"/>
        <v>-0.28830859714434109</v>
      </c>
      <c r="H1614" s="17">
        <f>_xlfn.NORM.S.DIST(G1614,Table2[[#Totals],[Successful Campaigns]])</f>
        <v>0.38655526343120244</v>
      </c>
    </row>
    <row r="1615" spans="1:8" x14ac:dyDescent="0.35">
      <c r="A1615" s="5" t="s">
        <v>8218</v>
      </c>
      <c r="B1615" s="5">
        <v>226</v>
      </c>
      <c r="C1615" s="17">
        <f t="shared" si="50"/>
        <v>3.7397680526289168E-2</v>
      </c>
      <c r="D1615" s="17">
        <f>_xlfn.NORM.S.DIST(C1615,Table2[[#Totals],[Summary by Mean]])</f>
        <v>0.51491603897472049</v>
      </c>
      <c r="G1615" s="17">
        <f t="shared" si="51"/>
        <v>-0.28830859714434109</v>
      </c>
      <c r="H1615" s="17">
        <f>_xlfn.NORM.S.DIST(G1615,Table2[[#Totals],[Successful Campaigns]])</f>
        <v>0.38655526343120244</v>
      </c>
    </row>
    <row r="1616" spans="1:8" x14ac:dyDescent="0.35">
      <c r="A1616" s="5" t="s">
        <v>8218</v>
      </c>
      <c r="B1616" s="5">
        <v>60</v>
      </c>
      <c r="C1616" s="17">
        <f t="shared" si="50"/>
        <v>-0.15921510525287538</v>
      </c>
      <c r="D1616" s="17">
        <f>_xlfn.NORM.S.DIST(C1616,Table2[[#Totals],[Summary by Mean]])</f>
        <v>0.43674970169740451</v>
      </c>
      <c r="G1616" s="17">
        <f t="shared" si="51"/>
        <v>-0.28830859714434109</v>
      </c>
      <c r="H1616" s="17">
        <f>_xlfn.NORM.S.DIST(G1616,Table2[[#Totals],[Successful Campaigns]])</f>
        <v>0.38655526343120244</v>
      </c>
    </row>
    <row r="1617" spans="1:8" x14ac:dyDescent="0.35">
      <c r="A1617" s="5" t="s">
        <v>8218</v>
      </c>
      <c r="B1617" s="5">
        <v>322</v>
      </c>
      <c r="C1617" s="17">
        <f t="shared" si="50"/>
        <v>0.15110146025399879</v>
      </c>
      <c r="D1617" s="17">
        <f>_xlfn.NORM.S.DIST(C1617,Table2[[#Totals],[Summary by Mean]])</f>
        <v>0.56005215969428268</v>
      </c>
      <c r="G1617" s="17">
        <f t="shared" si="51"/>
        <v>-0.28830859714434109</v>
      </c>
      <c r="H1617" s="17">
        <f>_xlfn.NORM.S.DIST(G1617,Table2[[#Totals],[Successful Campaigns]])</f>
        <v>0.38655526343120244</v>
      </c>
    </row>
    <row r="1618" spans="1:8" x14ac:dyDescent="0.35">
      <c r="A1618" s="5" t="s">
        <v>8218</v>
      </c>
      <c r="B1618" s="5">
        <v>94</v>
      </c>
      <c r="C1618" s="17">
        <f t="shared" si="50"/>
        <v>-0.11894501659931156</v>
      </c>
      <c r="D1618" s="17">
        <f>_xlfn.NORM.S.DIST(C1618,Table2[[#Totals],[Summary by Mean]])</f>
        <v>0.45265945840179483</v>
      </c>
      <c r="G1618" s="17">
        <f t="shared" si="51"/>
        <v>-0.28830859714434109</v>
      </c>
      <c r="H1618" s="17">
        <f>_xlfn.NORM.S.DIST(G1618,Table2[[#Totals],[Successful Campaigns]])</f>
        <v>0.38655526343120244</v>
      </c>
    </row>
    <row r="1619" spans="1:8" x14ac:dyDescent="0.35">
      <c r="A1619" s="5" t="s">
        <v>8218</v>
      </c>
      <c r="B1619" s="5">
        <v>47</v>
      </c>
      <c r="C1619" s="17">
        <f t="shared" si="50"/>
        <v>-0.17461249209100274</v>
      </c>
      <c r="D1619" s="17">
        <f>_xlfn.NORM.S.DIST(C1619,Table2[[#Totals],[Summary by Mean]])</f>
        <v>0.43069206606171262</v>
      </c>
      <c r="G1619" s="17">
        <f t="shared" si="51"/>
        <v>-0.28830859714434109</v>
      </c>
      <c r="H1619" s="17">
        <f>_xlfn.NORM.S.DIST(G1619,Table2[[#Totals],[Successful Campaigns]])</f>
        <v>0.38655526343120244</v>
      </c>
    </row>
    <row r="1620" spans="1:8" x14ac:dyDescent="0.35">
      <c r="A1620" s="5" t="s">
        <v>8218</v>
      </c>
      <c r="B1620" s="5">
        <v>115</v>
      </c>
      <c r="C1620" s="17">
        <f t="shared" si="50"/>
        <v>-9.407231478387508E-2</v>
      </c>
      <c r="D1620" s="17">
        <f>_xlfn.NORM.S.DIST(C1620,Table2[[#Totals],[Summary by Mean]])</f>
        <v>0.46252585621717712</v>
      </c>
      <c r="G1620" s="17">
        <f t="shared" si="51"/>
        <v>-0.28830859714434109</v>
      </c>
      <c r="H1620" s="17">
        <f>_xlfn.NORM.S.DIST(G1620,Table2[[#Totals],[Successful Campaigns]])</f>
        <v>0.38655526343120244</v>
      </c>
    </row>
    <row r="1621" spans="1:8" x14ac:dyDescent="0.35">
      <c r="A1621" s="5" t="s">
        <v>8218</v>
      </c>
      <c r="B1621" s="5">
        <v>134</v>
      </c>
      <c r="C1621" s="17">
        <f t="shared" si="50"/>
        <v>-7.1568441712765885E-2</v>
      </c>
      <c r="D1621" s="17">
        <f>_xlfn.NORM.S.DIST(C1621,Table2[[#Totals],[Summary by Mean]])</f>
        <v>0.47147267775755886</v>
      </c>
      <c r="G1621" s="17">
        <f t="shared" si="51"/>
        <v>-0.28830859714434109</v>
      </c>
      <c r="H1621" s="17">
        <f>_xlfn.NORM.S.DIST(G1621,Table2[[#Totals],[Successful Campaigns]])</f>
        <v>0.38655526343120244</v>
      </c>
    </row>
    <row r="1622" spans="1:8" x14ac:dyDescent="0.35">
      <c r="A1622" s="5" t="s">
        <v>8218</v>
      </c>
      <c r="B1622" s="5">
        <v>35</v>
      </c>
      <c r="C1622" s="17">
        <f t="shared" si="50"/>
        <v>-0.18882546455696644</v>
      </c>
      <c r="D1622" s="17">
        <f>_xlfn.NORM.S.DIST(C1622,Table2[[#Totals],[Summary by Mean]])</f>
        <v>0.4251148065115436</v>
      </c>
      <c r="G1622" s="17">
        <f t="shared" si="51"/>
        <v>-0.28830859714434109</v>
      </c>
      <c r="H1622" s="17">
        <f>_xlfn.NORM.S.DIST(G1622,Table2[[#Totals],[Successful Campaigns]])</f>
        <v>0.38655526343120244</v>
      </c>
    </row>
    <row r="1623" spans="1:8" x14ac:dyDescent="0.35">
      <c r="A1623" s="5" t="s">
        <v>8218</v>
      </c>
      <c r="B1623" s="5">
        <v>104</v>
      </c>
      <c r="C1623" s="17">
        <f t="shared" si="50"/>
        <v>-0.10710087287767514</v>
      </c>
      <c r="D1623" s="17">
        <f>_xlfn.NORM.S.DIST(C1623,Table2[[#Totals],[Summary by Mean]])</f>
        <v>0.45735447734784318</v>
      </c>
      <c r="G1623" s="17">
        <f t="shared" si="51"/>
        <v>-0.28830859714434109</v>
      </c>
      <c r="H1623" s="17">
        <f>_xlfn.NORM.S.DIST(G1623,Table2[[#Totals],[Successful Campaigns]])</f>
        <v>0.38655526343120244</v>
      </c>
    </row>
    <row r="1624" spans="1:8" x14ac:dyDescent="0.35">
      <c r="A1624" s="5" t="s">
        <v>8218</v>
      </c>
      <c r="B1624" s="5">
        <v>184</v>
      </c>
      <c r="C1624" s="17">
        <f t="shared" si="50"/>
        <v>-1.2347723104583793E-2</v>
      </c>
      <c r="D1624" s="17">
        <f>_xlfn.NORM.S.DIST(C1624,Table2[[#Totals],[Summary by Mean]])</f>
        <v>0.49507409635956562</v>
      </c>
      <c r="G1624" s="17">
        <f t="shared" si="51"/>
        <v>-0.28830859714434109</v>
      </c>
      <c r="H1624" s="17">
        <f>_xlfn.NORM.S.DIST(G1624,Table2[[#Totals],[Successful Campaigns]])</f>
        <v>0.38655526343120244</v>
      </c>
    </row>
    <row r="1625" spans="1:8" x14ac:dyDescent="0.35">
      <c r="A1625" s="5" t="s">
        <v>8218</v>
      </c>
      <c r="B1625" s="5">
        <v>119</v>
      </c>
      <c r="C1625" s="17">
        <f t="shared" si="50"/>
        <v>-8.9334657295220513E-2</v>
      </c>
      <c r="D1625" s="17">
        <f>_xlfn.NORM.S.DIST(C1625,Table2[[#Totals],[Summary by Mean]])</f>
        <v>0.46440797581537757</v>
      </c>
      <c r="G1625" s="17">
        <f t="shared" si="51"/>
        <v>-0.28830859714434109</v>
      </c>
      <c r="H1625" s="17">
        <f>_xlfn.NORM.S.DIST(G1625,Table2[[#Totals],[Successful Campaigns]])</f>
        <v>0.38655526343120244</v>
      </c>
    </row>
    <row r="1626" spans="1:8" x14ac:dyDescent="0.35">
      <c r="A1626" s="5" t="s">
        <v>8218</v>
      </c>
      <c r="B1626" s="5">
        <v>59</v>
      </c>
      <c r="C1626" s="17">
        <f t="shared" si="50"/>
        <v>-0.16039951962503904</v>
      </c>
      <c r="D1626" s="17">
        <f>_xlfn.NORM.S.DIST(C1626,Table2[[#Totals],[Summary by Mean]])</f>
        <v>0.43628318400193056</v>
      </c>
      <c r="G1626" s="17">
        <f t="shared" si="51"/>
        <v>-0.28830859714434109</v>
      </c>
      <c r="H1626" s="17">
        <f>_xlfn.NORM.S.DIST(G1626,Table2[[#Totals],[Successful Campaigns]])</f>
        <v>0.38655526343120244</v>
      </c>
    </row>
    <row r="1627" spans="1:8" x14ac:dyDescent="0.35">
      <c r="A1627" s="5" t="s">
        <v>8218</v>
      </c>
      <c r="B1627" s="5">
        <v>113</v>
      </c>
      <c r="C1627" s="17">
        <f t="shared" si="50"/>
        <v>-9.6441143528202364E-2</v>
      </c>
      <c r="D1627" s="17">
        <f>_xlfn.NORM.S.DIST(C1627,Table2[[#Totals],[Summary by Mean]])</f>
        <v>0.46158510829183119</v>
      </c>
      <c r="G1627" s="17">
        <f t="shared" si="51"/>
        <v>-0.28830859714434109</v>
      </c>
      <c r="H1627" s="17">
        <f>_xlfn.NORM.S.DIST(G1627,Table2[[#Totals],[Successful Campaigns]])</f>
        <v>0.38655526343120244</v>
      </c>
    </row>
    <row r="1628" spans="1:8" x14ac:dyDescent="0.35">
      <c r="A1628" s="5" t="s">
        <v>8218</v>
      </c>
      <c r="B1628" s="5">
        <v>84</v>
      </c>
      <c r="C1628" s="17">
        <f t="shared" si="50"/>
        <v>-0.13078916032094798</v>
      </c>
      <c r="D1628" s="17">
        <f>_xlfn.NORM.S.DIST(C1628,Table2[[#Totals],[Summary by Mean]])</f>
        <v>0.44797104907304192</v>
      </c>
      <c r="G1628" s="17">
        <f t="shared" si="51"/>
        <v>-0.28830859714434109</v>
      </c>
      <c r="H1628" s="17">
        <f>_xlfn.NORM.S.DIST(G1628,Table2[[#Totals],[Successful Campaigns]])</f>
        <v>0.38655526343120244</v>
      </c>
    </row>
    <row r="1629" spans="1:8" x14ac:dyDescent="0.35">
      <c r="A1629" s="5" t="s">
        <v>8218</v>
      </c>
      <c r="B1629" s="5">
        <v>74</v>
      </c>
      <c r="C1629" s="17">
        <f t="shared" si="50"/>
        <v>-0.1426333040425844</v>
      </c>
      <c r="D1629" s="17">
        <f>_xlfn.NORM.S.DIST(C1629,Table2[[#Totals],[Summary by Mean]])</f>
        <v>0.4432898967845465</v>
      </c>
      <c r="G1629" s="17">
        <f t="shared" si="51"/>
        <v>-0.28830859714434109</v>
      </c>
      <c r="H1629" s="17">
        <f>_xlfn.NORM.S.DIST(G1629,Table2[[#Totals],[Successful Campaigns]])</f>
        <v>0.38655526343120244</v>
      </c>
    </row>
    <row r="1630" spans="1:8" x14ac:dyDescent="0.35">
      <c r="A1630" s="5" t="s">
        <v>8218</v>
      </c>
      <c r="B1630" s="5">
        <v>216</v>
      </c>
      <c r="C1630" s="17">
        <f t="shared" si="50"/>
        <v>2.5553536804652749E-2</v>
      </c>
      <c r="D1630" s="17">
        <f>_xlfn.NORM.S.DIST(C1630,Table2[[#Totals],[Summary by Mean]])</f>
        <v>0.5101932768932651</v>
      </c>
      <c r="G1630" s="17">
        <f t="shared" si="51"/>
        <v>-0.28830859714434109</v>
      </c>
      <c r="H1630" s="17">
        <f>_xlfn.NORM.S.DIST(G1630,Table2[[#Totals],[Successful Campaigns]])</f>
        <v>0.38655526343120244</v>
      </c>
    </row>
    <row r="1631" spans="1:8" x14ac:dyDescent="0.35">
      <c r="A1631" s="5" t="s">
        <v>8218</v>
      </c>
      <c r="B1631" s="5">
        <v>39</v>
      </c>
      <c r="C1631" s="17">
        <f t="shared" si="50"/>
        <v>-0.18408780706831188</v>
      </c>
      <c r="D1631" s="17">
        <f>_xlfn.NORM.S.DIST(C1631,Table2[[#Totals],[Summary by Mean]])</f>
        <v>0.42697228578344443</v>
      </c>
      <c r="G1631" s="17">
        <f t="shared" si="51"/>
        <v>-0.28830859714434109</v>
      </c>
      <c r="H1631" s="17">
        <f>_xlfn.NORM.S.DIST(G1631,Table2[[#Totals],[Successful Campaigns]])</f>
        <v>0.38655526343120244</v>
      </c>
    </row>
    <row r="1632" spans="1:8" x14ac:dyDescent="0.35">
      <c r="A1632" s="5" t="s">
        <v>8218</v>
      </c>
      <c r="B1632" s="5">
        <v>21</v>
      </c>
      <c r="C1632" s="17">
        <f t="shared" si="50"/>
        <v>-0.20540726576725743</v>
      </c>
      <c r="D1632" s="17">
        <f>_xlfn.NORM.S.DIST(C1632,Table2[[#Totals],[Summary by Mean]])</f>
        <v>0.41862697202286803</v>
      </c>
      <c r="G1632" s="17">
        <f t="shared" si="51"/>
        <v>-0.28830859714434109</v>
      </c>
      <c r="H1632" s="17">
        <f>_xlfn.NORM.S.DIST(G1632,Table2[[#Totals],[Successful Campaigns]])</f>
        <v>0.38655526343120244</v>
      </c>
    </row>
    <row r="1633" spans="1:8" x14ac:dyDescent="0.35">
      <c r="A1633" s="5" t="s">
        <v>8218</v>
      </c>
      <c r="B1633" s="5">
        <v>30</v>
      </c>
      <c r="C1633" s="17">
        <f t="shared" si="50"/>
        <v>-0.19474753641778464</v>
      </c>
      <c r="D1633" s="17">
        <f>_xlfn.NORM.S.DIST(C1633,Table2[[#Totals],[Summary by Mean]])</f>
        <v>0.42279529781961833</v>
      </c>
      <c r="G1633" s="17">
        <f t="shared" si="51"/>
        <v>-0.28830859714434109</v>
      </c>
      <c r="H1633" s="17">
        <f>_xlfn.NORM.S.DIST(G1633,Table2[[#Totals],[Successful Campaigns]])</f>
        <v>0.38655526343120244</v>
      </c>
    </row>
    <row r="1634" spans="1:8" x14ac:dyDescent="0.35">
      <c r="A1634" s="5" t="s">
        <v>8218</v>
      </c>
      <c r="B1634" s="5">
        <v>37</v>
      </c>
      <c r="C1634" s="17">
        <f t="shared" si="50"/>
        <v>-0.18645663581263916</v>
      </c>
      <c r="D1634" s="17">
        <f>_xlfn.NORM.S.DIST(C1634,Table2[[#Totals],[Summary by Mean]])</f>
        <v>0.42604334104294955</v>
      </c>
      <c r="G1634" s="17">
        <f t="shared" si="51"/>
        <v>-0.28830859714434109</v>
      </c>
      <c r="H1634" s="17">
        <f>_xlfn.NORM.S.DIST(G1634,Table2[[#Totals],[Successful Campaigns]])</f>
        <v>0.38655526343120244</v>
      </c>
    </row>
    <row r="1635" spans="1:8" x14ac:dyDescent="0.35">
      <c r="A1635" s="5" t="s">
        <v>8218</v>
      </c>
      <c r="B1635" s="5">
        <v>202</v>
      </c>
      <c r="C1635" s="17">
        <f t="shared" si="50"/>
        <v>8.9717355943617627E-3</v>
      </c>
      <c r="D1635" s="17">
        <f>_xlfn.NORM.S.DIST(C1635,Table2[[#Totals],[Summary by Mean]])</f>
        <v>0.50357915664150599</v>
      </c>
      <c r="G1635" s="17">
        <f t="shared" si="51"/>
        <v>-0.28830859714434109</v>
      </c>
      <c r="H1635" s="17">
        <f>_xlfn.NORM.S.DIST(G1635,Table2[[#Totals],[Successful Campaigns]])</f>
        <v>0.38655526343120244</v>
      </c>
    </row>
    <row r="1636" spans="1:8" x14ac:dyDescent="0.35">
      <c r="A1636" s="5" t="s">
        <v>8218</v>
      </c>
      <c r="B1636" s="5">
        <v>37</v>
      </c>
      <c r="C1636" s="17">
        <f t="shared" si="50"/>
        <v>-0.18645663581263916</v>
      </c>
      <c r="D1636" s="17">
        <f>_xlfn.NORM.S.DIST(C1636,Table2[[#Totals],[Summary by Mean]])</f>
        <v>0.42604334104294955</v>
      </c>
      <c r="G1636" s="17">
        <f t="shared" si="51"/>
        <v>-0.28830859714434109</v>
      </c>
      <c r="H1636" s="17">
        <f>_xlfn.NORM.S.DIST(G1636,Table2[[#Totals],[Successful Campaigns]])</f>
        <v>0.38655526343120244</v>
      </c>
    </row>
    <row r="1637" spans="1:8" x14ac:dyDescent="0.35">
      <c r="A1637" s="5" t="s">
        <v>8218</v>
      </c>
      <c r="B1637" s="5">
        <v>28</v>
      </c>
      <c r="C1637" s="17">
        <f t="shared" si="50"/>
        <v>-0.19711636516211192</v>
      </c>
      <c r="D1637" s="17">
        <f>_xlfn.NORM.S.DIST(C1637,Table2[[#Totals],[Summary by Mean]])</f>
        <v>0.42186823856110828</v>
      </c>
      <c r="G1637" s="17">
        <f t="shared" si="51"/>
        <v>-0.28830859714434109</v>
      </c>
      <c r="H1637" s="17">
        <f>_xlfn.NORM.S.DIST(G1637,Table2[[#Totals],[Successful Campaigns]])</f>
        <v>0.38655526343120244</v>
      </c>
    </row>
    <row r="1638" spans="1:8" x14ac:dyDescent="0.35">
      <c r="A1638" s="5" t="s">
        <v>8218</v>
      </c>
      <c r="B1638" s="5">
        <v>26</v>
      </c>
      <c r="C1638" s="17">
        <f t="shared" si="50"/>
        <v>-0.19948519390643921</v>
      </c>
      <c r="D1638" s="17">
        <f>_xlfn.NORM.S.DIST(C1638,Table2[[#Totals],[Summary by Mean]])</f>
        <v>0.42094161207768216</v>
      </c>
      <c r="G1638" s="17">
        <f t="shared" si="51"/>
        <v>-0.28830859714434109</v>
      </c>
      <c r="H1638" s="17">
        <f>_xlfn.NORM.S.DIST(G1638,Table2[[#Totals],[Successful Campaigns]])</f>
        <v>0.38655526343120244</v>
      </c>
    </row>
    <row r="1639" spans="1:8" x14ac:dyDescent="0.35">
      <c r="A1639" s="5" t="s">
        <v>8218</v>
      </c>
      <c r="B1639" s="5">
        <v>61</v>
      </c>
      <c r="C1639" s="17">
        <f t="shared" si="50"/>
        <v>-0.15803069088071175</v>
      </c>
      <c r="D1639" s="17">
        <f>_xlfn.NORM.S.DIST(C1639,Table2[[#Totals],[Summary by Mean]])</f>
        <v>0.43721630737551198</v>
      </c>
      <c r="G1639" s="17">
        <f t="shared" si="51"/>
        <v>-0.28830859714434109</v>
      </c>
      <c r="H1639" s="17">
        <f>_xlfn.NORM.S.DIST(G1639,Table2[[#Totals],[Successful Campaigns]])</f>
        <v>0.38655526343120244</v>
      </c>
    </row>
    <row r="1640" spans="1:8" x14ac:dyDescent="0.35">
      <c r="A1640" s="5" t="s">
        <v>8218</v>
      </c>
      <c r="B1640" s="5">
        <v>115</v>
      </c>
      <c r="C1640" s="17">
        <f t="shared" si="50"/>
        <v>-9.407231478387508E-2</v>
      </c>
      <c r="D1640" s="17">
        <f>_xlfn.NORM.S.DIST(C1640,Table2[[#Totals],[Summary by Mean]])</f>
        <v>0.46252585621717712</v>
      </c>
      <c r="G1640" s="17">
        <f t="shared" si="51"/>
        <v>-0.28830859714434109</v>
      </c>
      <c r="H1640" s="17">
        <f>_xlfn.NORM.S.DIST(G1640,Table2[[#Totals],[Successful Campaigns]])</f>
        <v>0.38655526343120244</v>
      </c>
    </row>
    <row r="1641" spans="1:8" x14ac:dyDescent="0.35">
      <c r="A1641" s="5" t="s">
        <v>8218</v>
      </c>
      <c r="B1641" s="5">
        <v>181</v>
      </c>
      <c r="C1641" s="17">
        <f t="shared" si="50"/>
        <v>-1.590096622107472E-2</v>
      </c>
      <c r="D1641" s="17">
        <f>_xlfn.NORM.S.DIST(C1641,Table2[[#Totals],[Summary by Mean]])</f>
        <v>0.49365669958375252</v>
      </c>
      <c r="G1641" s="17">
        <f t="shared" si="51"/>
        <v>-0.28830859714434109</v>
      </c>
      <c r="H1641" s="17">
        <f>_xlfn.NORM.S.DIST(G1641,Table2[[#Totals],[Successful Campaigns]])</f>
        <v>0.38655526343120244</v>
      </c>
    </row>
    <row r="1642" spans="1:8" x14ac:dyDescent="0.35">
      <c r="A1642" s="5" t="s">
        <v>8218</v>
      </c>
      <c r="B1642" s="5">
        <v>110</v>
      </c>
      <c r="C1642" s="17">
        <f t="shared" si="50"/>
        <v>-9.9994386644693289E-2</v>
      </c>
      <c r="D1642" s="17">
        <f>_xlfn.NORM.S.DIST(C1642,Table2[[#Totals],[Summary by Mean]])</f>
        <v>0.46017439095928531</v>
      </c>
      <c r="G1642" s="17">
        <f t="shared" si="51"/>
        <v>-0.28830859714434109</v>
      </c>
      <c r="H1642" s="17">
        <f>_xlfn.NORM.S.DIST(G1642,Table2[[#Totals],[Successful Campaigns]])</f>
        <v>0.38655526343120244</v>
      </c>
    </row>
    <row r="1643" spans="1:8" x14ac:dyDescent="0.35">
      <c r="A1643" s="5" t="s">
        <v>8218</v>
      </c>
      <c r="B1643" s="5">
        <v>269</v>
      </c>
      <c r="C1643" s="17">
        <f t="shared" si="50"/>
        <v>8.8327498529325768E-2</v>
      </c>
      <c r="D1643" s="17">
        <f>_xlfn.NORM.S.DIST(C1643,Table2[[#Totals],[Summary by Mean]])</f>
        <v>0.53519180815026324</v>
      </c>
      <c r="G1643" s="17">
        <f t="shared" si="51"/>
        <v>-0.28830859714434109</v>
      </c>
      <c r="H1643" s="17">
        <f>_xlfn.NORM.S.DIST(G1643,Table2[[#Totals],[Successful Campaigns]])</f>
        <v>0.38655526343120244</v>
      </c>
    </row>
    <row r="1644" spans="1:8" x14ac:dyDescent="0.35">
      <c r="A1644" s="5" t="s">
        <v>8218</v>
      </c>
      <c r="B1644" s="5">
        <v>79</v>
      </c>
      <c r="C1644" s="17">
        <f t="shared" si="50"/>
        <v>-0.1367112321817662</v>
      </c>
      <c r="D1644" s="17">
        <f>_xlfn.NORM.S.DIST(C1644,Table2[[#Totals],[Summary by Mean]])</f>
        <v>0.4456295254503107</v>
      </c>
      <c r="G1644" s="17">
        <f t="shared" si="51"/>
        <v>-0.28830859714434109</v>
      </c>
      <c r="H1644" s="17">
        <f>_xlfn.NORM.S.DIST(G1644,Table2[[#Totals],[Successful Campaigns]])</f>
        <v>0.38655526343120244</v>
      </c>
    </row>
    <row r="1645" spans="1:8" x14ac:dyDescent="0.35">
      <c r="A1645" s="5" t="s">
        <v>8218</v>
      </c>
      <c r="B1645" s="5">
        <v>104</v>
      </c>
      <c r="C1645" s="17">
        <f t="shared" si="50"/>
        <v>-0.10710087287767514</v>
      </c>
      <c r="D1645" s="17">
        <f>_xlfn.NORM.S.DIST(C1645,Table2[[#Totals],[Summary by Mean]])</f>
        <v>0.45735447734784318</v>
      </c>
      <c r="G1645" s="17">
        <f t="shared" si="51"/>
        <v>-0.28830859714434109</v>
      </c>
      <c r="H1645" s="17">
        <f>_xlfn.NORM.S.DIST(G1645,Table2[[#Totals],[Successful Campaigns]])</f>
        <v>0.38655526343120244</v>
      </c>
    </row>
    <row r="1646" spans="1:8" x14ac:dyDescent="0.35">
      <c r="A1646" s="5" t="s">
        <v>8218</v>
      </c>
      <c r="B1646" s="5">
        <v>34</v>
      </c>
      <c r="C1646" s="17">
        <f t="shared" si="50"/>
        <v>-0.19000987892913007</v>
      </c>
      <c r="D1646" s="17">
        <f>_xlfn.NORM.S.DIST(C1646,Table2[[#Totals],[Summary by Mean]])</f>
        <v>0.42465069464541511</v>
      </c>
      <c r="G1646" s="17">
        <f t="shared" si="51"/>
        <v>-0.28830859714434109</v>
      </c>
      <c r="H1646" s="17">
        <f>_xlfn.NORM.S.DIST(G1646,Table2[[#Totals],[Successful Campaigns]])</f>
        <v>0.38655526343120244</v>
      </c>
    </row>
    <row r="1647" spans="1:8" x14ac:dyDescent="0.35">
      <c r="A1647" s="5" t="s">
        <v>8218</v>
      </c>
      <c r="B1647" s="5">
        <v>167</v>
      </c>
      <c r="C1647" s="17">
        <f t="shared" si="50"/>
        <v>-3.2482767431365703E-2</v>
      </c>
      <c r="D1647" s="17">
        <f>_xlfn.NORM.S.DIST(C1647,Table2[[#Totals],[Summary by Mean]])</f>
        <v>0.48704352918780175</v>
      </c>
      <c r="G1647" s="17">
        <f t="shared" si="51"/>
        <v>-0.28830859714434109</v>
      </c>
      <c r="H1647" s="17">
        <f>_xlfn.NORM.S.DIST(G1647,Table2[[#Totals],[Successful Campaigns]])</f>
        <v>0.38655526343120244</v>
      </c>
    </row>
    <row r="1648" spans="1:8" x14ac:dyDescent="0.35">
      <c r="A1648" s="5" t="s">
        <v>8218</v>
      </c>
      <c r="B1648" s="5">
        <v>183</v>
      </c>
      <c r="C1648" s="17">
        <f t="shared" si="50"/>
        <v>-1.3532137476747435E-2</v>
      </c>
      <c r="D1648" s="17">
        <f>_xlfn.NORM.S.DIST(C1648,Table2[[#Totals],[Summary by Mean]])</f>
        <v>0.49460162297416088</v>
      </c>
      <c r="G1648" s="17">
        <f t="shared" si="51"/>
        <v>-0.28830859714434109</v>
      </c>
      <c r="H1648" s="17">
        <f>_xlfn.NORM.S.DIST(G1648,Table2[[#Totals],[Successful Campaigns]])</f>
        <v>0.38655526343120244</v>
      </c>
    </row>
    <row r="1649" spans="1:8" x14ac:dyDescent="0.35">
      <c r="A1649" s="5" t="s">
        <v>8218</v>
      </c>
      <c r="B1649" s="5">
        <v>71</v>
      </c>
      <c r="C1649" s="17">
        <f t="shared" si="50"/>
        <v>-0.14618654715907534</v>
      </c>
      <c r="D1649" s="17">
        <f>_xlfn.NORM.S.DIST(C1649,Table2[[#Totals],[Summary by Mean]])</f>
        <v>0.44188706264067451</v>
      </c>
      <c r="G1649" s="17">
        <f t="shared" si="51"/>
        <v>-0.28830859714434109</v>
      </c>
      <c r="H1649" s="17">
        <f>_xlfn.NORM.S.DIST(G1649,Table2[[#Totals],[Successful Campaigns]])</f>
        <v>0.38655526343120244</v>
      </c>
    </row>
    <row r="1650" spans="1:8" x14ac:dyDescent="0.35">
      <c r="A1650" s="5" t="s">
        <v>8218</v>
      </c>
      <c r="B1650" s="5">
        <v>69</v>
      </c>
      <c r="C1650" s="17">
        <f t="shared" si="50"/>
        <v>-0.14855537590340262</v>
      </c>
      <c r="D1650" s="17">
        <f>_xlfn.NORM.S.DIST(C1650,Table2[[#Totals],[Summary by Mean]])</f>
        <v>0.44095224352707513</v>
      </c>
      <c r="G1650" s="17">
        <f t="shared" si="51"/>
        <v>-0.28830859714434109</v>
      </c>
      <c r="H1650" s="17">
        <f>_xlfn.NORM.S.DIST(G1650,Table2[[#Totals],[Successful Campaigns]])</f>
        <v>0.38655526343120244</v>
      </c>
    </row>
    <row r="1651" spans="1:8" x14ac:dyDescent="0.35">
      <c r="A1651" s="5" t="s">
        <v>8218</v>
      </c>
      <c r="B1651" s="5">
        <v>270</v>
      </c>
      <c r="C1651" s="17">
        <f t="shared" si="50"/>
        <v>8.951191290148941E-2</v>
      </c>
      <c r="D1651" s="17">
        <f>_xlfn.NORM.S.DIST(C1651,Table2[[#Totals],[Summary by Mean]])</f>
        <v>0.53566245676866586</v>
      </c>
      <c r="G1651" s="17">
        <f t="shared" si="51"/>
        <v>-0.28830859714434109</v>
      </c>
      <c r="H1651" s="17">
        <f>_xlfn.NORM.S.DIST(G1651,Table2[[#Totals],[Successful Campaigns]])</f>
        <v>0.38655526343120244</v>
      </c>
    </row>
    <row r="1652" spans="1:8" x14ac:dyDescent="0.35">
      <c r="A1652" s="5" t="s">
        <v>8218</v>
      </c>
      <c r="B1652" s="5">
        <v>193</v>
      </c>
      <c r="C1652" s="17">
        <f t="shared" si="50"/>
        <v>-1.6879937551110154E-3</v>
      </c>
      <c r="D1652" s="17">
        <f>_xlfn.NORM.S.DIST(C1652,Table2[[#Totals],[Summary by Mean]])</f>
        <v>0.49932658824182724</v>
      </c>
      <c r="G1652" s="17">
        <f t="shared" si="51"/>
        <v>-0.28830859714434109</v>
      </c>
      <c r="H1652" s="17">
        <f>_xlfn.NORM.S.DIST(G1652,Table2[[#Totals],[Successful Campaigns]])</f>
        <v>0.38655526343120244</v>
      </c>
    </row>
    <row r="1653" spans="1:8" x14ac:dyDescent="0.35">
      <c r="A1653" s="5" t="s">
        <v>8218</v>
      </c>
      <c r="B1653" s="5">
        <v>57</v>
      </c>
      <c r="C1653" s="17">
        <f t="shared" si="50"/>
        <v>-0.16276834836936632</v>
      </c>
      <c r="D1653" s="17">
        <f>_xlfn.NORM.S.DIST(C1653,Table2[[#Totals],[Summary by Mean]])</f>
        <v>0.43535041510945194</v>
      </c>
      <c r="G1653" s="17">
        <f t="shared" si="51"/>
        <v>-0.28830859714434109</v>
      </c>
      <c r="H1653" s="17">
        <f>_xlfn.NORM.S.DIST(G1653,Table2[[#Totals],[Successful Campaigns]])</f>
        <v>0.38655526343120244</v>
      </c>
    </row>
    <row r="1654" spans="1:8" x14ac:dyDescent="0.35">
      <c r="A1654" s="5" t="s">
        <v>8218</v>
      </c>
      <c r="B1654" s="5">
        <v>200</v>
      </c>
      <c r="C1654" s="17">
        <f t="shared" si="50"/>
        <v>6.6029068500344781E-3</v>
      </c>
      <c r="D1654" s="17">
        <f>_xlfn.NORM.S.DIST(C1654,Table2[[#Totals],[Summary by Mean]])</f>
        <v>0.50263415957516921</v>
      </c>
      <c r="G1654" s="17">
        <f t="shared" si="51"/>
        <v>-0.28830859714434109</v>
      </c>
      <c r="H1654" s="17">
        <f>_xlfn.NORM.S.DIST(G1654,Table2[[#Totals],[Successful Campaigns]])</f>
        <v>0.38655526343120244</v>
      </c>
    </row>
    <row r="1655" spans="1:8" x14ac:dyDescent="0.35">
      <c r="A1655" s="5" t="s">
        <v>8218</v>
      </c>
      <c r="B1655" s="5">
        <v>88</v>
      </c>
      <c r="C1655" s="17">
        <f t="shared" si="50"/>
        <v>-0.12605150283229341</v>
      </c>
      <c r="D1655" s="17">
        <f>_xlfn.NORM.S.DIST(C1655,Table2[[#Totals],[Summary by Mean]])</f>
        <v>0.44984557815025478</v>
      </c>
      <c r="G1655" s="17">
        <f t="shared" si="51"/>
        <v>-0.28830859714434109</v>
      </c>
      <c r="H1655" s="17">
        <f>_xlfn.NORM.S.DIST(G1655,Table2[[#Totals],[Successful Campaigns]])</f>
        <v>0.38655526343120244</v>
      </c>
    </row>
    <row r="1656" spans="1:8" x14ac:dyDescent="0.35">
      <c r="A1656" s="5" t="s">
        <v>8218</v>
      </c>
      <c r="B1656" s="5">
        <v>213</v>
      </c>
      <c r="C1656" s="17">
        <f t="shared" si="50"/>
        <v>2.2000293688161823E-2</v>
      </c>
      <c r="D1656" s="17">
        <f>_xlfn.NORM.S.DIST(C1656,Table2[[#Totals],[Summary by Mean]])</f>
        <v>0.50877613936693589</v>
      </c>
      <c r="G1656" s="17">
        <f t="shared" si="51"/>
        <v>-0.28830859714434109</v>
      </c>
      <c r="H1656" s="17">
        <f>_xlfn.NORM.S.DIST(G1656,Table2[[#Totals],[Successful Campaigns]])</f>
        <v>0.38655526343120244</v>
      </c>
    </row>
    <row r="1657" spans="1:8" x14ac:dyDescent="0.35">
      <c r="A1657" s="5" t="s">
        <v>8218</v>
      </c>
      <c r="B1657" s="5">
        <v>20</v>
      </c>
      <c r="C1657" s="17">
        <f t="shared" si="50"/>
        <v>-0.20659168013942106</v>
      </c>
      <c r="D1657" s="17">
        <f>_xlfn.NORM.S.DIST(C1657,Table2[[#Totals],[Summary by Mean]])</f>
        <v>0.41816437919297167</v>
      </c>
      <c r="G1657" s="17">
        <f t="shared" si="51"/>
        <v>-0.28830859714434109</v>
      </c>
      <c r="H1657" s="17">
        <f>_xlfn.NORM.S.DIST(G1657,Table2[[#Totals],[Successful Campaigns]])</f>
        <v>0.38655526343120244</v>
      </c>
    </row>
    <row r="1658" spans="1:8" x14ac:dyDescent="0.35">
      <c r="A1658" s="5" t="s">
        <v>8218</v>
      </c>
      <c r="B1658" s="5">
        <v>50</v>
      </c>
      <c r="C1658" s="17">
        <f t="shared" si="50"/>
        <v>-0.1710592489745118</v>
      </c>
      <c r="D1658" s="17">
        <f>_xlfn.NORM.S.DIST(C1658,Table2[[#Totals],[Summary by Mean]])</f>
        <v>0.43208858906416131</v>
      </c>
      <c r="G1658" s="17">
        <f t="shared" si="51"/>
        <v>-0.28830859714434109</v>
      </c>
      <c r="H1658" s="17">
        <f>_xlfn.NORM.S.DIST(G1658,Table2[[#Totals],[Successful Campaigns]])</f>
        <v>0.38655526343120244</v>
      </c>
    </row>
    <row r="1659" spans="1:8" x14ac:dyDescent="0.35">
      <c r="A1659" s="5" t="s">
        <v>8218</v>
      </c>
      <c r="B1659" s="5">
        <v>115</v>
      </c>
      <c r="C1659" s="17">
        <f t="shared" si="50"/>
        <v>-9.407231478387508E-2</v>
      </c>
      <c r="D1659" s="17">
        <f>_xlfn.NORM.S.DIST(C1659,Table2[[#Totals],[Summary by Mean]])</f>
        <v>0.46252585621717712</v>
      </c>
      <c r="G1659" s="17">
        <f t="shared" si="51"/>
        <v>-0.28830859714434109</v>
      </c>
      <c r="H1659" s="17">
        <f>_xlfn.NORM.S.DIST(G1659,Table2[[#Totals],[Successful Campaigns]])</f>
        <v>0.38655526343120244</v>
      </c>
    </row>
    <row r="1660" spans="1:8" x14ac:dyDescent="0.35">
      <c r="A1660" s="5" t="s">
        <v>8218</v>
      </c>
      <c r="B1660" s="5">
        <v>186</v>
      </c>
      <c r="C1660" s="17">
        <f t="shared" si="50"/>
        <v>-9.978894360256509E-3</v>
      </c>
      <c r="D1660" s="17">
        <f>_xlfn.NORM.S.DIST(C1660,Table2[[#Totals],[Summary by Mean]])</f>
        <v>0.49601906319731881</v>
      </c>
      <c r="G1660" s="17">
        <f t="shared" si="51"/>
        <v>-0.28830859714434109</v>
      </c>
      <c r="H1660" s="17">
        <f>_xlfn.NORM.S.DIST(G1660,Table2[[#Totals],[Successful Campaigns]])</f>
        <v>0.38655526343120244</v>
      </c>
    </row>
    <row r="1661" spans="1:8" x14ac:dyDescent="0.35">
      <c r="A1661" s="5" t="s">
        <v>8218</v>
      </c>
      <c r="B1661" s="5">
        <v>18</v>
      </c>
      <c r="C1661" s="17">
        <f t="shared" si="50"/>
        <v>-0.20896050888374834</v>
      </c>
      <c r="D1661" s="17">
        <f>_xlfn.NORM.S.DIST(C1661,Table2[[#Totals],[Summary by Mean]])</f>
        <v>0.4172395336882655</v>
      </c>
      <c r="G1661" s="17">
        <f t="shared" si="51"/>
        <v>-0.28830859714434109</v>
      </c>
      <c r="H1661" s="17">
        <f>_xlfn.NORM.S.DIST(G1661,Table2[[#Totals],[Successful Campaigns]])</f>
        <v>0.38655526343120244</v>
      </c>
    </row>
    <row r="1662" spans="1:8" x14ac:dyDescent="0.35">
      <c r="A1662" s="5" t="s">
        <v>8218</v>
      </c>
      <c r="B1662" s="5">
        <v>176</v>
      </c>
      <c r="C1662" s="17">
        <f t="shared" si="50"/>
        <v>-2.1823038081892929E-2</v>
      </c>
      <c r="D1662" s="17">
        <f>_xlfn.NORM.S.DIST(C1662,Table2[[#Totals],[Summary by Mean]])</f>
        <v>0.49129455841496472</v>
      </c>
      <c r="G1662" s="17">
        <f t="shared" si="51"/>
        <v>-0.28830859714434109</v>
      </c>
      <c r="H1662" s="17">
        <f>_xlfn.NORM.S.DIST(G1662,Table2[[#Totals],[Successful Campaigns]])</f>
        <v>0.38655526343120244</v>
      </c>
    </row>
    <row r="1663" spans="1:8" x14ac:dyDescent="0.35">
      <c r="A1663" s="5" t="s">
        <v>8218</v>
      </c>
      <c r="B1663" s="5">
        <v>41</v>
      </c>
      <c r="C1663" s="17">
        <f t="shared" si="50"/>
        <v>-0.18171897832398459</v>
      </c>
      <c r="D1663" s="17">
        <f>_xlfn.NORM.S.DIST(C1663,Table2[[#Totals],[Summary by Mean]])</f>
        <v>0.42790163569933126</v>
      </c>
      <c r="G1663" s="17">
        <f t="shared" si="51"/>
        <v>-0.28830859714434109</v>
      </c>
      <c r="H1663" s="17">
        <f>_xlfn.NORM.S.DIST(G1663,Table2[[#Totals],[Successful Campaigns]])</f>
        <v>0.38655526343120244</v>
      </c>
    </row>
    <row r="1664" spans="1:8" x14ac:dyDescent="0.35">
      <c r="A1664" s="5" t="s">
        <v>8218</v>
      </c>
      <c r="B1664" s="5">
        <v>75</v>
      </c>
      <c r="C1664" s="17">
        <f t="shared" si="50"/>
        <v>-0.14144888967042077</v>
      </c>
      <c r="D1664" s="17">
        <f>_xlfn.NORM.S.DIST(C1664,Table2[[#Totals],[Summary by Mean]])</f>
        <v>0.44375766705655828</v>
      </c>
      <c r="G1664" s="17">
        <f t="shared" si="51"/>
        <v>-0.28830859714434109</v>
      </c>
      <c r="H1664" s="17">
        <f>_xlfn.NORM.S.DIST(G1664,Table2[[#Totals],[Successful Campaigns]])</f>
        <v>0.38655526343120244</v>
      </c>
    </row>
    <row r="1665" spans="1:8" x14ac:dyDescent="0.35">
      <c r="A1665" s="5" t="s">
        <v>8218</v>
      </c>
      <c r="B1665" s="5">
        <v>97</v>
      </c>
      <c r="C1665" s="17">
        <f t="shared" si="50"/>
        <v>-0.11539177348282063</v>
      </c>
      <c r="D1665" s="17">
        <f>_xlfn.NORM.S.DIST(C1665,Table2[[#Totals],[Summary by Mean]])</f>
        <v>0.4540672996083594</v>
      </c>
      <c r="G1665" s="17">
        <f t="shared" si="51"/>
        <v>-0.28830859714434109</v>
      </c>
      <c r="H1665" s="17">
        <f>_xlfn.NORM.S.DIST(G1665,Table2[[#Totals],[Successful Campaigns]])</f>
        <v>0.38655526343120244</v>
      </c>
    </row>
    <row r="1666" spans="1:8" x14ac:dyDescent="0.35">
      <c r="A1666" s="5" t="s">
        <v>8218</v>
      </c>
      <c r="B1666" s="5">
        <v>73</v>
      </c>
      <c r="C1666" s="17">
        <f t="shared" ref="C1666:C1729" si="52">(B1666-$J$5)/$J$10</f>
        <v>-0.14381771841474805</v>
      </c>
      <c r="D1666" s="17">
        <f>_xlfn.NORM.S.DIST(C1666,Table2[[#Totals],[Summary by Mean]])</f>
        <v>0.44282220552952695</v>
      </c>
      <c r="G1666" s="17">
        <f t="shared" ref="G1666:G1729" si="53">F1666-$K$5/$K$10</f>
        <v>-0.28830859714434109</v>
      </c>
      <c r="H1666" s="17">
        <f>_xlfn.NORM.S.DIST(G1666,Table2[[#Totals],[Successful Campaigns]])</f>
        <v>0.38655526343120244</v>
      </c>
    </row>
    <row r="1667" spans="1:8" x14ac:dyDescent="0.35">
      <c r="A1667" s="5" t="s">
        <v>8218</v>
      </c>
      <c r="B1667" s="5">
        <v>49</v>
      </c>
      <c r="C1667" s="17">
        <f t="shared" si="52"/>
        <v>-0.17224366334667546</v>
      </c>
      <c r="D1667" s="17">
        <f>_xlfn.NORM.S.DIST(C1667,Table2[[#Totals],[Summary by Mean]])</f>
        <v>0.43162298620855616</v>
      </c>
      <c r="G1667" s="17">
        <f t="shared" si="53"/>
        <v>-0.28830859714434109</v>
      </c>
      <c r="H1667" s="17">
        <f>_xlfn.NORM.S.DIST(G1667,Table2[[#Totals],[Successful Campaigns]])</f>
        <v>0.38655526343120244</v>
      </c>
    </row>
    <row r="1668" spans="1:8" x14ac:dyDescent="0.35">
      <c r="A1668" s="5" t="s">
        <v>8218</v>
      </c>
      <c r="B1668" s="5">
        <v>134</v>
      </c>
      <c r="C1668" s="17">
        <f t="shared" si="52"/>
        <v>-7.1568441712765885E-2</v>
      </c>
      <c r="D1668" s="17">
        <f>_xlfn.NORM.S.DIST(C1668,Table2[[#Totals],[Summary by Mean]])</f>
        <v>0.47147267775755886</v>
      </c>
      <c r="G1668" s="17">
        <f t="shared" si="53"/>
        <v>-0.28830859714434109</v>
      </c>
      <c r="H1668" s="17">
        <f>_xlfn.NORM.S.DIST(G1668,Table2[[#Totals],[Successful Campaigns]])</f>
        <v>0.38655526343120244</v>
      </c>
    </row>
    <row r="1669" spans="1:8" x14ac:dyDescent="0.35">
      <c r="A1669" s="5" t="s">
        <v>8218</v>
      </c>
      <c r="B1669" s="5">
        <v>68</v>
      </c>
      <c r="C1669" s="17">
        <f t="shared" si="52"/>
        <v>-0.14973979027556625</v>
      </c>
      <c r="D1669" s="17">
        <f>_xlfn.NORM.S.DIST(C1669,Table2[[#Totals],[Summary by Mean]])</f>
        <v>0.44048495698985357</v>
      </c>
      <c r="G1669" s="17">
        <f t="shared" si="53"/>
        <v>-0.28830859714434109</v>
      </c>
      <c r="H1669" s="17">
        <f>_xlfn.NORM.S.DIST(G1669,Table2[[#Totals],[Successful Campaigns]])</f>
        <v>0.38655526343120244</v>
      </c>
    </row>
    <row r="1670" spans="1:8" x14ac:dyDescent="0.35">
      <c r="A1670" s="5" t="s">
        <v>8218</v>
      </c>
      <c r="B1670" s="5">
        <v>49</v>
      </c>
      <c r="C1670" s="17">
        <f t="shared" si="52"/>
        <v>-0.17224366334667546</v>
      </c>
      <c r="D1670" s="17">
        <f>_xlfn.NORM.S.DIST(C1670,Table2[[#Totals],[Summary by Mean]])</f>
        <v>0.43162298620855616</v>
      </c>
      <c r="G1670" s="17">
        <f t="shared" si="53"/>
        <v>-0.28830859714434109</v>
      </c>
      <c r="H1670" s="17">
        <f>_xlfn.NORM.S.DIST(G1670,Table2[[#Totals],[Successful Campaigns]])</f>
        <v>0.38655526343120244</v>
      </c>
    </row>
    <row r="1671" spans="1:8" x14ac:dyDescent="0.35">
      <c r="A1671" s="5" t="s">
        <v>8218</v>
      </c>
      <c r="B1671" s="5">
        <v>63</v>
      </c>
      <c r="C1671" s="17">
        <f t="shared" si="52"/>
        <v>-0.15566186213638447</v>
      </c>
      <c r="D1671" s="17">
        <f>_xlfn.NORM.S.DIST(C1671,Table2[[#Totals],[Summary by Mean]])</f>
        <v>0.43814978012685601</v>
      </c>
      <c r="G1671" s="17">
        <f t="shared" si="53"/>
        <v>-0.28830859714434109</v>
      </c>
      <c r="H1671" s="17">
        <f>_xlfn.NORM.S.DIST(G1671,Table2[[#Totals],[Successful Campaigns]])</f>
        <v>0.38655526343120244</v>
      </c>
    </row>
    <row r="1672" spans="1:8" x14ac:dyDescent="0.35">
      <c r="A1672" s="5" t="s">
        <v>8218</v>
      </c>
      <c r="B1672" s="5">
        <v>163</v>
      </c>
      <c r="C1672" s="17">
        <f t="shared" si="52"/>
        <v>-3.722042492002027E-2</v>
      </c>
      <c r="D1672" s="17">
        <f>_xlfn.NORM.S.DIST(C1672,Table2[[#Totals],[Summary by Mean]])</f>
        <v>0.48515462658184172</v>
      </c>
      <c r="G1672" s="17">
        <f t="shared" si="53"/>
        <v>-0.28830859714434109</v>
      </c>
      <c r="H1672" s="17">
        <f>_xlfn.NORM.S.DIST(G1672,Table2[[#Totals],[Successful Campaigns]])</f>
        <v>0.38655526343120244</v>
      </c>
    </row>
    <row r="1673" spans="1:8" x14ac:dyDescent="0.35">
      <c r="A1673" s="5" t="s">
        <v>8218</v>
      </c>
      <c r="B1673" s="5">
        <v>288</v>
      </c>
      <c r="C1673" s="17">
        <f t="shared" si="52"/>
        <v>0.11083137160043496</v>
      </c>
      <c r="D1673" s="17">
        <f>_xlfn.NORM.S.DIST(C1673,Table2[[#Totals],[Summary by Mean]])</f>
        <v>0.54412496617127615</v>
      </c>
      <c r="G1673" s="17">
        <f t="shared" si="53"/>
        <v>-0.28830859714434109</v>
      </c>
      <c r="H1673" s="17">
        <f>_xlfn.NORM.S.DIST(G1673,Table2[[#Totals],[Successful Campaigns]])</f>
        <v>0.38655526343120244</v>
      </c>
    </row>
    <row r="1674" spans="1:8" x14ac:dyDescent="0.35">
      <c r="A1674" s="5" t="s">
        <v>8218</v>
      </c>
      <c r="B1674" s="5">
        <v>42</v>
      </c>
      <c r="C1674" s="17">
        <f t="shared" si="52"/>
        <v>-0.18053456395182094</v>
      </c>
      <c r="D1674" s="17">
        <f>_xlfn.NORM.S.DIST(C1674,Table2[[#Totals],[Summary by Mean]])</f>
        <v>0.42836646102317028</v>
      </c>
      <c r="G1674" s="17">
        <f t="shared" si="53"/>
        <v>-0.28830859714434109</v>
      </c>
      <c r="H1674" s="17">
        <f>_xlfn.NORM.S.DIST(G1674,Table2[[#Totals],[Successful Campaigns]])</f>
        <v>0.38655526343120244</v>
      </c>
    </row>
    <row r="1675" spans="1:8" x14ac:dyDescent="0.35">
      <c r="A1675" s="5" t="s">
        <v>8218</v>
      </c>
      <c r="B1675" s="5">
        <v>70</v>
      </c>
      <c r="C1675" s="17">
        <f t="shared" si="52"/>
        <v>-0.14737096153123896</v>
      </c>
      <c r="D1675" s="17">
        <f>_xlfn.NORM.S.DIST(C1675,Table2[[#Totals],[Summary by Mean]])</f>
        <v>0.44141961229111149</v>
      </c>
      <c r="G1675" s="17">
        <f t="shared" si="53"/>
        <v>-0.28830859714434109</v>
      </c>
      <c r="H1675" s="17">
        <f>_xlfn.NORM.S.DIST(G1675,Table2[[#Totals],[Successful Campaigns]])</f>
        <v>0.38655526343120244</v>
      </c>
    </row>
    <row r="1676" spans="1:8" x14ac:dyDescent="0.35">
      <c r="A1676" s="5" t="s">
        <v>8218</v>
      </c>
      <c r="B1676" s="5">
        <v>30</v>
      </c>
      <c r="C1676" s="17">
        <f t="shared" si="52"/>
        <v>-0.19474753641778464</v>
      </c>
      <c r="D1676" s="17">
        <f>_xlfn.NORM.S.DIST(C1676,Table2[[#Totals],[Summary by Mean]])</f>
        <v>0.42279529781961833</v>
      </c>
      <c r="G1676" s="17">
        <f t="shared" si="53"/>
        <v>-0.28830859714434109</v>
      </c>
      <c r="H1676" s="17">
        <f>_xlfn.NORM.S.DIST(G1676,Table2[[#Totals],[Successful Campaigns]])</f>
        <v>0.38655526343120244</v>
      </c>
    </row>
    <row r="1677" spans="1:8" x14ac:dyDescent="0.35">
      <c r="A1677" s="5" t="s">
        <v>8218</v>
      </c>
      <c r="B1677" s="5">
        <v>51</v>
      </c>
      <c r="C1677" s="17">
        <f t="shared" si="52"/>
        <v>-0.16987483460234817</v>
      </c>
      <c r="D1677" s="17">
        <f>_xlfn.NORM.S.DIST(C1677,Table2[[#Totals],[Summary by Mean]])</f>
        <v>0.43255428626279424</v>
      </c>
      <c r="G1677" s="17">
        <f t="shared" si="53"/>
        <v>-0.28830859714434109</v>
      </c>
      <c r="H1677" s="17">
        <f>_xlfn.NORM.S.DIST(G1677,Table2[[#Totals],[Successful Campaigns]])</f>
        <v>0.38655526343120244</v>
      </c>
    </row>
    <row r="1678" spans="1:8" x14ac:dyDescent="0.35">
      <c r="A1678" s="5" t="s">
        <v>8218</v>
      </c>
      <c r="B1678" s="5">
        <v>145</v>
      </c>
      <c r="C1678" s="17">
        <f t="shared" si="52"/>
        <v>-5.8539883618965831E-2</v>
      </c>
      <c r="D1678" s="17">
        <f>_xlfn.NORM.S.DIST(C1678,Table2[[#Totals],[Summary by Mean]])</f>
        <v>0.4766592972076637</v>
      </c>
      <c r="G1678" s="17">
        <f t="shared" si="53"/>
        <v>-0.28830859714434109</v>
      </c>
      <c r="H1678" s="17">
        <f>_xlfn.NORM.S.DIST(G1678,Table2[[#Totals],[Successful Campaigns]])</f>
        <v>0.38655526343120244</v>
      </c>
    </row>
    <row r="1679" spans="1:8" x14ac:dyDescent="0.35">
      <c r="A1679" s="5" t="s">
        <v>8218</v>
      </c>
      <c r="B1679" s="5">
        <v>21</v>
      </c>
      <c r="C1679" s="17">
        <f t="shared" si="52"/>
        <v>-0.20540726576725743</v>
      </c>
      <c r="D1679" s="17">
        <f>_xlfn.NORM.S.DIST(C1679,Table2[[#Totals],[Summary by Mean]])</f>
        <v>0.41862697202286803</v>
      </c>
      <c r="G1679" s="17">
        <f t="shared" si="53"/>
        <v>-0.28830859714434109</v>
      </c>
      <c r="H1679" s="17">
        <f>_xlfn.NORM.S.DIST(G1679,Table2[[#Totals],[Successful Campaigns]])</f>
        <v>0.38655526343120244</v>
      </c>
    </row>
    <row r="1680" spans="1:8" x14ac:dyDescent="0.35">
      <c r="A1680" s="5" t="s">
        <v>8218</v>
      </c>
      <c r="B1680" s="5">
        <v>286</v>
      </c>
      <c r="C1680" s="17">
        <f t="shared" si="52"/>
        <v>0.10846254285610768</v>
      </c>
      <c r="D1680" s="17">
        <f>_xlfn.NORM.S.DIST(C1680,Table2[[#Totals],[Summary by Mean]])</f>
        <v>0.543185604173128</v>
      </c>
      <c r="G1680" s="17">
        <f t="shared" si="53"/>
        <v>-0.28830859714434109</v>
      </c>
      <c r="H1680" s="17">
        <f>_xlfn.NORM.S.DIST(G1680,Table2[[#Totals],[Successful Campaigns]])</f>
        <v>0.38655526343120244</v>
      </c>
    </row>
    <row r="1681" spans="1:8" x14ac:dyDescent="0.35">
      <c r="A1681" s="5" t="s">
        <v>8218</v>
      </c>
      <c r="B1681" s="5">
        <v>12</v>
      </c>
      <c r="C1681" s="17">
        <f t="shared" si="52"/>
        <v>-0.21606699511673019</v>
      </c>
      <c r="D1681" s="17">
        <f>_xlfn.NORM.S.DIST(C1681,Table2[[#Totals],[Summary by Mean]])</f>
        <v>0.41446776306232075</v>
      </c>
      <c r="G1681" s="17">
        <f t="shared" si="53"/>
        <v>-0.28830859714434109</v>
      </c>
      <c r="H1681" s="17">
        <f>_xlfn.NORM.S.DIST(G1681,Table2[[#Totals],[Successful Campaigns]])</f>
        <v>0.38655526343120244</v>
      </c>
    </row>
    <row r="1682" spans="1:8" x14ac:dyDescent="0.35">
      <c r="A1682" s="5" t="s">
        <v>8218</v>
      </c>
      <c r="B1682" s="5">
        <v>100</v>
      </c>
      <c r="C1682" s="17">
        <f t="shared" si="52"/>
        <v>-0.11183853036632971</v>
      </c>
      <c r="D1682" s="17">
        <f>_xlfn.NORM.S.DIST(C1682,Table2[[#Totals],[Summary by Mean]])</f>
        <v>0.45547571816871751</v>
      </c>
      <c r="G1682" s="17">
        <f t="shared" si="53"/>
        <v>-0.28830859714434109</v>
      </c>
      <c r="H1682" s="17">
        <f>_xlfn.NORM.S.DIST(G1682,Table2[[#Totals],[Successful Campaigns]])</f>
        <v>0.38655526343120244</v>
      </c>
    </row>
    <row r="1683" spans="1:8" x14ac:dyDescent="0.35">
      <c r="A1683" s="5" t="s">
        <v>8218</v>
      </c>
      <c r="B1683" s="5">
        <v>100</v>
      </c>
      <c r="C1683" s="17">
        <f t="shared" si="52"/>
        <v>-0.11183853036632971</v>
      </c>
      <c r="D1683" s="17">
        <f>_xlfn.NORM.S.DIST(C1683,Table2[[#Totals],[Summary by Mean]])</f>
        <v>0.45547571816871751</v>
      </c>
      <c r="G1683" s="17">
        <f t="shared" si="53"/>
        <v>-0.28830859714434109</v>
      </c>
      <c r="H1683" s="17">
        <f>_xlfn.NORM.S.DIST(G1683,Table2[[#Totals],[Successful Campaigns]])</f>
        <v>0.38655526343120244</v>
      </c>
    </row>
    <row r="1684" spans="1:8" x14ac:dyDescent="0.35">
      <c r="A1684" s="5" t="s">
        <v>8218</v>
      </c>
      <c r="B1684" s="5">
        <v>34</v>
      </c>
      <c r="C1684" s="17">
        <f t="shared" si="52"/>
        <v>-0.19000987892913007</v>
      </c>
      <c r="D1684" s="17">
        <f>_xlfn.NORM.S.DIST(C1684,Table2[[#Totals],[Summary by Mean]])</f>
        <v>0.42465069464541511</v>
      </c>
      <c r="G1684" s="17">
        <f t="shared" si="53"/>
        <v>-0.28830859714434109</v>
      </c>
      <c r="H1684" s="17">
        <f>_xlfn.NORM.S.DIST(G1684,Table2[[#Totals],[Successful Campaigns]])</f>
        <v>0.38655526343120244</v>
      </c>
    </row>
    <row r="1685" spans="1:8" x14ac:dyDescent="0.35">
      <c r="A1685" s="5" t="s">
        <v>8218</v>
      </c>
      <c r="B1685" s="5">
        <v>63</v>
      </c>
      <c r="C1685" s="17">
        <f t="shared" si="52"/>
        <v>-0.15566186213638447</v>
      </c>
      <c r="D1685" s="17">
        <f>_xlfn.NORM.S.DIST(C1685,Table2[[#Totals],[Summary by Mean]])</f>
        <v>0.43814978012685601</v>
      </c>
      <c r="G1685" s="17">
        <f t="shared" si="53"/>
        <v>-0.28830859714434109</v>
      </c>
      <c r="H1685" s="17">
        <f>_xlfn.NORM.S.DIST(G1685,Table2[[#Totals],[Successful Campaigns]])</f>
        <v>0.38655526343120244</v>
      </c>
    </row>
    <row r="1686" spans="1:8" x14ac:dyDescent="0.35">
      <c r="A1686" s="5" t="s">
        <v>8218</v>
      </c>
      <c r="B1686" s="5">
        <v>30</v>
      </c>
      <c r="C1686" s="17">
        <f t="shared" si="52"/>
        <v>-0.19474753641778464</v>
      </c>
      <c r="D1686" s="17">
        <f>_xlfn.NORM.S.DIST(C1686,Table2[[#Totals],[Summary by Mean]])</f>
        <v>0.42279529781961833</v>
      </c>
      <c r="G1686" s="17">
        <f t="shared" si="53"/>
        <v>-0.28830859714434109</v>
      </c>
      <c r="H1686" s="17">
        <f>_xlfn.NORM.S.DIST(G1686,Table2[[#Totals],[Successful Campaigns]])</f>
        <v>0.38655526343120244</v>
      </c>
    </row>
    <row r="1687" spans="1:8" x14ac:dyDescent="0.35">
      <c r="A1687" s="5" t="s">
        <v>8218</v>
      </c>
      <c r="B1687" s="5">
        <v>47</v>
      </c>
      <c r="C1687" s="17">
        <f t="shared" si="52"/>
        <v>-0.17461249209100274</v>
      </c>
      <c r="D1687" s="17">
        <f>_xlfn.NORM.S.DIST(C1687,Table2[[#Totals],[Summary by Mean]])</f>
        <v>0.43069206606171262</v>
      </c>
      <c r="G1687" s="17">
        <f t="shared" si="53"/>
        <v>-0.28830859714434109</v>
      </c>
      <c r="H1687" s="17">
        <f>_xlfn.NORM.S.DIST(G1687,Table2[[#Totals],[Successful Campaigns]])</f>
        <v>0.38655526343120244</v>
      </c>
    </row>
    <row r="1688" spans="1:8" x14ac:dyDescent="0.35">
      <c r="A1688" s="5" t="s">
        <v>8218</v>
      </c>
      <c r="B1688" s="5">
        <v>237</v>
      </c>
      <c r="C1688" s="17">
        <f t="shared" si="52"/>
        <v>5.0426238620089228E-2</v>
      </c>
      <c r="D1688" s="17">
        <f>_xlfn.NORM.S.DIST(C1688,Table2[[#Totals],[Summary by Mean]])</f>
        <v>0.52010863620764369</v>
      </c>
      <c r="G1688" s="17">
        <f t="shared" si="53"/>
        <v>-0.28830859714434109</v>
      </c>
      <c r="H1688" s="17">
        <f>_xlfn.NORM.S.DIST(G1688,Table2[[#Totals],[Successful Campaigns]])</f>
        <v>0.38655526343120244</v>
      </c>
    </row>
    <row r="1689" spans="1:8" x14ac:dyDescent="0.35">
      <c r="A1689" s="5" t="s">
        <v>8218</v>
      </c>
      <c r="B1689" s="5">
        <v>47</v>
      </c>
      <c r="C1689" s="17">
        <f t="shared" si="52"/>
        <v>-0.17461249209100274</v>
      </c>
      <c r="D1689" s="17">
        <f>_xlfn.NORM.S.DIST(C1689,Table2[[#Totals],[Summary by Mean]])</f>
        <v>0.43069206606171262</v>
      </c>
      <c r="G1689" s="17">
        <f t="shared" si="53"/>
        <v>-0.28830859714434109</v>
      </c>
      <c r="H1689" s="17">
        <f>_xlfn.NORM.S.DIST(G1689,Table2[[#Totals],[Successful Campaigns]])</f>
        <v>0.38655526343120244</v>
      </c>
    </row>
    <row r="1690" spans="1:8" x14ac:dyDescent="0.35">
      <c r="A1690" s="5" t="s">
        <v>8218</v>
      </c>
      <c r="B1690" s="5">
        <v>15</v>
      </c>
      <c r="C1690" s="17">
        <f t="shared" si="52"/>
        <v>-0.21251375200023928</v>
      </c>
      <c r="D1690" s="17">
        <f>_xlfn.NORM.S.DIST(C1690,Table2[[#Totals],[Summary by Mean]])</f>
        <v>0.41585312512584199</v>
      </c>
      <c r="G1690" s="17">
        <f t="shared" si="53"/>
        <v>-0.28830859714434109</v>
      </c>
      <c r="H1690" s="17">
        <f>_xlfn.NORM.S.DIST(G1690,Table2[[#Totals],[Successful Campaigns]])</f>
        <v>0.38655526343120244</v>
      </c>
    </row>
    <row r="1691" spans="1:8" x14ac:dyDescent="0.35">
      <c r="A1691" s="5" t="s">
        <v>8218</v>
      </c>
      <c r="B1691" s="5">
        <v>81</v>
      </c>
      <c r="C1691" s="17">
        <f t="shared" si="52"/>
        <v>-0.13434240343743892</v>
      </c>
      <c r="D1691" s="17">
        <f>_xlfn.NORM.S.DIST(C1691,Table2[[#Totals],[Summary by Mean]])</f>
        <v>0.44656591201658791</v>
      </c>
      <c r="G1691" s="17">
        <f t="shared" si="53"/>
        <v>-0.28830859714434109</v>
      </c>
      <c r="H1691" s="17">
        <f>_xlfn.NORM.S.DIST(G1691,Table2[[#Totals],[Successful Campaigns]])</f>
        <v>0.38655526343120244</v>
      </c>
    </row>
    <row r="1692" spans="1:8" x14ac:dyDescent="0.35">
      <c r="A1692" s="5" t="s">
        <v>8218</v>
      </c>
      <c r="B1692" s="5">
        <v>122</v>
      </c>
      <c r="C1692" s="17">
        <f t="shared" si="52"/>
        <v>-8.5781414178729587E-2</v>
      </c>
      <c r="D1692" s="17">
        <f>_xlfn.NORM.S.DIST(C1692,Table2[[#Totals],[Summary by Mean]])</f>
        <v>0.46582009067392821</v>
      </c>
      <c r="G1692" s="17">
        <f t="shared" si="53"/>
        <v>-0.28830859714434109</v>
      </c>
      <c r="H1692" s="17">
        <f>_xlfn.NORM.S.DIST(G1692,Table2[[#Totals],[Successful Campaigns]])</f>
        <v>0.38655526343120244</v>
      </c>
    </row>
    <row r="1693" spans="1:8" x14ac:dyDescent="0.35">
      <c r="A1693" s="5" t="s">
        <v>8218</v>
      </c>
      <c r="B1693" s="5">
        <v>34</v>
      </c>
      <c r="C1693" s="17">
        <f t="shared" si="52"/>
        <v>-0.19000987892913007</v>
      </c>
      <c r="D1693" s="17">
        <f>_xlfn.NORM.S.DIST(C1693,Table2[[#Totals],[Summary by Mean]])</f>
        <v>0.42465069464541511</v>
      </c>
      <c r="G1693" s="17">
        <f t="shared" si="53"/>
        <v>-0.28830859714434109</v>
      </c>
      <c r="H1693" s="17">
        <f>_xlfn.NORM.S.DIST(G1693,Table2[[#Totals],[Successful Campaigns]])</f>
        <v>0.38655526343120244</v>
      </c>
    </row>
    <row r="1694" spans="1:8" x14ac:dyDescent="0.35">
      <c r="A1694" s="5" t="s">
        <v>8218</v>
      </c>
      <c r="B1694" s="5">
        <v>207</v>
      </c>
      <c r="C1694" s="17">
        <f t="shared" si="52"/>
        <v>1.4893807455179972E-2</v>
      </c>
      <c r="D1694" s="17">
        <f>_xlfn.NORM.S.DIST(C1694,Table2[[#Totals],[Summary by Mean]])</f>
        <v>0.50594154984467266</v>
      </c>
      <c r="G1694" s="17">
        <f t="shared" si="53"/>
        <v>-0.28830859714434109</v>
      </c>
      <c r="H1694" s="17">
        <f>_xlfn.NORM.S.DIST(G1694,Table2[[#Totals],[Successful Campaigns]])</f>
        <v>0.38655526343120244</v>
      </c>
    </row>
    <row r="1695" spans="1:8" x14ac:dyDescent="0.35">
      <c r="A1695" s="5" t="s">
        <v>8218</v>
      </c>
      <c r="B1695" s="5">
        <v>25</v>
      </c>
      <c r="C1695" s="17">
        <f t="shared" si="52"/>
        <v>-0.20066960827860286</v>
      </c>
      <c r="D1695" s="17">
        <f>_xlfn.NORM.S.DIST(C1695,Table2[[#Totals],[Summary by Mean]])</f>
        <v>0.42047846268789313</v>
      </c>
      <c r="G1695" s="17">
        <f t="shared" si="53"/>
        <v>-0.28830859714434109</v>
      </c>
      <c r="H1695" s="17">
        <f>_xlfn.NORM.S.DIST(G1695,Table2[[#Totals],[Successful Campaigns]])</f>
        <v>0.38655526343120244</v>
      </c>
    </row>
    <row r="1696" spans="1:8" x14ac:dyDescent="0.35">
      <c r="A1696" s="5" t="s">
        <v>8218</v>
      </c>
      <c r="B1696" s="5">
        <v>72</v>
      </c>
      <c r="C1696" s="17">
        <f t="shared" si="52"/>
        <v>-0.14500213278691168</v>
      </c>
      <c r="D1696" s="17">
        <f>_xlfn.NORM.S.DIST(C1696,Table2[[#Totals],[Summary by Mean]])</f>
        <v>0.4423545939341354</v>
      </c>
      <c r="G1696" s="17">
        <f t="shared" si="53"/>
        <v>-0.28830859714434109</v>
      </c>
      <c r="H1696" s="17">
        <f>_xlfn.NORM.S.DIST(G1696,Table2[[#Totals],[Successful Campaigns]])</f>
        <v>0.38655526343120244</v>
      </c>
    </row>
    <row r="1697" spans="1:8" x14ac:dyDescent="0.35">
      <c r="A1697" s="5" t="s">
        <v>8218</v>
      </c>
      <c r="B1697" s="5">
        <v>14</v>
      </c>
      <c r="C1697" s="17">
        <f t="shared" si="52"/>
        <v>-0.21369816637240291</v>
      </c>
      <c r="D1697" s="17">
        <f>_xlfn.NORM.S.DIST(C1697,Table2[[#Totals],[Summary by Mean]])</f>
        <v>0.41539122066878692</v>
      </c>
      <c r="G1697" s="17">
        <f t="shared" si="53"/>
        <v>-0.28830859714434109</v>
      </c>
      <c r="H1697" s="17">
        <f>_xlfn.NORM.S.DIST(G1697,Table2[[#Totals],[Successful Campaigns]])</f>
        <v>0.38655526343120244</v>
      </c>
    </row>
    <row r="1698" spans="1:8" x14ac:dyDescent="0.35">
      <c r="A1698" s="5" t="s">
        <v>8218</v>
      </c>
      <c r="B1698" s="5">
        <v>15</v>
      </c>
      <c r="C1698" s="17">
        <f t="shared" si="52"/>
        <v>-0.21251375200023928</v>
      </c>
      <c r="D1698" s="17">
        <f>_xlfn.NORM.S.DIST(C1698,Table2[[#Totals],[Summary by Mean]])</f>
        <v>0.41585312512584199</v>
      </c>
      <c r="G1698" s="17">
        <f t="shared" si="53"/>
        <v>-0.28830859714434109</v>
      </c>
      <c r="H1698" s="17">
        <f>_xlfn.NORM.S.DIST(G1698,Table2[[#Totals],[Successful Campaigns]])</f>
        <v>0.38655526343120244</v>
      </c>
    </row>
    <row r="1699" spans="1:8" x14ac:dyDescent="0.35">
      <c r="A1699" s="5" t="s">
        <v>8218</v>
      </c>
      <c r="B1699" s="5">
        <v>91</v>
      </c>
      <c r="C1699" s="17">
        <f t="shared" si="52"/>
        <v>-0.12249825971580248</v>
      </c>
      <c r="D1699" s="17">
        <f>_xlfn.NORM.S.DIST(C1699,Table2[[#Totals],[Summary by Mean]])</f>
        <v>0.45125221207968236</v>
      </c>
      <c r="G1699" s="17">
        <f t="shared" si="53"/>
        <v>-0.28830859714434109</v>
      </c>
      <c r="H1699" s="17">
        <f>_xlfn.NORM.S.DIST(G1699,Table2[[#Totals],[Successful Campaigns]])</f>
        <v>0.38655526343120244</v>
      </c>
    </row>
    <row r="1700" spans="1:8" x14ac:dyDescent="0.35">
      <c r="A1700" s="5" t="s">
        <v>8218</v>
      </c>
      <c r="B1700" s="5">
        <v>24</v>
      </c>
      <c r="C1700" s="17">
        <f t="shared" si="52"/>
        <v>-0.20185402265076649</v>
      </c>
      <c r="D1700" s="17">
        <f>_xlfn.NORM.S.DIST(C1700,Table2[[#Totals],[Summary by Mean]])</f>
        <v>0.42001542336449027</v>
      </c>
      <c r="G1700" s="17">
        <f t="shared" si="53"/>
        <v>-0.28830859714434109</v>
      </c>
      <c r="H1700" s="17">
        <f>_xlfn.NORM.S.DIST(G1700,Table2[[#Totals],[Successful Campaigns]])</f>
        <v>0.38655526343120244</v>
      </c>
    </row>
    <row r="1701" spans="1:8" x14ac:dyDescent="0.35">
      <c r="A1701" s="5" t="s">
        <v>8218</v>
      </c>
      <c r="B1701" s="5">
        <v>27</v>
      </c>
      <c r="C1701" s="17">
        <f t="shared" si="52"/>
        <v>-0.19830077953427558</v>
      </c>
      <c r="D1701" s="17">
        <f>_xlfn.NORM.S.DIST(C1701,Table2[[#Totals],[Summary by Mean]])</f>
        <v>0.42140487091014334</v>
      </c>
      <c r="G1701" s="17">
        <f t="shared" si="53"/>
        <v>-0.28830859714434109</v>
      </c>
      <c r="H1701" s="17">
        <f>_xlfn.NORM.S.DIST(G1701,Table2[[#Totals],[Successful Campaigns]])</f>
        <v>0.38655526343120244</v>
      </c>
    </row>
    <row r="1702" spans="1:8" x14ac:dyDescent="0.35">
      <c r="A1702" s="5" t="s">
        <v>8218</v>
      </c>
      <c r="B1702" s="5">
        <v>47</v>
      </c>
      <c r="C1702" s="17">
        <f t="shared" si="52"/>
        <v>-0.17461249209100274</v>
      </c>
      <c r="D1702" s="17">
        <f>_xlfn.NORM.S.DIST(C1702,Table2[[#Totals],[Summary by Mean]])</f>
        <v>0.43069206606171262</v>
      </c>
      <c r="G1702" s="17">
        <f t="shared" si="53"/>
        <v>-0.28830859714434109</v>
      </c>
      <c r="H1702" s="17">
        <f>_xlfn.NORM.S.DIST(G1702,Table2[[#Totals],[Successful Campaigns]])</f>
        <v>0.38655526343120244</v>
      </c>
    </row>
    <row r="1703" spans="1:8" x14ac:dyDescent="0.35">
      <c r="A1703" s="5" t="s">
        <v>8218</v>
      </c>
      <c r="B1703" s="5">
        <v>44</v>
      </c>
      <c r="C1703" s="17">
        <f t="shared" si="52"/>
        <v>-0.17816573520749365</v>
      </c>
      <c r="D1703" s="17">
        <f>_xlfn.NORM.S.DIST(C1703,Table2[[#Totals],[Summary by Mean]])</f>
        <v>0.42929640924923429</v>
      </c>
      <c r="G1703" s="17">
        <f t="shared" si="53"/>
        <v>-0.28830859714434109</v>
      </c>
      <c r="H1703" s="17">
        <f>_xlfn.NORM.S.DIST(G1703,Table2[[#Totals],[Successful Campaigns]])</f>
        <v>0.38655526343120244</v>
      </c>
    </row>
    <row r="1704" spans="1:8" x14ac:dyDescent="0.35">
      <c r="A1704" s="5" t="s">
        <v>8218</v>
      </c>
      <c r="B1704" s="5">
        <v>72</v>
      </c>
      <c r="C1704" s="17">
        <f t="shared" si="52"/>
        <v>-0.14500213278691168</v>
      </c>
      <c r="D1704" s="17">
        <f>_xlfn.NORM.S.DIST(C1704,Table2[[#Totals],[Summary by Mean]])</f>
        <v>0.4423545939341354</v>
      </c>
      <c r="G1704" s="17">
        <f t="shared" si="53"/>
        <v>-0.28830859714434109</v>
      </c>
      <c r="H1704" s="17">
        <f>_xlfn.NORM.S.DIST(G1704,Table2[[#Totals],[Successful Campaigns]])</f>
        <v>0.38655526343120244</v>
      </c>
    </row>
    <row r="1705" spans="1:8" x14ac:dyDescent="0.35">
      <c r="A1705" s="5" t="s">
        <v>8218</v>
      </c>
      <c r="B1705" s="5">
        <v>63</v>
      </c>
      <c r="C1705" s="17">
        <f t="shared" si="52"/>
        <v>-0.15566186213638447</v>
      </c>
      <c r="D1705" s="17">
        <f>_xlfn.NORM.S.DIST(C1705,Table2[[#Totals],[Summary by Mean]])</f>
        <v>0.43814978012685601</v>
      </c>
      <c r="G1705" s="17">
        <f t="shared" si="53"/>
        <v>-0.28830859714434109</v>
      </c>
      <c r="H1705" s="17">
        <f>_xlfn.NORM.S.DIST(G1705,Table2[[#Totals],[Successful Campaigns]])</f>
        <v>0.38655526343120244</v>
      </c>
    </row>
    <row r="1706" spans="1:8" x14ac:dyDescent="0.35">
      <c r="A1706" s="5" t="s">
        <v>8218</v>
      </c>
      <c r="B1706" s="5">
        <v>88</v>
      </c>
      <c r="C1706" s="17">
        <f t="shared" si="52"/>
        <v>-0.12605150283229341</v>
      </c>
      <c r="D1706" s="17">
        <f>_xlfn.NORM.S.DIST(C1706,Table2[[#Totals],[Summary by Mean]])</f>
        <v>0.44984557815025478</v>
      </c>
      <c r="G1706" s="17">
        <f t="shared" si="53"/>
        <v>-0.28830859714434109</v>
      </c>
      <c r="H1706" s="17">
        <f>_xlfn.NORM.S.DIST(G1706,Table2[[#Totals],[Successful Campaigns]])</f>
        <v>0.38655526343120244</v>
      </c>
    </row>
    <row r="1707" spans="1:8" x14ac:dyDescent="0.35">
      <c r="A1707" s="5" t="s">
        <v>8218</v>
      </c>
      <c r="B1707" s="5">
        <v>70</v>
      </c>
      <c r="C1707" s="17">
        <f t="shared" si="52"/>
        <v>-0.14737096153123896</v>
      </c>
      <c r="D1707" s="17">
        <f>_xlfn.NORM.S.DIST(C1707,Table2[[#Totals],[Summary by Mean]])</f>
        <v>0.44141961229111149</v>
      </c>
      <c r="G1707" s="17">
        <f t="shared" si="53"/>
        <v>-0.28830859714434109</v>
      </c>
      <c r="H1707" s="17">
        <f>_xlfn.NORM.S.DIST(G1707,Table2[[#Totals],[Successful Campaigns]])</f>
        <v>0.38655526343120244</v>
      </c>
    </row>
    <row r="1708" spans="1:8" x14ac:dyDescent="0.35">
      <c r="A1708" s="5" t="s">
        <v>8218</v>
      </c>
      <c r="B1708" s="5">
        <v>50</v>
      </c>
      <c r="C1708" s="17">
        <f t="shared" si="52"/>
        <v>-0.1710592489745118</v>
      </c>
      <c r="D1708" s="17">
        <f>_xlfn.NORM.S.DIST(C1708,Table2[[#Totals],[Summary by Mean]])</f>
        <v>0.43208858906416131</v>
      </c>
      <c r="G1708" s="17">
        <f t="shared" si="53"/>
        <v>-0.28830859714434109</v>
      </c>
      <c r="H1708" s="17">
        <f>_xlfn.NORM.S.DIST(G1708,Table2[[#Totals],[Successful Campaigns]])</f>
        <v>0.38655526343120244</v>
      </c>
    </row>
    <row r="1709" spans="1:8" x14ac:dyDescent="0.35">
      <c r="A1709" s="5" t="s">
        <v>8218</v>
      </c>
      <c r="B1709" s="5">
        <v>35</v>
      </c>
      <c r="C1709" s="17">
        <f t="shared" si="52"/>
        <v>-0.18882546455696644</v>
      </c>
      <c r="D1709" s="17">
        <f>_xlfn.NORM.S.DIST(C1709,Table2[[#Totals],[Summary by Mean]])</f>
        <v>0.4251148065115436</v>
      </c>
      <c r="G1709" s="17">
        <f t="shared" si="53"/>
        <v>-0.28830859714434109</v>
      </c>
      <c r="H1709" s="17">
        <f>_xlfn.NORM.S.DIST(G1709,Table2[[#Totals],[Successful Campaigns]])</f>
        <v>0.38655526343120244</v>
      </c>
    </row>
    <row r="1710" spans="1:8" x14ac:dyDescent="0.35">
      <c r="A1710" s="5" t="s">
        <v>8218</v>
      </c>
      <c r="B1710" s="5">
        <v>175</v>
      </c>
      <c r="C1710" s="17">
        <f t="shared" si="52"/>
        <v>-2.3007452454056571E-2</v>
      </c>
      <c r="D1710" s="17">
        <f>_xlfn.NORM.S.DIST(C1710,Table2[[#Totals],[Summary by Mean]])</f>
        <v>0.4908221641625517</v>
      </c>
      <c r="G1710" s="17">
        <f t="shared" si="53"/>
        <v>-0.28830859714434109</v>
      </c>
      <c r="H1710" s="17">
        <f>_xlfn.NORM.S.DIST(G1710,Table2[[#Totals],[Successful Campaigns]])</f>
        <v>0.38655526343120244</v>
      </c>
    </row>
    <row r="1711" spans="1:8" x14ac:dyDescent="0.35">
      <c r="A1711" s="5" t="s">
        <v>8218</v>
      </c>
      <c r="B1711" s="5">
        <v>20</v>
      </c>
      <c r="C1711" s="17">
        <f t="shared" si="52"/>
        <v>-0.20659168013942106</v>
      </c>
      <c r="D1711" s="17">
        <f>_xlfn.NORM.S.DIST(C1711,Table2[[#Totals],[Summary by Mean]])</f>
        <v>0.41816437919297167</v>
      </c>
      <c r="G1711" s="17">
        <f t="shared" si="53"/>
        <v>-0.28830859714434109</v>
      </c>
      <c r="H1711" s="17">
        <f>_xlfn.NORM.S.DIST(G1711,Table2[[#Totals],[Successful Campaigns]])</f>
        <v>0.38655526343120244</v>
      </c>
    </row>
    <row r="1712" spans="1:8" x14ac:dyDescent="0.35">
      <c r="A1712" s="5" t="s">
        <v>8218</v>
      </c>
      <c r="B1712" s="5">
        <v>54</v>
      </c>
      <c r="C1712" s="17">
        <f t="shared" si="52"/>
        <v>-0.16632159148585723</v>
      </c>
      <c r="D1712" s="17">
        <f>_xlfn.NORM.S.DIST(C1712,Table2[[#Totals],[Summary by Mean]])</f>
        <v>0.4339519375717793</v>
      </c>
      <c r="G1712" s="17">
        <f t="shared" si="53"/>
        <v>-0.28830859714434109</v>
      </c>
      <c r="H1712" s="17">
        <f>_xlfn.NORM.S.DIST(G1712,Table2[[#Totals],[Successful Campaigns]])</f>
        <v>0.38655526343120244</v>
      </c>
    </row>
    <row r="1713" spans="1:8" x14ac:dyDescent="0.35">
      <c r="A1713" s="5" t="s">
        <v>8218</v>
      </c>
      <c r="B1713" s="5">
        <v>20</v>
      </c>
      <c r="C1713" s="17">
        <f t="shared" si="52"/>
        <v>-0.20659168013942106</v>
      </c>
      <c r="D1713" s="17">
        <f>_xlfn.NORM.S.DIST(C1713,Table2[[#Totals],[Summary by Mean]])</f>
        <v>0.41816437919297167</v>
      </c>
      <c r="G1713" s="17">
        <f t="shared" si="53"/>
        <v>-0.28830859714434109</v>
      </c>
      <c r="H1713" s="17">
        <f>_xlfn.NORM.S.DIST(G1713,Table2[[#Totals],[Successful Campaigns]])</f>
        <v>0.38655526343120244</v>
      </c>
    </row>
    <row r="1714" spans="1:8" x14ac:dyDescent="0.35">
      <c r="A1714" s="5" t="s">
        <v>8218</v>
      </c>
      <c r="B1714" s="5">
        <v>57</v>
      </c>
      <c r="C1714" s="17">
        <f t="shared" si="52"/>
        <v>-0.16276834836936632</v>
      </c>
      <c r="D1714" s="17">
        <f>_xlfn.NORM.S.DIST(C1714,Table2[[#Totals],[Summary by Mean]])</f>
        <v>0.43535041510945194</v>
      </c>
      <c r="G1714" s="17">
        <f t="shared" si="53"/>
        <v>-0.28830859714434109</v>
      </c>
      <c r="H1714" s="17">
        <f>_xlfn.NORM.S.DIST(G1714,Table2[[#Totals],[Successful Campaigns]])</f>
        <v>0.38655526343120244</v>
      </c>
    </row>
    <row r="1715" spans="1:8" x14ac:dyDescent="0.35">
      <c r="A1715" s="5" t="s">
        <v>8218</v>
      </c>
      <c r="B1715" s="5">
        <v>31</v>
      </c>
      <c r="C1715" s="17">
        <f t="shared" si="52"/>
        <v>-0.19356312204562101</v>
      </c>
      <c r="D1715" s="17">
        <f>_xlfn.NORM.S.DIST(C1715,Table2[[#Totals],[Summary by Mean]])</f>
        <v>0.42325898817657692</v>
      </c>
      <c r="G1715" s="17">
        <f t="shared" si="53"/>
        <v>-0.28830859714434109</v>
      </c>
      <c r="H1715" s="17">
        <f>_xlfn.NORM.S.DIST(G1715,Table2[[#Totals],[Successful Campaigns]])</f>
        <v>0.38655526343120244</v>
      </c>
    </row>
    <row r="1716" spans="1:8" x14ac:dyDescent="0.35">
      <c r="A1716" s="5" t="s">
        <v>8218</v>
      </c>
      <c r="B1716" s="5">
        <v>31</v>
      </c>
      <c r="C1716" s="17">
        <f t="shared" si="52"/>
        <v>-0.19356312204562101</v>
      </c>
      <c r="D1716" s="17">
        <f>_xlfn.NORM.S.DIST(C1716,Table2[[#Totals],[Summary by Mean]])</f>
        <v>0.42325898817657692</v>
      </c>
      <c r="G1716" s="17">
        <f t="shared" si="53"/>
        <v>-0.28830859714434109</v>
      </c>
      <c r="H1716" s="17">
        <f>_xlfn.NORM.S.DIST(G1716,Table2[[#Totals],[Successful Campaigns]])</f>
        <v>0.38655526343120244</v>
      </c>
    </row>
    <row r="1717" spans="1:8" x14ac:dyDescent="0.35">
      <c r="A1717" s="5" t="s">
        <v>8218</v>
      </c>
      <c r="B1717" s="5">
        <v>45</v>
      </c>
      <c r="C1717" s="17">
        <f t="shared" si="52"/>
        <v>-0.17698132083533002</v>
      </c>
      <c r="D1717" s="17">
        <f>_xlfn.NORM.S.DIST(C1717,Table2[[#Totals],[Summary by Mean]])</f>
        <v>0.42976153088885738</v>
      </c>
      <c r="G1717" s="17">
        <f t="shared" si="53"/>
        <v>-0.28830859714434109</v>
      </c>
      <c r="H1717" s="17">
        <f>_xlfn.NORM.S.DIST(G1717,Table2[[#Totals],[Successful Campaigns]])</f>
        <v>0.38655526343120244</v>
      </c>
    </row>
    <row r="1718" spans="1:8" x14ac:dyDescent="0.35">
      <c r="A1718" s="5" t="s">
        <v>8218</v>
      </c>
      <c r="B1718" s="5">
        <v>41</v>
      </c>
      <c r="C1718" s="17">
        <f t="shared" si="52"/>
        <v>-0.18171897832398459</v>
      </c>
      <c r="D1718" s="17">
        <f>_xlfn.NORM.S.DIST(C1718,Table2[[#Totals],[Summary by Mean]])</f>
        <v>0.42790163569933126</v>
      </c>
      <c r="G1718" s="17">
        <f t="shared" si="53"/>
        <v>-0.28830859714434109</v>
      </c>
      <c r="H1718" s="17">
        <f>_xlfn.NORM.S.DIST(G1718,Table2[[#Totals],[Successful Campaigns]])</f>
        <v>0.38655526343120244</v>
      </c>
    </row>
    <row r="1719" spans="1:8" x14ac:dyDescent="0.35">
      <c r="A1719" s="5" t="s">
        <v>8218</v>
      </c>
      <c r="B1719" s="5">
        <v>29</v>
      </c>
      <c r="C1719" s="17">
        <f t="shared" si="52"/>
        <v>-0.19593195078994829</v>
      </c>
      <c r="D1719" s="17">
        <f>_xlfn.NORM.S.DIST(C1719,Table2[[#Totals],[Summary by Mean]])</f>
        <v>0.42233171440595652</v>
      </c>
      <c r="G1719" s="17">
        <f t="shared" si="53"/>
        <v>-0.28830859714434109</v>
      </c>
      <c r="H1719" s="17">
        <f>_xlfn.NORM.S.DIST(G1719,Table2[[#Totals],[Successful Campaigns]])</f>
        <v>0.38655526343120244</v>
      </c>
    </row>
    <row r="1720" spans="1:8" x14ac:dyDescent="0.35">
      <c r="A1720" s="5" t="s">
        <v>8218</v>
      </c>
      <c r="B1720" s="5">
        <v>58</v>
      </c>
      <c r="C1720" s="17">
        <f t="shared" si="52"/>
        <v>-0.16158393399720267</v>
      </c>
      <c r="D1720" s="17">
        <f>_xlfn.NORM.S.DIST(C1720,Table2[[#Totals],[Summary by Mean]])</f>
        <v>0.43581675492682476</v>
      </c>
      <c r="G1720" s="17">
        <f t="shared" si="53"/>
        <v>-0.28830859714434109</v>
      </c>
      <c r="H1720" s="17">
        <f>_xlfn.NORM.S.DIST(G1720,Table2[[#Totals],[Successful Campaigns]])</f>
        <v>0.38655526343120244</v>
      </c>
    </row>
    <row r="1721" spans="1:8" x14ac:dyDescent="0.35">
      <c r="A1721" s="5" t="s">
        <v>8218</v>
      </c>
      <c r="B1721" s="5">
        <v>89</v>
      </c>
      <c r="C1721" s="17">
        <f t="shared" si="52"/>
        <v>-0.12486708846012977</v>
      </c>
      <c r="D1721" s="17">
        <f>_xlfn.NORM.S.DIST(C1721,Table2[[#Totals],[Summary by Mean]])</f>
        <v>0.45031438700328646</v>
      </c>
      <c r="G1721" s="17">
        <f t="shared" si="53"/>
        <v>-0.28830859714434109</v>
      </c>
      <c r="H1721" s="17">
        <f>_xlfn.NORM.S.DIST(G1721,Table2[[#Totals],[Successful Campaigns]])</f>
        <v>0.38655526343120244</v>
      </c>
    </row>
    <row r="1722" spans="1:8" x14ac:dyDescent="0.35">
      <c r="A1722" s="5" t="s">
        <v>8218</v>
      </c>
      <c r="B1722" s="5">
        <v>125</v>
      </c>
      <c r="C1722" s="17">
        <f t="shared" si="52"/>
        <v>-8.2228171062238661E-2</v>
      </c>
      <c r="D1722" s="17">
        <f>_xlfn.NORM.S.DIST(C1722,Table2[[#Totals],[Summary by Mean]])</f>
        <v>0.46723263601337139</v>
      </c>
      <c r="G1722" s="17">
        <f t="shared" si="53"/>
        <v>-0.28830859714434109</v>
      </c>
      <c r="H1722" s="17">
        <f>_xlfn.NORM.S.DIST(G1722,Table2[[#Totals],[Successful Campaigns]])</f>
        <v>0.38655526343120244</v>
      </c>
    </row>
    <row r="1723" spans="1:8" x14ac:dyDescent="0.35">
      <c r="A1723" s="5" t="s">
        <v>8218</v>
      </c>
      <c r="B1723" s="5">
        <v>18</v>
      </c>
      <c r="C1723" s="17">
        <f t="shared" si="52"/>
        <v>-0.20896050888374834</v>
      </c>
      <c r="D1723" s="17">
        <f>_xlfn.NORM.S.DIST(C1723,Table2[[#Totals],[Summary by Mean]])</f>
        <v>0.4172395336882655</v>
      </c>
      <c r="G1723" s="17">
        <f t="shared" si="53"/>
        <v>-0.28830859714434109</v>
      </c>
      <c r="H1723" s="17">
        <f>_xlfn.NORM.S.DIST(G1723,Table2[[#Totals],[Successful Campaigns]])</f>
        <v>0.38655526343120244</v>
      </c>
    </row>
    <row r="1724" spans="1:8" x14ac:dyDescent="0.35">
      <c r="A1724" s="5" t="s">
        <v>8218</v>
      </c>
      <c r="B1724" s="5">
        <v>32</v>
      </c>
      <c r="C1724" s="17">
        <f t="shared" si="52"/>
        <v>-0.19237870767345736</v>
      </c>
      <c r="D1724" s="17">
        <f>_xlfn.NORM.S.DIST(C1724,Table2[[#Totals],[Summary by Mean]])</f>
        <v>0.42372278485087106</v>
      </c>
      <c r="G1724" s="17">
        <f t="shared" si="53"/>
        <v>-0.28830859714434109</v>
      </c>
      <c r="H1724" s="17">
        <f>_xlfn.NORM.S.DIST(G1724,Table2[[#Totals],[Successful Campaigns]])</f>
        <v>0.38655526343120244</v>
      </c>
    </row>
    <row r="1725" spans="1:8" x14ac:dyDescent="0.35">
      <c r="A1725" s="5" t="s">
        <v>8218</v>
      </c>
      <c r="B1725" s="5">
        <v>16</v>
      </c>
      <c r="C1725" s="17">
        <f t="shared" si="52"/>
        <v>-0.21132933762807563</v>
      </c>
      <c r="D1725" s="17">
        <f>_xlfn.NORM.S.DIST(C1725,Table2[[#Totals],[Summary by Mean]])</f>
        <v>0.4163151458608742</v>
      </c>
      <c r="G1725" s="17">
        <f t="shared" si="53"/>
        <v>-0.28830859714434109</v>
      </c>
      <c r="H1725" s="17">
        <f>_xlfn.NORM.S.DIST(G1725,Table2[[#Totals],[Successful Campaigns]])</f>
        <v>0.38655526343120244</v>
      </c>
    </row>
    <row r="1726" spans="1:8" x14ac:dyDescent="0.35">
      <c r="A1726" s="5" t="s">
        <v>8218</v>
      </c>
      <c r="B1726" s="5">
        <v>38</v>
      </c>
      <c r="C1726" s="17">
        <f t="shared" si="52"/>
        <v>-0.1852722214404755</v>
      </c>
      <c r="D1726" s="17">
        <f>_xlfn.NORM.S.DIST(C1726,Table2[[#Totals],[Summary by Mean]])</f>
        <v>0.4265077624515079</v>
      </c>
      <c r="G1726" s="17">
        <f t="shared" si="53"/>
        <v>-0.28830859714434109</v>
      </c>
      <c r="H1726" s="17">
        <f>_xlfn.NORM.S.DIST(G1726,Table2[[#Totals],[Successful Campaigns]])</f>
        <v>0.38655526343120244</v>
      </c>
    </row>
    <row r="1727" spans="1:8" x14ac:dyDescent="0.35">
      <c r="A1727" s="5" t="s">
        <v>8218</v>
      </c>
      <c r="B1727" s="5">
        <v>15</v>
      </c>
      <c r="C1727" s="17">
        <f t="shared" si="52"/>
        <v>-0.21251375200023928</v>
      </c>
      <c r="D1727" s="17">
        <f>_xlfn.NORM.S.DIST(C1727,Table2[[#Totals],[Summary by Mean]])</f>
        <v>0.41585312512584199</v>
      </c>
      <c r="G1727" s="17">
        <f t="shared" si="53"/>
        <v>-0.28830859714434109</v>
      </c>
      <c r="H1727" s="17">
        <f>_xlfn.NORM.S.DIST(G1727,Table2[[#Totals],[Successful Campaigns]])</f>
        <v>0.38655526343120244</v>
      </c>
    </row>
    <row r="1728" spans="1:8" x14ac:dyDescent="0.35">
      <c r="A1728" s="5" t="s">
        <v>8218</v>
      </c>
      <c r="B1728" s="5">
        <v>23</v>
      </c>
      <c r="C1728" s="17">
        <f t="shared" si="52"/>
        <v>-0.20303843702293015</v>
      </c>
      <c r="D1728" s="17">
        <f>_xlfn.NORM.S.DIST(C1728,Table2[[#Totals],[Summary by Mean]])</f>
        <v>0.41955249473073053</v>
      </c>
      <c r="G1728" s="17">
        <f t="shared" si="53"/>
        <v>-0.28830859714434109</v>
      </c>
      <c r="H1728" s="17">
        <f>_xlfn.NORM.S.DIST(G1728,Table2[[#Totals],[Successful Campaigns]])</f>
        <v>0.38655526343120244</v>
      </c>
    </row>
    <row r="1729" spans="1:8" x14ac:dyDescent="0.35">
      <c r="A1729" s="5" t="s">
        <v>8218</v>
      </c>
      <c r="B1729" s="5">
        <v>49</v>
      </c>
      <c r="C1729" s="17">
        <f t="shared" si="52"/>
        <v>-0.17224366334667546</v>
      </c>
      <c r="D1729" s="17">
        <f>_xlfn.NORM.S.DIST(C1729,Table2[[#Totals],[Summary by Mean]])</f>
        <v>0.43162298620855616</v>
      </c>
      <c r="G1729" s="17">
        <f t="shared" si="53"/>
        <v>-0.28830859714434109</v>
      </c>
      <c r="H1729" s="17">
        <f>_xlfn.NORM.S.DIST(G1729,Table2[[#Totals],[Successful Campaigns]])</f>
        <v>0.38655526343120244</v>
      </c>
    </row>
    <row r="1730" spans="1:8" x14ac:dyDescent="0.35">
      <c r="A1730" s="5" t="s">
        <v>8218</v>
      </c>
      <c r="B1730" s="5">
        <v>10</v>
      </c>
      <c r="C1730" s="17">
        <f t="shared" ref="C1730:C1793" si="54">(B1730-$J$5)/$J$10</f>
        <v>-0.21843582386105748</v>
      </c>
      <c r="D1730" s="17">
        <f>_xlfn.NORM.S.DIST(C1730,Table2[[#Totals],[Summary by Mean]])</f>
        <v>0.41354477798404116</v>
      </c>
      <c r="G1730" s="17">
        <f t="shared" ref="G1730:G1793" si="55">F1730-$K$5/$K$10</f>
        <v>-0.28830859714434109</v>
      </c>
      <c r="H1730" s="17">
        <f>_xlfn.NORM.S.DIST(G1730,Table2[[#Totals],[Successful Campaigns]])</f>
        <v>0.38655526343120244</v>
      </c>
    </row>
    <row r="1731" spans="1:8" x14ac:dyDescent="0.35">
      <c r="A1731" s="5" t="s">
        <v>8218</v>
      </c>
      <c r="B1731" s="5">
        <v>15</v>
      </c>
      <c r="C1731" s="17">
        <f t="shared" si="54"/>
        <v>-0.21251375200023928</v>
      </c>
      <c r="D1731" s="17">
        <f>_xlfn.NORM.S.DIST(C1731,Table2[[#Totals],[Summary by Mean]])</f>
        <v>0.41585312512584199</v>
      </c>
      <c r="G1731" s="17">
        <f t="shared" si="55"/>
        <v>-0.28830859714434109</v>
      </c>
      <c r="H1731" s="17">
        <f>_xlfn.NORM.S.DIST(G1731,Table2[[#Totals],[Successful Campaigns]])</f>
        <v>0.38655526343120244</v>
      </c>
    </row>
    <row r="1732" spans="1:8" x14ac:dyDescent="0.35">
      <c r="A1732" s="5" t="s">
        <v>8218</v>
      </c>
      <c r="B1732" s="5">
        <v>57</v>
      </c>
      <c r="C1732" s="17">
        <f t="shared" si="54"/>
        <v>-0.16276834836936632</v>
      </c>
      <c r="D1732" s="17">
        <f>_xlfn.NORM.S.DIST(C1732,Table2[[#Totals],[Summary by Mean]])</f>
        <v>0.43535041510945194</v>
      </c>
      <c r="G1732" s="17">
        <f t="shared" si="55"/>
        <v>-0.28830859714434109</v>
      </c>
      <c r="H1732" s="17">
        <f>_xlfn.NORM.S.DIST(G1732,Table2[[#Totals],[Successful Campaigns]])</f>
        <v>0.38655526343120244</v>
      </c>
    </row>
    <row r="1733" spans="1:8" x14ac:dyDescent="0.35">
      <c r="A1733" s="5" t="s">
        <v>8218</v>
      </c>
      <c r="B1733" s="5">
        <v>33</v>
      </c>
      <c r="C1733" s="17">
        <f t="shared" si="54"/>
        <v>-0.19119429330129373</v>
      </c>
      <c r="D1733" s="17">
        <f>_xlfn.NORM.S.DIST(C1733,Table2[[#Totals],[Summary by Mean]])</f>
        <v>0.42418668721609792</v>
      </c>
      <c r="G1733" s="17">
        <f t="shared" si="55"/>
        <v>-0.28830859714434109</v>
      </c>
      <c r="H1733" s="17">
        <f>_xlfn.NORM.S.DIST(G1733,Table2[[#Totals],[Successful Campaigns]])</f>
        <v>0.38655526343120244</v>
      </c>
    </row>
    <row r="1734" spans="1:8" x14ac:dyDescent="0.35">
      <c r="A1734" s="5" t="s">
        <v>8218</v>
      </c>
      <c r="B1734" s="5">
        <v>9</v>
      </c>
      <c r="C1734" s="17">
        <f t="shared" si="54"/>
        <v>-0.21962023823322113</v>
      </c>
      <c r="D1734" s="17">
        <f>_xlfn.NORM.S.DIST(C1734,Table2[[#Totals],[Summary by Mean]])</f>
        <v>0.413083464185384</v>
      </c>
      <c r="G1734" s="17">
        <f t="shared" si="55"/>
        <v>-0.28830859714434109</v>
      </c>
      <c r="H1734" s="17">
        <f>_xlfn.NORM.S.DIST(G1734,Table2[[#Totals],[Successful Campaigns]])</f>
        <v>0.38655526343120244</v>
      </c>
    </row>
    <row r="1735" spans="1:8" x14ac:dyDescent="0.35">
      <c r="A1735" s="5" t="s">
        <v>8218</v>
      </c>
      <c r="B1735" s="5">
        <v>26</v>
      </c>
      <c r="C1735" s="17">
        <f t="shared" si="54"/>
        <v>-0.19948519390643921</v>
      </c>
      <c r="D1735" s="17">
        <f>_xlfn.NORM.S.DIST(C1735,Table2[[#Totals],[Summary by Mean]])</f>
        <v>0.42094161207768216</v>
      </c>
      <c r="G1735" s="17">
        <f t="shared" si="55"/>
        <v>-0.28830859714434109</v>
      </c>
      <c r="H1735" s="17">
        <f>_xlfn.NORM.S.DIST(G1735,Table2[[#Totals],[Successful Campaigns]])</f>
        <v>0.38655526343120244</v>
      </c>
    </row>
    <row r="1736" spans="1:8" x14ac:dyDescent="0.35">
      <c r="A1736" s="5" t="s">
        <v>8218</v>
      </c>
      <c r="B1736" s="5">
        <v>69</v>
      </c>
      <c r="C1736" s="17">
        <f t="shared" si="54"/>
        <v>-0.14855537590340262</v>
      </c>
      <c r="D1736" s="17">
        <f>_xlfn.NORM.S.DIST(C1736,Table2[[#Totals],[Summary by Mean]])</f>
        <v>0.44095224352707513</v>
      </c>
      <c r="G1736" s="17">
        <f t="shared" si="55"/>
        <v>-0.28830859714434109</v>
      </c>
      <c r="H1736" s="17">
        <f>_xlfn.NORM.S.DIST(G1736,Table2[[#Totals],[Successful Campaigns]])</f>
        <v>0.38655526343120244</v>
      </c>
    </row>
    <row r="1737" spans="1:8" x14ac:dyDescent="0.35">
      <c r="A1737" s="5" t="s">
        <v>8218</v>
      </c>
      <c r="B1737" s="5">
        <v>65</v>
      </c>
      <c r="C1737" s="17">
        <f t="shared" si="54"/>
        <v>-0.15329303339205719</v>
      </c>
      <c r="D1737" s="17">
        <f>_xlfn.NORM.S.DIST(C1737,Table2[[#Totals],[Summary by Mean]])</f>
        <v>0.43908359714678957</v>
      </c>
      <c r="G1737" s="17">
        <f t="shared" si="55"/>
        <v>-0.28830859714434109</v>
      </c>
      <c r="H1737" s="17">
        <f>_xlfn.NORM.S.DIST(G1737,Table2[[#Totals],[Successful Campaigns]])</f>
        <v>0.38655526343120244</v>
      </c>
    </row>
    <row r="1738" spans="1:8" x14ac:dyDescent="0.35">
      <c r="A1738" s="5" t="s">
        <v>8218</v>
      </c>
      <c r="B1738" s="5">
        <v>83</v>
      </c>
      <c r="C1738" s="17">
        <f t="shared" si="54"/>
        <v>-0.13197357469311163</v>
      </c>
      <c r="D1738" s="17">
        <f>_xlfn.NORM.S.DIST(C1738,Table2[[#Totals],[Summary by Mean]])</f>
        <v>0.4475025966203261</v>
      </c>
      <c r="G1738" s="17">
        <f t="shared" si="55"/>
        <v>-0.28830859714434109</v>
      </c>
      <c r="H1738" s="17">
        <f>_xlfn.NORM.S.DIST(G1738,Table2[[#Totals],[Successful Campaigns]])</f>
        <v>0.38655526343120244</v>
      </c>
    </row>
    <row r="1739" spans="1:8" x14ac:dyDescent="0.35">
      <c r="A1739" s="5" t="s">
        <v>8218</v>
      </c>
      <c r="B1739" s="5">
        <v>111</v>
      </c>
      <c r="C1739" s="17">
        <f t="shared" si="54"/>
        <v>-9.8809972272529648E-2</v>
      </c>
      <c r="D1739" s="17">
        <f>_xlfn.NORM.S.DIST(C1739,Table2[[#Totals],[Summary by Mean]])</f>
        <v>0.46064457525810282</v>
      </c>
      <c r="G1739" s="17">
        <f t="shared" si="55"/>
        <v>-0.28830859714434109</v>
      </c>
      <c r="H1739" s="17">
        <f>_xlfn.NORM.S.DIST(G1739,Table2[[#Totals],[Successful Campaigns]])</f>
        <v>0.38655526343120244</v>
      </c>
    </row>
    <row r="1740" spans="1:8" x14ac:dyDescent="0.35">
      <c r="A1740" s="5" t="s">
        <v>8218</v>
      </c>
      <c r="B1740" s="5">
        <v>46</v>
      </c>
      <c r="C1740" s="17">
        <f t="shared" si="54"/>
        <v>-0.17579690646316637</v>
      </c>
      <c r="D1740" s="17">
        <f>_xlfn.NORM.S.DIST(C1740,Table2[[#Totals],[Summary by Mean]])</f>
        <v>0.43022675003712396</v>
      </c>
      <c r="G1740" s="17">
        <f t="shared" si="55"/>
        <v>-0.28830859714434109</v>
      </c>
      <c r="H1740" s="17">
        <f>_xlfn.NORM.S.DIST(G1740,Table2[[#Totals],[Successful Campaigns]])</f>
        <v>0.38655526343120244</v>
      </c>
    </row>
    <row r="1741" spans="1:8" x14ac:dyDescent="0.35">
      <c r="A1741" s="5" t="s">
        <v>8218</v>
      </c>
      <c r="B1741" s="5">
        <v>63</v>
      </c>
      <c r="C1741" s="17">
        <f t="shared" si="54"/>
        <v>-0.15566186213638447</v>
      </c>
      <c r="D1741" s="17">
        <f>_xlfn.NORM.S.DIST(C1741,Table2[[#Totals],[Summary by Mean]])</f>
        <v>0.43814978012685601</v>
      </c>
      <c r="G1741" s="17">
        <f t="shared" si="55"/>
        <v>-0.28830859714434109</v>
      </c>
      <c r="H1741" s="17">
        <f>_xlfn.NORM.S.DIST(G1741,Table2[[#Totals],[Successful Campaigns]])</f>
        <v>0.38655526343120244</v>
      </c>
    </row>
    <row r="1742" spans="1:8" x14ac:dyDescent="0.35">
      <c r="A1742" s="5" t="s">
        <v>8218</v>
      </c>
      <c r="B1742" s="5">
        <v>9</v>
      </c>
      <c r="C1742" s="17">
        <f t="shared" si="54"/>
        <v>-0.21962023823322113</v>
      </c>
      <c r="D1742" s="17">
        <f>_xlfn.NORM.S.DIST(C1742,Table2[[#Totals],[Summary by Mean]])</f>
        <v>0.413083464185384</v>
      </c>
      <c r="G1742" s="17">
        <f t="shared" si="55"/>
        <v>-0.28830859714434109</v>
      </c>
      <c r="H1742" s="17">
        <f>_xlfn.NORM.S.DIST(G1742,Table2[[#Totals],[Successful Campaigns]])</f>
        <v>0.38655526343120244</v>
      </c>
    </row>
    <row r="1743" spans="1:8" x14ac:dyDescent="0.35">
      <c r="A1743" s="5" t="s">
        <v>8218</v>
      </c>
      <c r="B1743" s="5">
        <v>34</v>
      </c>
      <c r="C1743" s="17">
        <f t="shared" si="54"/>
        <v>-0.19000987892913007</v>
      </c>
      <c r="D1743" s="17">
        <f>_xlfn.NORM.S.DIST(C1743,Table2[[#Totals],[Summary by Mean]])</f>
        <v>0.42465069464541511</v>
      </c>
      <c r="G1743" s="17">
        <f t="shared" si="55"/>
        <v>-0.28830859714434109</v>
      </c>
      <c r="H1743" s="17">
        <f>_xlfn.NORM.S.DIST(G1743,Table2[[#Totals],[Successful Campaigns]])</f>
        <v>0.38655526343120244</v>
      </c>
    </row>
    <row r="1744" spans="1:8" x14ac:dyDescent="0.35">
      <c r="A1744" s="5" t="s">
        <v>8218</v>
      </c>
      <c r="B1744" s="5">
        <v>112</v>
      </c>
      <c r="C1744" s="17">
        <f t="shared" si="54"/>
        <v>-9.7625557900366006E-2</v>
      </c>
      <c r="D1744" s="17">
        <f>_xlfn.NORM.S.DIST(C1744,Table2[[#Totals],[Summary by Mean]])</f>
        <v>0.46111481458671988</v>
      </c>
      <c r="G1744" s="17">
        <f t="shared" si="55"/>
        <v>-0.28830859714434109</v>
      </c>
      <c r="H1744" s="17">
        <f>_xlfn.NORM.S.DIST(G1744,Table2[[#Totals],[Successful Campaigns]])</f>
        <v>0.38655526343120244</v>
      </c>
    </row>
    <row r="1745" spans="1:8" x14ac:dyDescent="0.35">
      <c r="A1745" s="5" t="s">
        <v>8218</v>
      </c>
      <c r="B1745" s="5">
        <v>47</v>
      </c>
      <c r="C1745" s="17">
        <f t="shared" si="54"/>
        <v>-0.17461249209100274</v>
      </c>
      <c r="D1745" s="17">
        <f>_xlfn.NORM.S.DIST(C1745,Table2[[#Totals],[Summary by Mean]])</f>
        <v>0.43069206606171262</v>
      </c>
      <c r="G1745" s="17">
        <f t="shared" si="55"/>
        <v>-0.28830859714434109</v>
      </c>
      <c r="H1745" s="17">
        <f>_xlfn.NORM.S.DIST(G1745,Table2[[#Totals],[Successful Campaigns]])</f>
        <v>0.38655526343120244</v>
      </c>
    </row>
    <row r="1746" spans="1:8" x14ac:dyDescent="0.35">
      <c r="A1746" s="5" t="s">
        <v>8218</v>
      </c>
      <c r="B1746" s="5">
        <v>38</v>
      </c>
      <c r="C1746" s="17">
        <f t="shared" si="54"/>
        <v>-0.1852722214404755</v>
      </c>
      <c r="D1746" s="17">
        <f>_xlfn.NORM.S.DIST(C1746,Table2[[#Totals],[Summary by Mean]])</f>
        <v>0.4265077624515079</v>
      </c>
      <c r="G1746" s="17">
        <f t="shared" si="55"/>
        <v>-0.28830859714434109</v>
      </c>
      <c r="H1746" s="17">
        <f>_xlfn.NORM.S.DIST(G1746,Table2[[#Totals],[Successful Campaigns]])</f>
        <v>0.38655526343120244</v>
      </c>
    </row>
    <row r="1747" spans="1:8" x14ac:dyDescent="0.35">
      <c r="A1747" s="5" t="s">
        <v>8218</v>
      </c>
      <c r="B1747" s="5">
        <v>28</v>
      </c>
      <c r="C1747" s="17">
        <f t="shared" si="54"/>
        <v>-0.19711636516211192</v>
      </c>
      <c r="D1747" s="17">
        <f>_xlfn.NORM.S.DIST(C1747,Table2[[#Totals],[Summary by Mean]])</f>
        <v>0.42186823856110828</v>
      </c>
      <c r="G1747" s="17">
        <f t="shared" si="55"/>
        <v>-0.28830859714434109</v>
      </c>
      <c r="H1747" s="17">
        <f>_xlfn.NORM.S.DIST(G1747,Table2[[#Totals],[Successful Campaigns]])</f>
        <v>0.38655526343120244</v>
      </c>
    </row>
    <row r="1748" spans="1:8" x14ac:dyDescent="0.35">
      <c r="A1748" s="5" t="s">
        <v>8218</v>
      </c>
      <c r="B1748" s="5">
        <v>78</v>
      </c>
      <c r="C1748" s="17">
        <f t="shared" si="54"/>
        <v>-0.13789564655392983</v>
      </c>
      <c r="D1748" s="17">
        <f>_xlfn.NORM.S.DIST(C1748,Table2[[#Totals],[Summary by Mean]])</f>
        <v>0.44516144554325238</v>
      </c>
      <c r="G1748" s="17">
        <f t="shared" si="55"/>
        <v>-0.28830859714434109</v>
      </c>
      <c r="H1748" s="17">
        <f>_xlfn.NORM.S.DIST(G1748,Table2[[#Totals],[Successful Campaigns]])</f>
        <v>0.38655526343120244</v>
      </c>
    </row>
    <row r="1749" spans="1:8" x14ac:dyDescent="0.35">
      <c r="A1749" s="5" t="s">
        <v>8218</v>
      </c>
      <c r="B1749" s="5">
        <v>23</v>
      </c>
      <c r="C1749" s="17">
        <f t="shared" si="54"/>
        <v>-0.20303843702293015</v>
      </c>
      <c r="D1749" s="17">
        <f>_xlfn.NORM.S.DIST(C1749,Table2[[#Totals],[Summary by Mean]])</f>
        <v>0.41955249473073053</v>
      </c>
      <c r="G1749" s="17">
        <f t="shared" si="55"/>
        <v>-0.28830859714434109</v>
      </c>
      <c r="H1749" s="17">
        <f>_xlfn.NORM.S.DIST(G1749,Table2[[#Totals],[Successful Campaigns]])</f>
        <v>0.38655526343120244</v>
      </c>
    </row>
    <row r="1750" spans="1:8" x14ac:dyDescent="0.35">
      <c r="A1750" s="5" t="s">
        <v>8218</v>
      </c>
      <c r="B1750" s="5">
        <v>40</v>
      </c>
      <c r="C1750" s="17">
        <f t="shared" si="54"/>
        <v>-0.18290339269614822</v>
      </c>
      <c r="D1750" s="17">
        <f>_xlfn.NORM.S.DIST(C1750,Table2[[#Totals],[Summary by Mean]])</f>
        <v>0.42743691040933429</v>
      </c>
      <c r="G1750" s="17">
        <f t="shared" si="55"/>
        <v>-0.28830859714434109</v>
      </c>
      <c r="H1750" s="17">
        <f>_xlfn.NORM.S.DIST(G1750,Table2[[#Totals],[Successful Campaigns]])</f>
        <v>0.38655526343120244</v>
      </c>
    </row>
    <row r="1751" spans="1:8" x14ac:dyDescent="0.35">
      <c r="A1751" s="5" t="s">
        <v>8218</v>
      </c>
      <c r="B1751" s="5">
        <v>13</v>
      </c>
      <c r="C1751" s="17">
        <f t="shared" si="54"/>
        <v>-0.21488258074456656</v>
      </c>
      <c r="D1751" s="17">
        <f>_xlfn.NORM.S.DIST(C1751,Table2[[#Totals],[Summary by Mean]])</f>
        <v>0.41492943310825825</v>
      </c>
      <c r="G1751" s="17">
        <f t="shared" si="55"/>
        <v>-0.28830859714434109</v>
      </c>
      <c r="H1751" s="17">
        <f>_xlfn.NORM.S.DIST(G1751,Table2[[#Totals],[Successful Campaigns]])</f>
        <v>0.38655526343120244</v>
      </c>
    </row>
    <row r="1752" spans="1:8" x14ac:dyDescent="0.35">
      <c r="A1752" s="5" t="s">
        <v>8218</v>
      </c>
      <c r="B1752" s="5">
        <v>18</v>
      </c>
      <c r="C1752" s="17">
        <f t="shared" si="54"/>
        <v>-0.20896050888374834</v>
      </c>
      <c r="D1752" s="17">
        <f>_xlfn.NORM.S.DIST(C1752,Table2[[#Totals],[Summary by Mean]])</f>
        <v>0.4172395336882655</v>
      </c>
      <c r="G1752" s="17">
        <f t="shared" si="55"/>
        <v>-0.28830859714434109</v>
      </c>
      <c r="H1752" s="17">
        <f>_xlfn.NORM.S.DIST(G1752,Table2[[#Totals],[Successful Campaigns]])</f>
        <v>0.38655526343120244</v>
      </c>
    </row>
    <row r="1753" spans="1:8" x14ac:dyDescent="0.35">
      <c r="A1753" s="5" t="s">
        <v>8218</v>
      </c>
      <c r="B1753" s="5">
        <v>22</v>
      </c>
      <c r="C1753" s="17">
        <f t="shared" si="54"/>
        <v>-0.20422285139509377</v>
      </c>
      <c r="D1753" s="17">
        <f>_xlfn.NORM.S.DIST(C1753,Table2[[#Totals],[Summary by Mean]])</f>
        <v>0.41908967740941128</v>
      </c>
      <c r="G1753" s="17">
        <f t="shared" si="55"/>
        <v>-0.28830859714434109</v>
      </c>
      <c r="H1753" s="17">
        <f>_xlfn.NORM.S.DIST(G1753,Table2[[#Totals],[Successful Campaigns]])</f>
        <v>0.38655526343120244</v>
      </c>
    </row>
    <row r="1754" spans="1:8" x14ac:dyDescent="0.35">
      <c r="A1754" s="5" t="s">
        <v>8218</v>
      </c>
      <c r="B1754" s="5">
        <v>79</v>
      </c>
      <c r="C1754" s="17">
        <f t="shared" si="54"/>
        <v>-0.1367112321817662</v>
      </c>
      <c r="D1754" s="17">
        <f>_xlfn.NORM.S.DIST(C1754,Table2[[#Totals],[Summary by Mean]])</f>
        <v>0.4456295254503107</v>
      </c>
      <c r="G1754" s="17">
        <f t="shared" si="55"/>
        <v>-0.28830859714434109</v>
      </c>
      <c r="H1754" s="17">
        <f>_xlfn.NORM.S.DIST(G1754,Table2[[#Totals],[Successful Campaigns]])</f>
        <v>0.38655526343120244</v>
      </c>
    </row>
    <row r="1755" spans="1:8" x14ac:dyDescent="0.35">
      <c r="A1755" s="5" t="s">
        <v>8218</v>
      </c>
      <c r="B1755" s="5">
        <v>14</v>
      </c>
      <c r="C1755" s="17">
        <f t="shared" si="54"/>
        <v>-0.21369816637240291</v>
      </c>
      <c r="D1755" s="17">
        <f>_xlfn.NORM.S.DIST(C1755,Table2[[#Totals],[Summary by Mean]])</f>
        <v>0.41539122066878692</v>
      </c>
      <c r="G1755" s="17">
        <f t="shared" si="55"/>
        <v>-0.28830859714434109</v>
      </c>
      <c r="H1755" s="17">
        <f>_xlfn.NORM.S.DIST(G1755,Table2[[#Totals],[Successful Campaigns]])</f>
        <v>0.38655526343120244</v>
      </c>
    </row>
    <row r="1756" spans="1:8" x14ac:dyDescent="0.35">
      <c r="A1756" s="5" t="s">
        <v>8218</v>
      </c>
      <c r="B1756" s="5">
        <v>51</v>
      </c>
      <c r="C1756" s="17">
        <f t="shared" si="54"/>
        <v>-0.16987483460234817</v>
      </c>
      <c r="D1756" s="17">
        <f>_xlfn.NORM.S.DIST(C1756,Table2[[#Totals],[Summary by Mean]])</f>
        <v>0.43255428626279424</v>
      </c>
      <c r="G1756" s="17">
        <f t="shared" si="55"/>
        <v>-0.28830859714434109</v>
      </c>
      <c r="H1756" s="17">
        <f>_xlfn.NORM.S.DIST(G1756,Table2[[#Totals],[Successful Campaigns]])</f>
        <v>0.38655526343120244</v>
      </c>
    </row>
    <row r="1757" spans="1:8" x14ac:dyDescent="0.35">
      <c r="A1757" s="5" t="s">
        <v>8218</v>
      </c>
      <c r="B1757" s="5">
        <v>54</v>
      </c>
      <c r="C1757" s="17">
        <f t="shared" si="54"/>
        <v>-0.16632159148585723</v>
      </c>
      <c r="D1757" s="17">
        <f>_xlfn.NORM.S.DIST(C1757,Table2[[#Totals],[Summary by Mean]])</f>
        <v>0.4339519375717793</v>
      </c>
      <c r="G1757" s="17">
        <f t="shared" si="55"/>
        <v>-0.28830859714434109</v>
      </c>
      <c r="H1757" s="17">
        <f>_xlfn.NORM.S.DIST(G1757,Table2[[#Totals],[Successful Campaigns]])</f>
        <v>0.38655526343120244</v>
      </c>
    </row>
    <row r="1758" spans="1:8" x14ac:dyDescent="0.35">
      <c r="A1758" s="5" t="s">
        <v>8218</v>
      </c>
      <c r="B1758" s="5">
        <v>70</v>
      </c>
      <c r="C1758" s="17">
        <f t="shared" si="54"/>
        <v>-0.14737096153123896</v>
      </c>
      <c r="D1758" s="17">
        <f>_xlfn.NORM.S.DIST(C1758,Table2[[#Totals],[Summary by Mean]])</f>
        <v>0.44141961229111149</v>
      </c>
      <c r="G1758" s="17">
        <f t="shared" si="55"/>
        <v>-0.28830859714434109</v>
      </c>
      <c r="H1758" s="17">
        <f>_xlfn.NORM.S.DIST(G1758,Table2[[#Totals],[Successful Campaigns]])</f>
        <v>0.38655526343120244</v>
      </c>
    </row>
    <row r="1759" spans="1:8" x14ac:dyDescent="0.35">
      <c r="A1759" s="5" t="s">
        <v>8218</v>
      </c>
      <c r="B1759" s="5">
        <v>44</v>
      </c>
      <c r="C1759" s="17">
        <f t="shared" si="54"/>
        <v>-0.17816573520749365</v>
      </c>
      <c r="D1759" s="17">
        <f>_xlfn.NORM.S.DIST(C1759,Table2[[#Totals],[Summary by Mean]])</f>
        <v>0.42929640924923429</v>
      </c>
      <c r="G1759" s="17">
        <f t="shared" si="55"/>
        <v>-0.28830859714434109</v>
      </c>
      <c r="H1759" s="17">
        <f>_xlfn.NORM.S.DIST(G1759,Table2[[#Totals],[Successful Campaigns]])</f>
        <v>0.38655526343120244</v>
      </c>
    </row>
    <row r="1760" spans="1:8" x14ac:dyDescent="0.35">
      <c r="A1760" s="5" t="s">
        <v>8218</v>
      </c>
      <c r="B1760" s="5">
        <v>55</v>
      </c>
      <c r="C1760" s="17">
        <f t="shared" si="54"/>
        <v>-0.16513717711369361</v>
      </c>
      <c r="D1760" s="17">
        <f>_xlfn.NORM.S.DIST(C1760,Table2[[#Totals],[Summary by Mean]])</f>
        <v>0.43441800579550049</v>
      </c>
      <c r="G1760" s="17">
        <f t="shared" si="55"/>
        <v>-0.28830859714434109</v>
      </c>
      <c r="H1760" s="17">
        <f>_xlfn.NORM.S.DIST(G1760,Table2[[#Totals],[Successful Campaigns]])</f>
        <v>0.38655526343120244</v>
      </c>
    </row>
    <row r="1761" spans="1:8" x14ac:dyDescent="0.35">
      <c r="A1761" s="5" t="s">
        <v>8218</v>
      </c>
      <c r="B1761" s="5">
        <v>15</v>
      </c>
      <c r="C1761" s="17">
        <f t="shared" si="54"/>
        <v>-0.21251375200023928</v>
      </c>
      <c r="D1761" s="17">
        <f>_xlfn.NORM.S.DIST(C1761,Table2[[#Totals],[Summary by Mean]])</f>
        <v>0.41585312512584199</v>
      </c>
      <c r="G1761" s="17">
        <f t="shared" si="55"/>
        <v>-0.28830859714434109</v>
      </c>
      <c r="H1761" s="17">
        <f>_xlfn.NORM.S.DIST(G1761,Table2[[#Totals],[Successful Campaigns]])</f>
        <v>0.38655526343120244</v>
      </c>
    </row>
    <row r="1762" spans="1:8" x14ac:dyDescent="0.35">
      <c r="A1762" s="5" t="s">
        <v>8218</v>
      </c>
      <c r="B1762" s="5">
        <v>27</v>
      </c>
      <c r="C1762" s="17">
        <f t="shared" si="54"/>
        <v>-0.19830077953427558</v>
      </c>
      <c r="D1762" s="17">
        <f>_xlfn.NORM.S.DIST(C1762,Table2[[#Totals],[Summary by Mean]])</f>
        <v>0.42140487091014334</v>
      </c>
      <c r="G1762" s="17">
        <f t="shared" si="55"/>
        <v>-0.28830859714434109</v>
      </c>
      <c r="H1762" s="17">
        <f>_xlfn.NORM.S.DIST(G1762,Table2[[#Totals],[Successful Campaigns]])</f>
        <v>0.38655526343120244</v>
      </c>
    </row>
    <row r="1763" spans="1:8" x14ac:dyDescent="0.35">
      <c r="A1763" s="5" t="s">
        <v>8218</v>
      </c>
      <c r="B1763" s="5">
        <v>21</v>
      </c>
      <c r="C1763" s="17">
        <f t="shared" si="54"/>
        <v>-0.20540726576725743</v>
      </c>
      <c r="D1763" s="17">
        <f>_xlfn.NORM.S.DIST(C1763,Table2[[#Totals],[Summary by Mean]])</f>
        <v>0.41862697202286803</v>
      </c>
      <c r="G1763" s="17">
        <f t="shared" si="55"/>
        <v>-0.28830859714434109</v>
      </c>
      <c r="H1763" s="17">
        <f>_xlfn.NORM.S.DIST(G1763,Table2[[#Totals],[Successful Campaigns]])</f>
        <v>0.38655526343120244</v>
      </c>
    </row>
    <row r="1764" spans="1:8" x14ac:dyDescent="0.35">
      <c r="A1764" s="5" t="s">
        <v>8218</v>
      </c>
      <c r="B1764" s="5">
        <v>162</v>
      </c>
      <c r="C1764" s="17">
        <f t="shared" si="54"/>
        <v>-3.8404839292183912E-2</v>
      </c>
      <c r="D1764" s="17">
        <f>_xlfn.NORM.S.DIST(C1764,Table2[[#Totals],[Summary by Mean]])</f>
        <v>0.48468245131648963</v>
      </c>
      <c r="G1764" s="17">
        <f t="shared" si="55"/>
        <v>-0.28830859714434109</v>
      </c>
      <c r="H1764" s="17">
        <f>_xlfn.NORM.S.DIST(G1764,Table2[[#Totals],[Successful Campaigns]])</f>
        <v>0.38655526343120244</v>
      </c>
    </row>
    <row r="1765" spans="1:8" x14ac:dyDescent="0.35">
      <c r="A1765" s="5" t="s">
        <v>8218</v>
      </c>
      <c r="B1765" s="5">
        <v>23</v>
      </c>
      <c r="C1765" s="17">
        <f t="shared" si="54"/>
        <v>-0.20303843702293015</v>
      </c>
      <c r="D1765" s="17">
        <f>_xlfn.NORM.S.DIST(C1765,Table2[[#Totals],[Summary by Mean]])</f>
        <v>0.41955249473073053</v>
      </c>
      <c r="G1765" s="17">
        <f t="shared" si="55"/>
        <v>-0.28830859714434109</v>
      </c>
      <c r="H1765" s="17">
        <f>_xlfn.NORM.S.DIST(G1765,Table2[[#Totals],[Successful Campaigns]])</f>
        <v>0.38655526343120244</v>
      </c>
    </row>
    <row r="1766" spans="1:8" x14ac:dyDescent="0.35">
      <c r="A1766" s="5" t="s">
        <v>8218</v>
      </c>
      <c r="B1766" s="5">
        <v>72</v>
      </c>
      <c r="C1766" s="17">
        <f t="shared" si="54"/>
        <v>-0.14500213278691168</v>
      </c>
      <c r="D1766" s="17">
        <f>_xlfn.NORM.S.DIST(C1766,Table2[[#Totals],[Summary by Mean]])</f>
        <v>0.4423545939341354</v>
      </c>
      <c r="G1766" s="17">
        <f t="shared" si="55"/>
        <v>-0.28830859714434109</v>
      </c>
      <c r="H1766" s="17">
        <f>_xlfn.NORM.S.DIST(G1766,Table2[[#Totals],[Successful Campaigns]])</f>
        <v>0.38655526343120244</v>
      </c>
    </row>
    <row r="1767" spans="1:8" x14ac:dyDescent="0.35">
      <c r="A1767" s="5" t="s">
        <v>8218</v>
      </c>
      <c r="B1767" s="5">
        <v>68</v>
      </c>
      <c r="C1767" s="17">
        <f t="shared" si="54"/>
        <v>-0.14973979027556625</v>
      </c>
      <c r="D1767" s="17">
        <f>_xlfn.NORM.S.DIST(C1767,Table2[[#Totals],[Summary by Mean]])</f>
        <v>0.44048495698985357</v>
      </c>
      <c r="G1767" s="17">
        <f t="shared" si="55"/>
        <v>-0.28830859714434109</v>
      </c>
      <c r="H1767" s="17">
        <f>_xlfn.NORM.S.DIST(G1767,Table2[[#Totals],[Successful Campaigns]])</f>
        <v>0.38655526343120244</v>
      </c>
    </row>
    <row r="1768" spans="1:8" x14ac:dyDescent="0.35">
      <c r="A1768" s="5" t="s">
        <v>8218</v>
      </c>
      <c r="B1768" s="5">
        <v>20</v>
      </c>
      <c r="C1768" s="17">
        <f t="shared" si="54"/>
        <v>-0.20659168013942106</v>
      </c>
      <c r="D1768" s="17">
        <f>_xlfn.NORM.S.DIST(C1768,Table2[[#Totals],[Summary by Mean]])</f>
        <v>0.41816437919297167</v>
      </c>
      <c r="G1768" s="17">
        <f t="shared" si="55"/>
        <v>-0.28830859714434109</v>
      </c>
      <c r="H1768" s="17">
        <f>_xlfn.NORM.S.DIST(G1768,Table2[[#Totals],[Successful Campaigns]])</f>
        <v>0.38655526343120244</v>
      </c>
    </row>
    <row r="1769" spans="1:8" x14ac:dyDescent="0.35">
      <c r="A1769" s="5" t="s">
        <v>8218</v>
      </c>
      <c r="B1769" s="5">
        <v>26</v>
      </c>
      <c r="C1769" s="17">
        <f t="shared" si="54"/>
        <v>-0.19948519390643921</v>
      </c>
      <c r="D1769" s="17">
        <f>_xlfn.NORM.S.DIST(C1769,Table2[[#Totals],[Summary by Mean]])</f>
        <v>0.42094161207768216</v>
      </c>
      <c r="G1769" s="17">
        <f t="shared" si="55"/>
        <v>-0.28830859714434109</v>
      </c>
      <c r="H1769" s="17">
        <f>_xlfn.NORM.S.DIST(G1769,Table2[[#Totals],[Successful Campaigns]])</f>
        <v>0.38655526343120244</v>
      </c>
    </row>
    <row r="1770" spans="1:8" x14ac:dyDescent="0.35">
      <c r="A1770" s="5" t="s">
        <v>8218</v>
      </c>
      <c r="B1770" s="5">
        <v>72</v>
      </c>
      <c r="C1770" s="17">
        <f t="shared" si="54"/>
        <v>-0.14500213278691168</v>
      </c>
      <c r="D1770" s="17">
        <f>_xlfn.NORM.S.DIST(C1770,Table2[[#Totals],[Summary by Mean]])</f>
        <v>0.4423545939341354</v>
      </c>
      <c r="G1770" s="17">
        <f t="shared" si="55"/>
        <v>-0.28830859714434109</v>
      </c>
      <c r="H1770" s="17">
        <f>_xlfn.NORM.S.DIST(G1770,Table2[[#Totals],[Successful Campaigns]])</f>
        <v>0.38655526343120244</v>
      </c>
    </row>
    <row r="1771" spans="1:8" x14ac:dyDescent="0.35">
      <c r="A1771" s="5" t="s">
        <v>8218</v>
      </c>
      <c r="B1771" s="5">
        <v>3</v>
      </c>
      <c r="C1771" s="17">
        <f t="shared" si="54"/>
        <v>-0.22672672446620298</v>
      </c>
      <c r="D1771" s="17">
        <f>_xlfn.NORM.S.DIST(C1771,Table2[[#Totals],[Summary by Mean]])</f>
        <v>0.41031812254317884</v>
      </c>
      <c r="G1771" s="17">
        <f t="shared" si="55"/>
        <v>-0.28830859714434109</v>
      </c>
      <c r="H1771" s="17">
        <f>_xlfn.NORM.S.DIST(G1771,Table2[[#Totals],[Successful Campaigns]])</f>
        <v>0.38655526343120244</v>
      </c>
    </row>
    <row r="1772" spans="1:8" x14ac:dyDescent="0.35">
      <c r="A1772" s="5" t="s">
        <v>8218</v>
      </c>
      <c r="B1772" s="5">
        <v>18</v>
      </c>
      <c r="C1772" s="17">
        <f t="shared" si="54"/>
        <v>-0.20896050888374834</v>
      </c>
      <c r="D1772" s="17">
        <f>_xlfn.NORM.S.DIST(C1772,Table2[[#Totals],[Summary by Mean]])</f>
        <v>0.4172395336882655</v>
      </c>
      <c r="G1772" s="17">
        <f t="shared" si="55"/>
        <v>-0.28830859714434109</v>
      </c>
      <c r="H1772" s="17">
        <f>_xlfn.NORM.S.DIST(G1772,Table2[[#Totals],[Successful Campaigns]])</f>
        <v>0.38655526343120244</v>
      </c>
    </row>
    <row r="1773" spans="1:8" x14ac:dyDescent="0.35">
      <c r="A1773" s="5" t="s">
        <v>8218</v>
      </c>
      <c r="B1773" s="5">
        <v>30</v>
      </c>
      <c r="C1773" s="17">
        <f t="shared" si="54"/>
        <v>-0.19474753641778464</v>
      </c>
      <c r="D1773" s="17">
        <f>_xlfn.NORM.S.DIST(C1773,Table2[[#Totals],[Summary by Mean]])</f>
        <v>0.42279529781961833</v>
      </c>
      <c r="G1773" s="17">
        <f t="shared" si="55"/>
        <v>-0.28830859714434109</v>
      </c>
      <c r="H1773" s="17">
        <f>_xlfn.NORM.S.DIST(G1773,Table2[[#Totals],[Successful Campaigns]])</f>
        <v>0.38655526343120244</v>
      </c>
    </row>
    <row r="1774" spans="1:8" x14ac:dyDescent="0.35">
      <c r="A1774" s="5" t="s">
        <v>8218</v>
      </c>
      <c r="B1774" s="5">
        <v>23</v>
      </c>
      <c r="C1774" s="17">
        <f t="shared" si="54"/>
        <v>-0.20303843702293015</v>
      </c>
      <c r="D1774" s="17">
        <f>_xlfn.NORM.S.DIST(C1774,Table2[[#Totals],[Summary by Mean]])</f>
        <v>0.41955249473073053</v>
      </c>
      <c r="G1774" s="17">
        <f t="shared" si="55"/>
        <v>-0.28830859714434109</v>
      </c>
      <c r="H1774" s="17">
        <f>_xlfn.NORM.S.DIST(G1774,Table2[[#Totals],[Successful Campaigns]])</f>
        <v>0.38655526343120244</v>
      </c>
    </row>
    <row r="1775" spans="1:8" x14ac:dyDescent="0.35">
      <c r="A1775" s="5" t="s">
        <v>8218</v>
      </c>
      <c r="B1775" s="5">
        <v>54</v>
      </c>
      <c r="C1775" s="17">
        <f t="shared" si="54"/>
        <v>-0.16632159148585723</v>
      </c>
      <c r="D1775" s="17">
        <f>_xlfn.NORM.S.DIST(C1775,Table2[[#Totals],[Summary by Mean]])</f>
        <v>0.4339519375717793</v>
      </c>
      <c r="G1775" s="17">
        <f t="shared" si="55"/>
        <v>-0.28830859714434109</v>
      </c>
      <c r="H1775" s="17">
        <f>_xlfn.NORM.S.DIST(G1775,Table2[[#Totals],[Successful Campaigns]])</f>
        <v>0.38655526343120244</v>
      </c>
    </row>
    <row r="1776" spans="1:8" x14ac:dyDescent="0.35">
      <c r="A1776" s="5" t="s">
        <v>8218</v>
      </c>
      <c r="B1776" s="5">
        <v>26</v>
      </c>
      <c r="C1776" s="17">
        <f t="shared" si="54"/>
        <v>-0.19948519390643921</v>
      </c>
      <c r="D1776" s="17">
        <f>_xlfn.NORM.S.DIST(C1776,Table2[[#Totals],[Summary by Mean]])</f>
        <v>0.42094161207768216</v>
      </c>
      <c r="G1776" s="17">
        <f t="shared" si="55"/>
        <v>-0.28830859714434109</v>
      </c>
      <c r="H1776" s="17">
        <f>_xlfn.NORM.S.DIST(G1776,Table2[[#Totals],[Successful Campaigns]])</f>
        <v>0.38655526343120244</v>
      </c>
    </row>
    <row r="1777" spans="1:8" x14ac:dyDescent="0.35">
      <c r="A1777" s="5" t="s">
        <v>8218</v>
      </c>
      <c r="B1777" s="5">
        <v>9</v>
      </c>
      <c r="C1777" s="17">
        <f t="shared" si="54"/>
        <v>-0.21962023823322113</v>
      </c>
      <c r="D1777" s="17">
        <f>_xlfn.NORM.S.DIST(C1777,Table2[[#Totals],[Summary by Mean]])</f>
        <v>0.413083464185384</v>
      </c>
      <c r="G1777" s="17">
        <f t="shared" si="55"/>
        <v>-0.28830859714434109</v>
      </c>
      <c r="H1777" s="17">
        <f>_xlfn.NORM.S.DIST(G1777,Table2[[#Totals],[Successful Campaigns]])</f>
        <v>0.38655526343120244</v>
      </c>
    </row>
    <row r="1778" spans="1:8" x14ac:dyDescent="0.35">
      <c r="A1778" s="5" t="s">
        <v>8218</v>
      </c>
      <c r="B1778" s="5">
        <v>27</v>
      </c>
      <c r="C1778" s="17">
        <f t="shared" si="54"/>
        <v>-0.19830077953427558</v>
      </c>
      <c r="D1778" s="17">
        <f>_xlfn.NORM.S.DIST(C1778,Table2[[#Totals],[Summary by Mean]])</f>
        <v>0.42140487091014334</v>
      </c>
      <c r="G1778" s="17">
        <f t="shared" si="55"/>
        <v>-0.28830859714434109</v>
      </c>
      <c r="H1778" s="17">
        <f>_xlfn.NORM.S.DIST(G1778,Table2[[#Totals],[Successful Campaigns]])</f>
        <v>0.38655526343120244</v>
      </c>
    </row>
    <row r="1779" spans="1:8" x14ac:dyDescent="0.35">
      <c r="A1779" s="5" t="s">
        <v>8218</v>
      </c>
      <c r="B1779" s="5">
        <v>30</v>
      </c>
      <c r="C1779" s="17">
        <f t="shared" si="54"/>
        <v>-0.19474753641778464</v>
      </c>
      <c r="D1779" s="17">
        <f>_xlfn.NORM.S.DIST(C1779,Table2[[#Totals],[Summary by Mean]])</f>
        <v>0.42279529781961833</v>
      </c>
      <c r="G1779" s="17">
        <f t="shared" si="55"/>
        <v>-0.28830859714434109</v>
      </c>
      <c r="H1779" s="17">
        <f>_xlfn.NORM.S.DIST(G1779,Table2[[#Totals],[Successful Campaigns]])</f>
        <v>0.38655526343120244</v>
      </c>
    </row>
    <row r="1780" spans="1:8" x14ac:dyDescent="0.35">
      <c r="A1780" s="5" t="s">
        <v>8218</v>
      </c>
      <c r="B1780" s="5">
        <v>52</v>
      </c>
      <c r="C1780" s="17">
        <f t="shared" si="54"/>
        <v>-0.16869042023018452</v>
      </c>
      <c r="D1780" s="17">
        <f>_xlfn.NORM.S.DIST(C1780,Table2[[#Totals],[Summary by Mean]])</f>
        <v>0.4330200771701419</v>
      </c>
      <c r="G1780" s="17">
        <f t="shared" si="55"/>
        <v>-0.28830859714434109</v>
      </c>
      <c r="H1780" s="17">
        <f>_xlfn.NORM.S.DIST(G1780,Table2[[#Totals],[Successful Campaigns]])</f>
        <v>0.38655526343120244</v>
      </c>
    </row>
    <row r="1781" spans="1:8" x14ac:dyDescent="0.35">
      <c r="A1781" s="5" t="s">
        <v>8218</v>
      </c>
      <c r="B1781" s="5">
        <v>17</v>
      </c>
      <c r="C1781" s="17">
        <f t="shared" si="54"/>
        <v>-0.210144923255912</v>
      </c>
      <c r="D1781" s="17">
        <f>_xlfn.NORM.S.DIST(C1781,Table2[[#Totals],[Summary by Mean]])</f>
        <v>0.41677728225485228</v>
      </c>
      <c r="G1781" s="17">
        <f t="shared" si="55"/>
        <v>-0.28830859714434109</v>
      </c>
      <c r="H1781" s="17">
        <f>_xlfn.NORM.S.DIST(G1781,Table2[[#Totals],[Successful Campaigns]])</f>
        <v>0.38655526343120244</v>
      </c>
    </row>
    <row r="1782" spans="1:8" x14ac:dyDescent="0.35">
      <c r="A1782" s="5" t="s">
        <v>8218</v>
      </c>
      <c r="B1782" s="5">
        <v>19</v>
      </c>
      <c r="C1782" s="17">
        <f t="shared" si="54"/>
        <v>-0.20777609451158471</v>
      </c>
      <c r="D1782" s="17">
        <f>_xlfn.NORM.S.DIST(C1782,Table2[[#Totals],[Summary by Mean]])</f>
        <v>0.41770189954112602</v>
      </c>
      <c r="G1782" s="17">
        <f t="shared" si="55"/>
        <v>-0.28830859714434109</v>
      </c>
      <c r="H1782" s="17">
        <f>_xlfn.NORM.S.DIST(G1782,Table2[[#Totals],[Successful Campaigns]])</f>
        <v>0.38655526343120244</v>
      </c>
    </row>
    <row r="1783" spans="1:8" x14ac:dyDescent="0.35">
      <c r="A1783" s="5" t="s">
        <v>8218</v>
      </c>
      <c r="B1783" s="5">
        <v>77</v>
      </c>
      <c r="C1783" s="17">
        <f t="shared" si="54"/>
        <v>-0.13908006092609349</v>
      </c>
      <c r="D1783" s="17">
        <f>_xlfn.NORM.S.DIST(C1783,Table2[[#Totals],[Summary by Mean]])</f>
        <v>0.44469344207936728</v>
      </c>
      <c r="G1783" s="17">
        <f t="shared" si="55"/>
        <v>-0.28830859714434109</v>
      </c>
      <c r="H1783" s="17">
        <f>_xlfn.NORM.S.DIST(G1783,Table2[[#Totals],[Successful Campaigns]])</f>
        <v>0.38655526343120244</v>
      </c>
    </row>
    <row r="1784" spans="1:8" x14ac:dyDescent="0.35">
      <c r="A1784" s="5" t="s">
        <v>8218</v>
      </c>
      <c r="B1784" s="5">
        <v>21</v>
      </c>
      <c r="C1784" s="17">
        <f t="shared" si="54"/>
        <v>-0.20540726576725743</v>
      </c>
      <c r="D1784" s="17">
        <f>_xlfn.NORM.S.DIST(C1784,Table2[[#Totals],[Summary by Mean]])</f>
        <v>0.41862697202286803</v>
      </c>
      <c r="G1784" s="17">
        <f t="shared" si="55"/>
        <v>-0.28830859714434109</v>
      </c>
      <c r="H1784" s="17">
        <f>_xlfn.NORM.S.DIST(G1784,Table2[[#Totals],[Successful Campaigns]])</f>
        <v>0.38655526343120244</v>
      </c>
    </row>
    <row r="1785" spans="1:8" x14ac:dyDescent="0.35">
      <c r="A1785" s="5" t="s">
        <v>8218</v>
      </c>
      <c r="B1785" s="5">
        <v>38</v>
      </c>
      <c r="C1785" s="17">
        <f t="shared" si="54"/>
        <v>-0.1852722214404755</v>
      </c>
      <c r="D1785" s="17">
        <f>_xlfn.NORM.S.DIST(C1785,Table2[[#Totals],[Summary by Mean]])</f>
        <v>0.4265077624515079</v>
      </c>
      <c r="G1785" s="17">
        <f t="shared" si="55"/>
        <v>-0.28830859714434109</v>
      </c>
      <c r="H1785" s="17">
        <f>_xlfn.NORM.S.DIST(G1785,Table2[[#Totals],[Successful Campaigns]])</f>
        <v>0.38655526343120244</v>
      </c>
    </row>
    <row r="1786" spans="1:8" x14ac:dyDescent="0.35">
      <c r="A1786" s="5" t="s">
        <v>8218</v>
      </c>
      <c r="B1786" s="5">
        <v>28</v>
      </c>
      <c r="C1786" s="17">
        <f t="shared" si="54"/>
        <v>-0.19711636516211192</v>
      </c>
      <c r="D1786" s="17">
        <f>_xlfn.NORM.S.DIST(C1786,Table2[[#Totals],[Summary by Mean]])</f>
        <v>0.42186823856110828</v>
      </c>
      <c r="G1786" s="17">
        <f t="shared" si="55"/>
        <v>-0.28830859714434109</v>
      </c>
      <c r="H1786" s="17">
        <f>_xlfn.NORM.S.DIST(G1786,Table2[[#Totals],[Successful Campaigns]])</f>
        <v>0.38655526343120244</v>
      </c>
    </row>
    <row r="1787" spans="1:8" x14ac:dyDescent="0.35">
      <c r="A1787" s="5" t="s">
        <v>8218</v>
      </c>
      <c r="B1787" s="5">
        <v>48</v>
      </c>
      <c r="C1787" s="17">
        <f t="shared" si="54"/>
        <v>-0.17342807771883909</v>
      </c>
      <c r="D1787" s="17">
        <f>_xlfn.NORM.S.DIST(C1787,Table2[[#Totals],[Summary by Mean]])</f>
        <v>0.43115747832989859</v>
      </c>
      <c r="G1787" s="17">
        <f t="shared" si="55"/>
        <v>-0.28830859714434109</v>
      </c>
      <c r="H1787" s="17">
        <f>_xlfn.NORM.S.DIST(G1787,Table2[[#Totals],[Successful Campaigns]])</f>
        <v>0.38655526343120244</v>
      </c>
    </row>
    <row r="1788" spans="1:8" x14ac:dyDescent="0.35">
      <c r="A1788" s="5" t="s">
        <v>8218</v>
      </c>
      <c r="B1788" s="5">
        <v>46</v>
      </c>
      <c r="C1788" s="17">
        <f t="shared" si="54"/>
        <v>-0.17579690646316637</v>
      </c>
      <c r="D1788" s="17">
        <f>_xlfn.NORM.S.DIST(C1788,Table2[[#Totals],[Summary by Mean]])</f>
        <v>0.43022675003712396</v>
      </c>
      <c r="G1788" s="17">
        <f t="shared" si="55"/>
        <v>-0.28830859714434109</v>
      </c>
      <c r="H1788" s="17">
        <f>_xlfn.NORM.S.DIST(G1788,Table2[[#Totals],[Successful Campaigns]])</f>
        <v>0.38655526343120244</v>
      </c>
    </row>
    <row r="1789" spans="1:8" x14ac:dyDescent="0.35">
      <c r="A1789" s="5" t="s">
        <v>8218</v>
      </c>
      <c r="B1789" s="5">
        <v>30</v>
      </c>
      <c r="C1789" s="17">
        <f t="shared" si="54"/>
        <v>-0.19474753641778464</v>
      </c>
      <c r="D1789" s="17">
        <f>_xlfn.NORM.S.DIST(C1789,Table2[[#Totals],[Summary by Mean]])</f>
        <v>0.42279529781961833</v>
      </c>
      <c r="G1789" s="17">
        <f t="shared" si="55"/>
        <v>-0.28830859714434109</v>
      </c>
      <c r="H1789" s="17">
        <f>_xlfn.NORM.S.DIST(G1789,Table2[[#Totals],[Successful Campaigns]])</f>
        <v>0.38655526343120244</v>
      </c>
    </row>
    <row r="1790" spans="1:8" x14ac:dyDescent="0.35">
      <c r="A1790" s="5" t="s">
        <v>8218</v>
      </c>
      <c r="B1790" s="5">
        <v>64</v>
      </c>
      <c r="C1790" s="17">
        <f t="shared" si="54"/>
        <v>-0.15447744776422082</v>
      </c>
      <c r="D1790" s="17">
        <f>_xlfn.NORM.S.DIST(C1790,Table2[[#Totals],[Summary by Mean]])</f>
        <v>0.43861664592279792</v>
      </c>
      <c r="G1790" s="17">
        <f t="shared" si="55"/>
        <v>-0.28830859714434109</v>
      </c>
      <c r="H1790" s="17">
        <f>_xlfn.NORM.S.DIST(G1790,Table2[[#Totals],[Successful Campaigns]])</f>
        <v>0.38655526343120244</v>
      </c>
    </row>
    <row r="1791" spans="1:8" x14ac:dyDescent="0.35">
      <c r="A1791" s="5" t="s">
        <v>8218</v>
      </c>
      <c r="B1791" s="5">
        <v>15</v>
      </c>
      <c r="C1791" s="17">
        <f t="shared" si="54"/>
        <v>-0.21251375200023928</v>
      </c>
      <c r="D1791" s="17">
        <f>_xlfn.NORM.S.DIST(C1791,Table2[[#Totals],[Summary by Mean]])</f>
        <v>0.41585312512584199</v>
      </c>
      <c r="G1791" s="17">
        <f t="shared" si="55"/>
        <v>-0.28830859714434109</v>
      </c>
      <c r="H1791" s="17">
        <f>_xlfn.NORM.S.DIST(G1791,Table2[[#Totals],[Successful Campaigns]])</f>
        <v>0.38655526343120244</v>
      </c>
    </row>
    <row r="1792" spans="1:8" x14ac:dyDescent="0.35">
      <c r="A1792" s="5" t="s">
        <v>8218</v>
      </c>
      <c r="B1792" s="5">
        <v>41</v>
      </c>
      <c r="C1792" s="17">
        <f t="shared" si="54"/>
        <v>-0.18171897832398459</v>
      </c>
      <c r="D1792" s="17">
        <f>_xlfn.NORM.S.DIST(C1792,Table2[[#Totals],[Summary by Mean]])</f>
        <v>0.42790163569933126</v>
      </c>
      <c r="G1792" s="17">
        <f t="shared" si="55"/>
        <v>-0.28830859714434109</v>
      </c>
      <c r="H1792" s="17">
        <f>_xlfn.NORM.S.DIST(G1792,Table2[[#Totals],[Successful Campaigns]])</f>
        <v>0.38655526343120244</v>
      </c>
    </row>
    <row r="1793" spans="1:8" x14ac:dyDescent="0.35">
      <c r="A1793" s="5" t="s">
        <v>8218</v>
      </c>
      <c r="B1793" s="5">
        <v>35</v>
      </c>
      <c r="C1793" s="17">
        <f t="shared" si="54"/>
        <v>-0.18882546455696644</v>
      </c>
      <c r="D1793" s="17">
        <f>_xlfn.NORM.S.DIST(C1793,Table2[[#Totals],[Summary by Mean]])</f>
        <v>0.4251148065115436</v>
      </c>
      <c r="G1793" s="17">
        <f t="shared" si="55"/>
        <v>-0.28830859714434109</v>
      </c>
      <c r="H1793" s="17">
        <f>_xlfn.NORM.S.DIST(G1793,Table2[[#Totals],[Successful Campaigns]])</f>
        <v>0.38655526343120244</v>
      </c>
    </row>
    <row r="1794" spans="1:8" x14ac:dyDescent="0.35">
      <c r="A1794" s="5" t="s">
        <v>8218</v>
      </c>
      <c r="B1794" s="5">
        <v>45</v>
      </c>
      <c r="C1794" s="17">
        <f t="shared" ref="C1794:C1857" si="56">(B1794-$J$5)/$J$10</f>
        <v>-0.17698132083533002</v>
      </c>
      <c r="D1794" s="17">
        <f>_xlfn.NORM.S.DIST(C1794,Table2[[#Totals],[Summary by Mean]])</f>
        <v>0.42976153088885738</v>
      </c>
      <c r="G1794" s="17">
        <f t="shared" ref="G1794:G1857" si="57">F1794-$K$5/$K$10</f>
        <v>-0.28830859714434109</v>
      </c>
      <c r="H1794" s="17">
        <f>_xlfn.NORM.S.DIST(G1794,Table2[[#Totals],[Successful Campaigns]])</f>
        <v>0.38655526343120244</v>
      </c>
    </row>
    <row r="1795" spans="1:8" x14ac:dyDescent="0.35">
      <c r="A1795" s="5" t="s">
        <v>8218</v>
      </c>
      <c r="B1795" s="5">
        <v>62</v>
      </c>
      <c r="C1795" s="17">
        <f t="shared" si="56"/>
        <v>-0.1568462765085481</v>
      </c>
      <c r="D1795" s="17">
        <f>_xlfn.NORM.S.DIST(C1795,Table2[[#Totals],[Summary by Mean]])</f>
        <v>0.43768300039815128</v>
      </c>
      <c r="G1795" s="17">
        <f t="shared" si="57"/>
        <v>-0.28830859714434109</v>
      </c>
      <c r="H1795" s="17">
        <f>_xlfn.NORM.S.DIST(G1795,Table2[[#Totals],[Successful Campaigns]])</f>
        <v>0.38655526343120244</v>
      </c>
    </row>
    <row r="1796" spans="1:8" x14ac:dyDescent="0.35">
      <c r="A1796" s="5" t="s">
        <v>8218</v>
      </c>
      <c r="B1796" s="5">
        <v>22</v>
      </c>
      <c r="C1796" s="17">
        <f t="shared" si="56"/>
        <v>-0.20422285139509377</v>
      </c>
      <c r="D1796" s="17">
        <f>_xlfn.NORM.S.DIST(C1796,Table2[[#Totals],[Summary by Mean]])</f>
        <v>0.41908967740941128</v>
      </c>
      <c r="G1796" s="17">
        <f t="shared" si="57"/>
        <v>-0.28830859714434109</v>
      </c>
      <c r="H1796" s="17">
        <f>_xlfn.NORM.S.DIST(G1796,Table2[[#Totals],[Successful Campaigns]])</f>
        <v>0.38655526343120244</v>
      </c>
    </row>
    <row r="1797" spans="1:8" x14ac:dyDescent="0.35">
      <c r="A1797" s="5" t="s">
        <v>8218</v>
      </c>
      <c r="B1797" s="5">
        <v>18</v>
      </c>
      <c r="C1797" s="17">
        <f t="shared" si="56"/>
        <v>-0.20896050888374834</v>
      </c>
      <c r="D1797" s="17">
        <f>_xlfn.NORM.S.DIST(C1797,Table2[[#Totals],[Summary by Mean]])</f>
        <v>0.4172395336882655</v>
      </c>
      <c r="G1797" s="17">
        <f t="shared" si="57"/>
        <v>-0.28830859714434109</v>
      </c>
      <c r="H1797" s="17">
        <f>_xlfn.NORM.S.DIST(G1797,Table2[[#Totals],[Successful Campaigns]])</f>
        <v>0.38655526343120244</v>
      </c>
    </row>
    <row r="1798" spans="1:8" x14ac:dyDescent="0.35">
      <c r="A1798" s="5" t="s">
        <v>8218</v>
      </c>
      <c r="B1798" s="5">
        <v>12</v>
      </c>
      <c r="C1798" s="17">
        <f t="shared" si="56"/>
        <v>-0.21606699511673019</v>
      </c>
      <c r="D1798" s="17">
        <f>_xlfn.NORM.S.DIST(C1798,Table2[[#Totals],[Summary by Mean]])</f>
        <v>0.41446776306232075</v>
      </c>
      <c r="G1798" s="17">
        <f t="shared" si="57"/>
        <v>-0.28830859714434109</v>
      </c>
      <c r="H1798" s="17">
        <f>_xlfn.NORM.S.DIST(G1798,Table2[[#Totals],[Successful Campaigns]])</f>
        <v>0.38655526343120244</v>
      </c>
    </row>
    <row r="1799" spans="1:8" x14ac:dyDescent="0.35">
      <c r="A1799" s="5" t="s">
        <v>8218</v>
      </c>
      <c r="B1799" s="5">
        <v>44</v>
      </c>
      <c r="C1799" s="17">
        <f t="shared" si="56"/>
        <v>-0.17816573520749365</v>
      </c>
      <c r="D1799" s="17">
        <f>_xlfn.NORM.S.DIST(C1799,Table2[[#Totals],[Summary by Mean]])</f>
        <v>0.42929640924923429</v>
      </c>
      <c r="G1799" s="17">
        <f t="shared" si="57"/>
        <v>-0.28830859714434109</v>
      </c>
      <c r="H1799" s="17">
        <f>_xlfn.NORM.S.DIST(G1799,Table2[[#Totals],[Successful Campaigns]])</f>
        <v>0.38655526343120244</v>
      </c>
    </row>
    <row r="1800" spans="1:8" x14ac:dyDescent="0.35">
      <c r="A1800" s="5" t="s">
        <v>8218</v>
      </c>
      <c r="B1800" s="5">
        <v>27</v>
      </c>
      <c r="C1800" s="17">
        <f t="shared" si="56"/>
        <v>-0.19830077953427558</v>
      </c>
      <c r="D1800" s="17">
        <f>_xlfn.NORM.S.DIST(C1800,Table2[[#Totals],[Summary by Mean]])</f>
        <v>0.42140487091014334</v>
      </c>
      <c r="G1800" s="17">
        <f t="shared" si="57"/>
        <v>-0.28830859714434109</v>
      </c>
      <c r="H1800" s="17">
        <f>_xlfn.NORM.S.DIST(G1800,Table2[[#Totals],[Successful Campaigns]])</f>
        <v>0.38655526343120244</v>
      </c>
    </row>
    <row r="1801" spans="1:8" x14ac:dyDescent="0.35">
      <c r="A1801" s="5" t="s">
        <v>8218</v>
      </c>
      <c r="B1801" s="5">
        <v>38</v>
      </c>
      <c r="C1801" s="17">
        <f t="shared" si="56"/>
        <v>-0.1852722214404755</v>
      </c>
      <c r="D1801" s="17">
        <f>_xlfn.NORM.S.DIST(C1801,Table2[[#Totals],[Summary by Mean]])</f>
        <v>0.4265077624515079</v>
      </c>
      <c r="G1801" s="17">
        <f t="shared" si="57"/>
        <v>-0.28830859714434109</v>
      </c>
      <c r="H1801" s="17">
        <f>_xlfn.NORM.S.DIST(G1801,Table2[[#Totals],[Successful Campaigns]])</f>
        <v>0.38655526343120244</v>
      </c>
    </row>
    <row r="1802" spans="1:8" x14ac:dyDescent="0.35">
      <c r="A1802" s="5" t="s">
        <v>8218</v>
      </c>
      <c r="B1802" s="5">
        <v>28</v>
      </c>
      <c r="C1802" s="17">
        <f t="shared" si="56"/>
        <v>-0.19711636516211192</v>
      </c>
      <c r="D1802" s="17">
        <f>_xlfn.NORM.S.DIST(C1802,Table2[[#Totals],[Summary by Mean]])</f>
        <v>0.42186823856110828</v>
      </c>
      <c r="G1802" s="17">
        <f t="shared" si="57"/>
        <v>-0.28830859714434109</v>
      </c>
      <c r="H1802" s="17">
        <f>_xlfn.NORM.S.DIST(G1802,Table2[[#Totals],[Successful Campaigns]])</f>
        <v>0.38655526343120244</v>
      </c>
    </row>
    <row r="1803" spans="1:8" x14ac:dyDescent="0.35">
      <c r="A1803" s="5" t="s">
        <v>8218</v>
      </c>
      <c r="B1803" s="5">
        <v>24</v>
      </c>
      <c r="C1803" s="17">
        <f t="shared" si="56"/>
        <v>-0.20185402265076649</v>
      </c>
      <c r="D1803" s="17">
        <f>_xlfn.NORM.S.DIST(C1803,Table2[[#Totals],[Summary by Mean]])</f>
        <v>0.42001542336449027</v>
      </c>
      <c r="G1803" s="17">
        <f t="shared" si="57"/>
        <v>-0.28830859714434109</v>
      </c>
      <c r="H1803" s="17">
        <f>_xlfn.NORM.S.DIST(G1803,Table2[[#Totals],[Successful Campaigns]])</f>
        <v>0.38655526343120244</v>
      </c>
    </row>
    <row r="1804" spans="1:8" x14ac:dyDescent="0.35">
      <c r="A1804" s="5" t="s">
        <v>8218</v>
      </c>
      <c r="B1804" s="5">
        <v>65</v>
      </c>
      <c r="C1804" s="17">
        <f t="shared" si="56"/>
        <v>-0.15329303339205719</v>
      </c>
      <c r="D1804" s="17">
        <f>_xlfn.NORM.S.DIST(C1804,Table2[[#Totals],[Summary by Mean]])</f>
        <v>0.43908359714678957</v>
      </c>
      <c r="G1804" s="17">
        <f t="shared" si="57"/>
        <v>-0.28830859714434109</v>
      </c>
      <c r="H1804" s="17">
        <f>_xlfn.NORM.S.DIST(G1804,Table2[[#Totals],[Successful Campaigns]])</f>
        <v>0.38655526343120244</v>
      </c>
    </row>
    <row r="1805" spans="1:8" x14ac:dyDescent="0.35">
      <c r="A1805" s="5" t="s">
        <v>8218</v>
      </c>
      <c r="B1805" s="5">
        <v>46</v>
      </c>
      <c r="C1805" s="17">
        <f t="shared" si="56"/>
        <v>-0.17579690646316637</v>
      </c>
      <c r="D1805" s="17">
        <f>_xlfn.NORM.S.DIST(C1805,Table2[[#Totals],[Summary by Mean]])</f>
        <v>0.43022675003712396</v>
      </c>
      <c r="G1805" s="17">
        <f t="shared" si="57"/>
        <v>-0.28830859714434109</v>
      </c>
      <c r="H1805" s="17">
        <f>_xlfn.NORM.S.DIST(G1805,Table2[[#Totals],[Successful Campaigns]])</f>
        <v>0.38655526343120244</v>
      </c>
    </row>
    <row r="1806" spans="1:8" x14ac:dyDescent="0.35">
      <c r="A1806" s="5" t="s">
        <v>8218</v>
      </c>
      <c r="B1806" s="5">
        <v>85</v>
      </c>
      <c r="C1806" s="17">
        <f t="shared" si="56"/>
        <v>-0.12960474594878435</v>
      </c>
      <c r="D1806" s="17">
        <f>_xlfn.NORM.S.DIST(C1806,Table2[[#Totals],[Summary by Mean]])</f>
        <v>0.44843957409866558</v>
      </c>
      <c r="G1806" s="17">
        <f t="shared" si="57"/>
        <v>-0.28830859714434109</v>
      </c>
      <c r="H1806" s="17">
        <f>_xlfn.NORM.S.DIST(G1806,Table2[[#Totals],[Successful Campaigns]])</f>
        <v>0.38655526343120244</v>
      </c>
    </row>
    <row r="1807" spans="1:8" x14ac:dyDescent="0.35">
      <c r="A1807" s="5" t="s">
        <v>8218</v>
      </c>
      <c r="B1807" s="5">
        <v>66</v>
      </c>
      <c r="C1807" s="17">
        <f t="shared" si="56"/>
        <v>-0.15210861901989353</v>
      </c>
      <c r="D1807" s="17">
        <f>_xlfn.NORM.S.DIST(C1807,Table2[[#Totals],[Summary by Mean]])</f>
        <v>0.43955063315928677</v>
      </c>
      <c r="G1807" s="17">
        <f t="shared" si="57"/>
        <v>-0.28830859714434109</v>
      </c>
      <c r="H1807" s="17">
        <f>_xlfn.NORM.S.DIST(G1807,Table2[[#Totals],[Successful Campaigns]])</f>
        <v>0.38655526343120244</v>
      </c>
    </row>
    <row r="1808" spans="1:8" x14ac:dyDescent="0.35">
      <c r="A1808" s="5" t="s">
        <v>8218</v>
      </c>
      <c r="B1808" s="5">
        <v>165</v>
      </c>
      <c r="C1808" s="17">
        <f t="shared" si="56"/>
        <v>-3.4851596175692987E-2</v>
      </c>
      <c r="D1808" s="17">
        <f>_xlfn.NORM.S.DIST(C1808,Table2[[#Totals],[Summary by Mean]])</f>
        <v>0.48609903889908834</v>
      </c>
      <c r="G1808" s="17">
        <f t="shared" si="57"/>
        <v>-0.28830859714434109</v>
      </c>
      <c r="H1808" s="17">
        <f>_xlfn.NORM.S.DIST(G1808,Table2[[#Totals],[Successful Campaigns]])</f>
        <v>0.38655526343120244</v>
      </c>
    </row>
    <row r="1809" spans="1:8" x14ac:dyDescent="0.35">
      <c r="A1809" s="5" t="s">
        <v>8218</v>
      </c>
      <c r="B1809" s="5">
        <v>17</v>
      </c>
      <c r="C1809" s="17">
        <f t="shared" si="56"/>
        <v>-0.210144923255912</v>
      </c>
      <c r="D1809" s="17">
        <f>_xlfn.NORM.S.DIST(C1809,Table2[[#Totals],[Summary by Mean]])</f>
        <v>0.41677728225485228</v>
      </c>
      <c r="G1809" s="17">
        <f t="shared" si="57"/>
        <v>-0.28830859714434109</v>
      </c>
      <c r="H1809" s="17">
        <f>_xlfn.NORM.S.DIST(G1809,Table2[[#Totals],[Successful Campaigns]])</f>
        <v>0.38655526343120244</v>
      </c>
    </row>
    <row r="1810" spans="1:8" x14ac:dyDescent="0.35">
      <c r="A1810" s="5" t="s">
        <v>8218</v>
      </c>
      <c r="B1810" s="5">
        <v>3</v>
      </c>
      <c r="C1810" s="17">
        <f t="shared" si="56"/>
        <v>-0.22672672446620298</v>
      </c>
      <c r="D1810" s="17">
        <f>_xlfn.NORM.S.DIST(C1810,Table2[[#Totals],[Summary by Mean]])</f>
        <v>0.41031812254317884</v>
      </c>
      <c r="G1810" s="17">
        <f t="shared" si="57"/>
        <v>-0.28830859714434109</v>
      </c>
      <c r="H1810" s="17">
        <f>_xlfn.NORM.S.DIST(G1810,Table2[[#Totals],[Successful Campaigns]])</f>
        <v>0.38655526343120244</v>
      </c>
    </row>
    <row r="1811" spans="1:8" x14ac:dyDescent="0.35">
      <c r="A1811" s="5" t="s">
        <v>8218</v>
      </c>
      <c r="B1811" s="5">
        <v>17</v>
      </c>
      <c r="C1811" s="17">
        <f t="shared" si="56"/>
        <v>-0.210144923255912</v>
      </c>
      <c r="D1811" s="17">
        <f>_xlfn.NORM.S.DIST(C1811,Table2[[#Totals],[Summary by Mean]])</f>
        <v>0.41677728225485228</v>
      </c>
      <c r="G1811" s="17">
        <f t="shared" si="57"/>
        <v>-0.28830859714434109</v>
      </c>
      <c r="H1811" s="17">
        <f>_xlfn.NORM.S.DIST(G1811,Table2[[#Totals],[Successful Campaigns]])</f>
        <v>0.38655526343120244</v>
      </c>
    </row>
    <row r="1812" spans="1:8" x14ac:dyDescent="0.35">
      <c r="A1812" s="5" t="s">
        <v>8218</v>
      </c>
      <c r="B1812" s="5">
        <v>91</v>
      </c>
      <c r="C1812" s="17">
        <f t="shared" si="56"/>
        <v>-0.12249825971580248</v>
      </c>
      <c r="D1812" s="17">
        <f>_xlfn.NORM.S.DIST(C1812,Table2[[#Totals],[Summary by Mean]])</f>
        <v>0.45125221207968236</v>
      </c>
      <c r="G1812" s="17">
        <f t="shared" si="57"/>
        <v>-0.28830859714434109</v>
      </c>
      <c r="H1812" s="17">
        <f>_xlfn.NORM.S.DIST(G1812,Table2[[#Totals],[Successful Campaigns]])</f>
        <v>0.38655526343120244</v>
      </c>
    </row>
    <row r="1813" spans="1:8" x14ac:dyDescent="0.35">
      <c r="A1813" s="5" t="s">
        <v>8218</v>
      </c>
      <c r="B1813" s="5">
        <v>67</v>
      </c>
      <c r="C1813" s="17">
        <f t="shared" si="56"/>
        <v>-0.1509242046477299</v>
      </c>
      <c r="D1813" s="17">
        <f>_xlfn.NORM.S.DIST(C1813,Table2[[#Totals],[Summary by Mean]])</f>
        <v>0.44001775332039128</v>
      </c>
      <c r="G1813" s="17">
        <f t="shared" si="57"/>
        <v>-0.28830859714434109</v>
      </c>
      <c r="H1813" s="17">
        <f>_xlfn.NORM.S.DIST(G1813,Table2[[#Totals],[Successful Campaigns]])</f>
        <v>0.38655526343120244</v>
      </c>
    </row>
    <row r="1814" spans="1:8" x14ac:dyDescent="0.35">
      <c r="A1814" s="5" t="s">
        <v>8218</v>
      </c>
      <c r="B1814" s="5">
        <v>18</v>
      </c>
      <c r="C1814" s="17">
        <f t="shared" si="56"/>
        <v>-0.20896050888374834</v>
      </c>
      <c r="D1814" s="17">
        <f>_xlfn.NORM.S.DIST(C1814,Table2[[#Totals],[Summary by Mean]])</f>
        <v>0.4172395336882655</v>
      </c>
      <c r="G1814" s="17">
        <f t="shared" si="57"/>
        <v>-0.28830859714434109</v>
      </c>
      <c r="H1814" s="17">
        <f>_xlfn.NORM.S.DIST(G1814,Table2[[#Totals],[Successful Campaigns]])</f>
        <v>0.38655526343120244</v>
      </c>
    </row>
    <row r="1815" spans="1:8" x14ac:dyDescent="0.35">
      <c r="A1815" s="5" t="s">
        <v>8218</v>
      </c>
      <c r="B1815" s="5">
        <v>21</v>
      </c>
      <c r="C1815" s="17">
        <f t="shared" si="56"/>
        <v>-0.20540726576725743</v>
      </c>
      <c r="D1815" s="17">
        <f>_xlfn.NORM.S.DIST(C1815,Table2[[#Totals],[Summary by Mean]])</f>
        <v>0.41862697202286803</v>
      </c>
      <c r="G1815" s="17">
        <f t="shared" si="57"/>
        <v>-0.28830859714434109</v>
      </c>
      <c r="H1815" s="17">
        <f>_xlfn.NORM.S.DIST(G1815,Table2[[#Totals],[Successful Campaigns]])</f>
        <v>0.38655526343120244</v>
      </c>
    </row>
    <row r="1816" spans="1:8" x14ac:dyDescent="0.35">
      <c r="A1816" s="5" t="s">
        <v>8218</v>
      </c>
      <c r="B1816" s="5">
        <v>40</v>
      </c>
      <c r="C1816" s="17">
        <f t="shared" si="56"/>
        <v>-0.18290339269614822</v>
      </c>
      <c r="D1816" s="17">
        <f>_xlfn.NORM.S.DIST(C1816,Table2[[#Totals],[Summary by Mean]])</f>
        <v>0.42743691040933429</v>
      </c>
      <c r="G1816" s="17">
        <f t="shared" si="57"/>
        <v>-0.28830859714434109</v>
      </c>
      <c r="H1816" s="17">
        <f>_xlfn.NORM.S.DIST(G1816,Table2[[#Totals],[Successful Campaigns]])</f>
        <v>0.38655526343120244</v>
      </c>
    </row>
    <row r="1817" spans="1:8" x14ac:dyDescent="0.35">
      <c r="A1817" s="5" t="s">
        <v>8218</v>
      </c>
      <c r="B1817" s="5">
        <v>78</v>
      </c>
      <c r="C1817" s="17">
        <f t="shared" si="56"/>
        <v>-0.13789564655392983</v>
      </c>
      <c r="D1817" s="17">
        <f>_xlfn.NORM.S.DIST(C1817,Table2[[#Totals],[Summary by Mean]])</f>
        <v>0.44516144554325238</v>
      </c>
      <c r="G1817" s="17">
        <f t="shared" si="57"/>
        <v>-0.28830859714434109</v>
      </c>
      <c r="H1817" s="17">
        <f>_xlfn.NORM.S.DIST(G1817,Table2[[#Totals],[Successful Campaigns]])</f>
        <v>0.38655526343120244</v>
      </c>
    </row>
    <row r="1818" spans="1:8" x14ac:dyDescent="0.35">
      <c r="A1818" s="5" t="s">
        <v>8218</v>
      </c>
      <c r="B1818" s="5">
        <v>26</v>
      </c>
      <c r="C1818" s="17">
        <f t="shared" si="56"/>
        <v>-0.19948519390643921</v>
      </c>
      <c r="D1818" s="17">
        <f>_xlfn.NORM.S.DIST(C1818,Table2[[#Totals],[Summary by Mean]])</f>
        <v>0.42094161207768216</v>
      </c>
      <c r="G1818" s="17">
        <f t="shared" si="57"/>
        <v>-0.28830859714434109</v>
      </c>
      <c r="H1818" s="17">
        <f>_xlfn.NORM.S.DIST(G1818,Table2[[#Totals],[Successful Campaigns]])</f>
        <v>0.38655526343120244</v>
      </c>
    </row>
    <row r="1819" spans="1:8" x14ac:dyDescent="0.35">
      <c r="A1819" s="5" t="s">
        <v>8218</v>
      </c>
      <c r="B1819" s="5">
        <v>14</v>
      </c>
      <c r="C1819" s="17">
        <f t="shared" si="56"/>
        <v>-0.21369816637240291</v>
      </c>
      <c r="D1819" s="17">
        <f>_xlfn.NORM.S.DIST(C1819,Table2[[#Totals],[Summary by Mean]])</f>
        <v>0.41539122066878692</v>
      </c>
      <c r="G1819" s="17">
        <f t="shared" si="57"/>
        <v>-0.28830859714434109</v>
      </c>
      <c r="H1819" s="17">
        <f>_xlfn.NORM.S.DIST(G1819,Table2[[#Totals],[Successful Campaigns]])</f>
        <v>0.38655526343120244</v>
      </c>
    </row>
    <row r="1820" spans="1:8" x14ac:dyDescent="0.35">
      <c r="A1820" s="5" t="s">
        <v>8218</v>
      </c>
      <c r="B1820" s="5">
        <v>44</v>
      </c>
      <c r="C1820" s="17">
        <f t="shared" si="56"/>
        <v>-0.17816573520749365</v>
      </c>
      <c r="D1820" s="17">
        <f>_xlfn.NORM.S.DIST(C1820,Table2[[#Totals],[Summary by Mean]])</f>
        <v>0.42929640924923429</v>
      </c>
      <c r="G1820" s="17">
        <f t="shared" si="57"/>
        <v>-0.28830859714434109</v>
      </c>
      <c r="H1820" s="17">
        <f>_xlfn.NORM.S.DIST(G1820,Table2[[#Totals],[Successful Campaigns]])</f>
        <v>0.38655526343120244</v>
      </c>
    </row>
    <row r="1821" spans="1:8" x14ac:dyDescent="0.35">
      <c r="A1821" s="5" t="s">
        <v>8218</v>
      </c>
      <c r="B1821" s="5">
        <v>9</v>
      </c>
      <c r="C1821" s="17">
        <f t="shared" si="56"/>
        <v>-0.21962023823322113</v>
      </c>
      <c r="D1821" s="17">
        <f>_xlfn.NORM.S.DIST(C1821,Table2[[#Totals],[Summary by Mean]])</f>
        <v>0.413083464185384</v>
      </c>
      <c r="G1821" s="17">
        <f t="shared" si="57"/>
        <v>-0.28830859714434109</v>
      </c>
      <c r="H1821" s="17">
        <f>_xlfn.NORM.S.DIST(G1821,Table2[[#Totals],[Successful Campaigns]])</f>
        <v>0.38655526343120244</v>
      </c>
    </row>
    <row r="1822" spans="1:8" x14ac:dyDescent="0.35">
      <c r="A1822" s="5" t="s">
        <v>8218</v>
      </c>
      <c r="B1822" s="5">
        <v>30</v>
      </c>
      <c r="C1822" s="17">
        <f t="shared" si="56"/>
        <v>-0.19474753641778464</v>
      </c>
      <c r="D1822" s="17">
        <f>_xlfn.NORM.S.DIST(C1822,Table2[[#Totals],[Summary by Mean]])</f>
        <v>0.42279529781961833</v>
      </c>
      <c r="G1822" s="17">
        <f t="shared" si="57"/>
        <v>-0.28830859714434109</v>
      </c>
      <c r="H1822" s="17">
        <f>_xlfn.NORM.S.DIST(G1822,Table2[[#Totals],[Successful Campaigns]])</f>
        <v>0.38655526343120244</v>
      </c>
    </row>
    <row r="1823" spans="1:8" x14ac:dyDescent="0.35">
      <c r="A1823" s="5" t="s">
        <v>8218</v>
      </c>
      <c r="B1823" s="5">
        <v>45</v>
      </c>
      <c r="C1823" s="17">
        <f t="shared" si="56"/>
        <v>-0.17698132083533002</v>
      </c>
      <c r="D1823" s="17">
        <f>_xlfn.NORM.S.DIST(C1823,Table2[[#Totals],[Summary by Mean]])</f>
        <v>0.42976153088885738</v>
      </c>
      <c r="G1823" s="17">
        <f t="shared" si="57"/>
        <v>-0.28830859714434109</v>
      </c>
      <c r="H1823" s="17">
        <f>_xlfn.NORM.S.DIST(G1823,Table2[[#Totals],[Successful Campaigns]])</f>
        <v>0.38655526343120244</v>
      </c>
    </row>
    <row r="1824" spans="1:8" x14ac:dyDescent="0.35">
      <c r="A1824" s="5" t="s">
        <v>8218</v>
      </c>
      <c r="B1824" s="5">
        <v>56</v>
      </c>
      <c r="C1824" s="17">
        <f t="shared" si="56"/>
        <v>-0.16395276274152995</v>
      </c>
      <c r="D1824" s="17">
        <f>_xlfn.NORM.S.DIST(C1824,Table2[[#Totals],[Summary by Mean]])</f>
        <v>0.43488416518680473</v>
      </c>
      <c r="G1824" s="17">
        <f t="shared" si="57"/>
        <v>-0.28830859714434109</v>
      </c>
      <c r="H1824" s="17">
        <f>_xlfn.NORM.S.DIST(G1824,Table2[[#Totals],[Successful Campaigns]])</f>
        <v>0.38655526343120244</v>
      </c>
    </row>
    <row r="1825" spans="1:8" x14ac:dyDescent="0.35">
      <c r="A1825" s="5" t="s">
        <v>8218</v>
      </c>
      <c r="B1825" s="5">
        <v>46</v>
      </c>
      <c r="C1825" s="17">
        <f t="shared" si="56"/>
        <v>-0.17579690646316637</v>
      </c>
      <c r="D1825" s="17">
        <f>_xlfn.NORM.S.DIST(C1825,Table2[[#Totals],[Summary by Mean]])</f>
        <v>0.43022675003712396</v>
      </c>
      <c r="G1825" s="17">
        <f t="shared" si="57"/>
        <v>-0.28830859714434109</v>
      </c>
      <c r="H1825" s="17">
        <f>_xlfn.NORM.S.DIST(G1825,Table2[[#Totals],[Successful Campaigns]])</f>
        <v>0.38655526343120244</v>
      </c>
    </row>
    <row r="1826" spans="1:8" x14ac:dyDescent="0.35">
      <c r="A1826" s="5" t="s">
        <v>8218</v>
      </c>
      <c r="B1826" s="5">
        <v>34</v>
      </c>
      <c r="C1826" s="17">
        <f t="shared" si="56"/>
        <v>-0.19000987892913007</v>
      </c>
      <c r="D1826" s="17">
        <f>_xlfn.NORM.S.DIST(C1826,Table2[[#Totals],[Summary by Mean]])</f>
        <v>0.42465069464541511</v>
      </c>
      <c r="G1826" s="17">
        <f t="shared" si="57"/>
        <v>-0.28830859714434109</v>
      </c>
      <c r="H1826" s="17">
        <f>_xlfn.NORM.S.DIST(G1826,Table2[[#Totals],[Successful Campaigns]])</f>
        <v>0.38655526343120244</v>
      </c>
    </row>
    <row r="1827" spans="1:8" x14ac:dyDescent="0.35">
      <c r="A1827" s="5" t="s">
        <v>8218</v>
      </c>
      <c r="B1827" s="5">
        <v>98</v>
      </c>
      <c r="C1827" s="17">
        <f t="shared" si="56"/>
        <v>-0.11420735911065699</v>
      </c>
      <c r="D1827" s="17">
        <f>_xlfn.NORM.S.DIST(C1827,Table2[[#Totals],[Summary by Mean]])</f>
        <v>0.45453670917773559</v>
      </c>
      <c r="G1827" s="17">
        <f t="shared" si="57"/>
        <v>-0.28830859714434109</v>
      </c>
      <c r="H1827" s="17">
        <f>_xlfn.NORM.S.DIST(G1827,Table2[[#Totals],[Successful Campaigns]])</f>
        <v>0.38655526343120244</v>
      </c>
    </row>
    <row r="1828" spans="1:8" x14ac:dyDescent="0.35">
      <c r="A1828" s="5" t="s">
        <v>8218</v>
      </c>
      <c r="B1828" s="5">
        <v>46</v>
      </c>
      <c r="C1828" s="17">
        <f t="shared" si="56"/>
        <v>-0.17579690646316637</v>
      </c>
      <c r="D1828" s="17">
        <f>_xlfn.NORM.S.DIST(C1828,Table2[[#Totals],[Summary by Mean]])</f>
        <v>0.43022675003712396</v>
      </c>
      <c r="G1828" s="17">
        <f t="shared" si="57"/>
        <v>-0.28830859714434109</v>
      </c>
      <c r="H1828" s="17">
        <f>_xlfn.NORM.S.DIST(G1828,Table2[[#Totals],[Successful Campaigns]])</f>
        <v>0.38655526343120244</v>
      </c>
    </row>
    <row r="1829" spans="1:8" x14ac:dyDescent="0.35">
      <c r="A1829" s="5" t="s">
        <v>8218</v>
      </c>
      <c r="B1829" s="5">
        <v>10</v>
      </c>
      <c r="C1829" s="17">
        <f t="shared" si="56"/>
        <v>-0.21843582386105748</v>
      </c>
      <c r="D1829" s="17">
        <f>_xlfn.NORM.S.DIST(C1829,Table2[[#Totals],[Summary by Mean]])</f>
        <v>0.41354477798404116</v>
      </c>
      <c r="G1829" s="17">
        <f t="shared" si="57"/>
        <v>-0.28830859714434109</v>
      </c>
      <c r="H1829" s="17">
        <f>_xlfn.NORM.S.DIST(G1829,Table2[[#Totals],[Successful Campaigns]])</f>
        <v>0.38655526343120244</v>
      </c>
    </row>
    <row r="1830" spans="1:8" x14ac:dyDescent="0.35">
      <c r="A1830" s="5" t="s">
        <v>8218</v>
      </c>
      <c r="B1830" s="5">
        <v>76</v>
      </c>
      <c r="C1830" s="17">
        <f t="shared" si="56"/>
        <v>-0.14026447529825711</v>
      </c>
      <c r="D1830" s="17">
        <f>_xlfn.NORM.S.DIST(C1830,Table2[[#Totals],[Summary by Mean]])</f>
        <v>0.44422551570259644</v>
      </c>
      <c r="G1830" s="17">
        <f t="shared" si="57"/>
        <v>-0.28830859714434109</v>
      </c>
      <c r="H1830" s="17">
        <f>_xlfn.NORM.S.DIST(G1830,Table2[[#Totals],[Successful Campaigns]])</f>
        <v>0.38655526343120244</v>
      </c>
    </row>
    <row r="1831" spans="1:8" x14ac:dyDescent="0.35">
      <c r="A1831" s="5" t="s">
        <v>8218</v>
      </c>
      <c r="B1831" s="5">
        <v>104</v>
      </c>
      <c r="C1831" s="17">
        <f t="shared" si="56"/>
        <v>-0.10710087287767514</v>
      </c>
      <c r="D1831" s="17">
        <f>_xlfn.NORM.S.DIST(C1831,Table2[[#Totals],[Summary by Mean]])</f>
        <v>0.45735447734784318</v>
      </c>
      <c r="G1831" s="17">
        <f t="shared" si="57"/>
        <v>-0.28830859714434109</v>
      </c>
      <c r="H1831" s="17">
        <f>_xlfn.NORM.S.DIST(G1831,Table2[[#Totals],[Successful Campaigns]])</f>
        <v>0.38655526343120244</v>
      </c>
    </row>
    <row r="1832" spans="1:8" x14ac:dyDescent="0.35">
      <c r="A1832" s="5" t="s">
        <v>8218</v>
      </c>
      <c r="B1832" s="5">
        <v>87</v>
      </c>
      <c r="C1832" s="17">
        <f t="shared" si="56"/>
        <v>-0.12723591720445707</v>
      </c>
      <c r="D1832" s="17">
        <f>_xlfn.NORM.S.DIST(C1832,Table2[[#Totals],[Summary by Mean]])</f>
        <v>0.44937683928384486</v>
      </c>
      <c r="G1832" s="17">
        <f t="shared" si="57"/>
        <v>-0.28830859714434109</v>
      </c>
      <c r="H1832" s="17">
        <f>_xlfn.NORM.S.DIST(G1832,Table2[[#Totals],[Successful Campaigns]])</f>
        <v>0.38655526343120244</v>
      </c>
    </row>
    <row r="1833" spans="1:8" x14ac:dyDescent="0.35">
      <c r="A1833" s="5" t="s">
        <v>8218</v>
      </c>
      <c r="B1833" s="5">
        <v>29</v>
      </c>
      <c r="C1833" s="17">
        <f t="shared" si="56"/>
        <v>-0.19593195078994829</v>
      </c>
      <c r="D1833" s="17">
        <f>_xlfn.NORM.S.DIST(C1833,Table2[[#Totals],[Summary by Mean]])</f>
        <v>0.42233171440595652</v>
      </c>
      <c r="G1833" s="17">
        <f t="shared" si="57"/>
        <v>-0.28830859714434109</v>
      </c>
      <c r="H1833" s="17">
        <f>_xlfn.NORM.S.DIST(G1833,Table2[[#Totals],[Successful Campaigns]])</f>
        <v>0.38655526343120244</v>
      </c>
    </row>
    <row r="1834" spans="1:8" x14ac:dyDescent="0.35">
      <c r="A1834" s="5" t="s">
        <v>8218</v>
      </c>
      <c r="B1834" s="5">
        <v>51</v>
      </c>
      <c r="C1834" s="17">
        <f t="shared" si="56"/>
        <v>-0.16987483460234817</v>
      </c>
      <c r="D1834" s="17">
        <f>_xlfn.NORM.S.DIST(C1834,Table2[[#Totals],[Summary by Mean]])</f>
        <v>0.43255428626279424</v>
      </c>
      <c r="G1834" s="17">
        <f t="shared" si="57"/>
        <v>-0.28830859714434109</v>
      </c>
      <c r="H1834" s="17">
        <f>_xlfn.NORM.S.DIST(G1834,Table2[[#Totals],[Successful Campaigns]])</f>
        <v>0.38655526343120244</v>
      </c>
    </row>
    <row r="1835" spans="1:8" x14ac:dyDescent="0.35">
      <c r="A1835" s="5" t="s">
        <v>8218</v>
      </c>
      <c r="B1835" s="5">
        <v>12</v>
      </c>
      <c r="C1835" s="17">
        <f t="shared" si="56"/>
        <v>-0.21606699511673019</v>
      </c>
      <c r="D1835" s="17">
        <f>_xlfn.NORM.S.DIST(C1835,Table2[[#Totals],[Summary by Mean]])</f>
        <v>0.41446776306232075</v>
      </c>
      <c r="G1835" s="17">
        <f t="shared" si="57"/>
        <v>-0.28830859714434109</v>
      </c>
      <c r="H1835" s="17">
        <f>_xlfn.NORM.S.DIST(G1835,Table2[[#Totals],[Successful Campaigns]])</f>
        <v>0.38655526343120244</v>
      </c>
    </row>
    <row r="1836" spans="1:8" x14ac:dyDescent="0.35">
      <c r="A1836" s="5" t="s">
        <v>8218</v>
      </c>
      <c r="B1836" s="5">
        <v>72</v>
      </c>
      <c r="C1836" s="17">
        <f t="shared" si="56"/>
        <v>-0.14500213278691168</v>
      </c>
      <c r="D1836" s="17">
        <f>_xlfn.NORM.S.DIST(C1836,Table2[[#Totals],[Summary by Mean]])</f>
        <v>0.4423545939341354</v>
      </c>
      <c r="G1836" s="17">
        <f t="shared" si="57"/>
        <v>-0.28830859714434109</v>
      </c>
      <c r="H1836" s="17">
        <f>_xlfn.NORM.S.DIST(G1836,Table2[[#Totals],[Successful Campaigns]])</f>
        <v>0.38655526343120244</v>
      </c>
    </row>
    <row r="1837" spans="1:8" x14ac:dyDescent="0.35">
      <c r="A1837" s="5" t="s">
        <v>8218</v>
      </c>
      <c r="B1837" s="5">
        <v>21</v>
      </c>
      <c r="C1837" s="17">
        <f t="shared" si="56"/>
        <v>-0.20540726576725743</v>
      </c>
      <c r="D1837" s="17">
        <f>_xlfn.NORM.S.DIST(C1837,Table2[[#Totals],[Summary by Mean]])</f>
        <v>0.41862697202286803</v>
      </c>
      <c r="G1837" s="17">
        <f t="shared" si="57"/>
        <v>-0.28830859714434109</v>
      </c>
      <c r="H1837" s="17">
        <f>_xlfn.NORM.S.DIST(G1837,Table2[[#Totals],[Successful Campaigns]])</f>
        <v>0.38655526343120244</v>
      </c>
    </row>
    <row r="1838" spans="1:8" x14ac:dyDescent="0.35">
      <c r="A1838" s="5" t="s">
        <v>8218</v>
      </c>
      <c r="B1838" s="5">
        <v>42</v>
      </c>
      <c r="C1838" s="17">
        <f t="shared" si="56"/>
        <v>-0.18053456395182094</v>
      </c>
      <c r="D1838" s="17">
        <f>_xlfn.NORM.S.DIST(C1838,Table2[[#Totals],[Summary by Mean]])</f>
        <v>0.42836646102317028</v>
      </c>
      <c r="G1838" s="17">
        <f t="shared" si="57"/>
        <v>-0.28830859714434109</v>
      </c>
      <c r="H1838" s="17">
        <f>_xlfn.NORM.S.DIST(G1838,Table2[[#Totals],[Successful Campaigns]])</f>
        <v>0.38655526343120244</v>
      </c>
    </row>
    <row r="1839" spans="1:8" x14ac:dyDescent="0.35">
      <c r="A1839" s="5" t="s">
        <v>8218</v>
      </c>
      <c r="B1839" s="5">
        <v>71</v>
      </c>
      <c r="C1839" s="17">
        <f t="shared" si="56"/>
        <v>-0.14618654715907534</v>
      </c>
      <c r="D1839" s="17">
        <f>_xlfn.NORM.S.DIST(C1839,Table2[[#Totals],[Summary by Mean]])</f>
        <v>0.44188706264067451</v>
      </c>
      <c r="G1839" s="17">
        <f t="shared" si="57"/>
        <v>-0.28830859714434109</v>
      </c>
      <c r="H1839" s="17">
        <f>_xlfn.NORM.S.DIST(G1839,Table2[[#Totals],[Successful Campaigns]])</f>
        <v>0.38655526343120244</v>
      </c>
    </row>
    <row r="1840" spans="1:8" x14ac:dyDescent="0.35">
      <c r="A1840" s="5" t="s">
        <v>8218</v>
      </c>
      <c r="B1840" s="5">
        <v>168</v>
      </c>
      <c r="C1840" s="17">
        <f t="shared" si="56"/>
        <v>-3.1298353059202061E-2</v>
      </c>
      <c r="D1840" s="17">
        <f>_xlfn.NORM.S.DIST(C1840,Table2[[#Totals],[Summary by Mean]])</f>
        <v>0.4875158019171798</v>
      </c>
      <c r="G1840" s="17">
        <f t="shared" si="57"/>
        <v>-0.28830859714434109</v>
      </c>
      <c r="H1840" s="17">
        <f>_xlfn.NORM.S.DIST(G1840,Table2[[#Totals],[Successful Campaigns]])</f>
        <v>0.38655526343120244</v>
      </c>
    </row>
    <row r="1841" spans="1:8" x14ac:dyDescent="0.35">
      <c r="A1841" s="5" t="s">
        <v>8218</v>
      </c>
      <c r="B1841" s="5">
        <v>19</v>
      </c>
      <c r="C1841" s="17">
        <f t="shared" si="56"/>
        <v>-0.20777609451158471</v>
      </c>
      <c r="D1841" s="17">
        <f>_xlfn.NORM.S.DIST(C1841,Table2[[#Totals],[Summary by Mean]])</f>
        <v>0.41770189954112602</v>
      </c>
      <c r="G1841" s="17">
        <f t="shared" si="57"/>
        <v>-0.28830859714434109</v>
      </c>
      <c r="H1841" s="17">
        <f>_xlfn.NORM.S.DIST(G1841,Table2[[#Totals],[Successful Campaigns]])</f>
        <v>0.38655526343120244</v>
      </c>
    </row>
    <row r="1842" spans="1:8" x14ac:dyDescent="0.35">
      <c r="A1842" s="5" t="s">
        <v>8218</v>
      </c>
      <c r="B1842" s="5">
        <v>37</v>
      </c>
      <c r="C1842" s="17">
        <f t="shared" si="56"/>
        <v>-0.18645663581263916</v>
      </c>
      <c r="D1842" s="17">
        <f>_xlfn.NORM.S.DIST(C1842,Table2[[#Totals],[Summary by Mean]])</f>
        <v>0.42604334104294955</v>
      </c>
      <c r="G1842" s="17">
        <f t="shared" si="57"/>
        <v>-0.28830859714434109</v>
      </c>
      <c r="H1842" s="17">
        <f>_xlfn.NORM.S.DIST(G1842,Table2[[#Totals],[Successful Campaigns]])</f>
        <v>0.38655526343120244</v>
      </c>
    </row>
    <row r="1843" spans="1:8" x14ac:dyDescent="0.35">
      <c r="A1843" s="5" t="s">
        <v>8218</v>
      </c>
      <c r="B1843" s="5">
        <v>36</v>
      </c>
      <c r="C1843" s="17">
        <f t="shared" si="56"/>
        <v>-0.18764105018480279</v>
      </c>
      <c r="D1843" s="17">
        <f>_xlfn.NORM.S.DIST(C1843,Table2[[#Totals],[Summary by Mean]])</f>
        <v>0.42557902218677013</v>
      </c>
      <c r="G1843" s="17">
        <f t="shared" si="57"/>
        <v>-0.28830859714434109</v>
      </c>
      <c r="H1843" s="17">
        <f>_xlfn.NORM.S.DIST(G1843,Table2[[#Totals],[Successful Campaigns]])</f>
        <v>0.38655526343120244</v>
      </c>
    </row>
    <row r="1844" spans="1:8" x14ac:dyDescent="0.35">
      <c r="A1844" s="5" t="s">
        <v>8218</v>
      </c>
      <c r="B1844" s="5">
        <v>14</v>
      </c>
      <c r="C1844" s="17">
        <f t="shared" si="56"/>
        <v>-0.21369816637240291</v>
      </c>
      <c r="D1844" s="17">
        <f>_xlfn.NORM.S.DIST(C1844,Table2[[#Totals],[Summary by Mean]])</f>
        <v>0.41539122066878692</v>
      </c>
      <c r="G1844" s="17">
        <f t="shared" si="57"/>
        <v>-0.28830859714434109</v>
      </c>
      <c r="H1844" s="17">
        <f>_xlfn.NORM.S.DIST(G1844,Table2[[#Totals],[Successful Campaigns]])</f>
        <v>0.38655526343120244</v>
      </c>
    </row>
    <row r="1845" spans="1:8" x14ac:dyDescent="0.35">
      <c r="A1845" s="5" t="s">
        <v>8218</v>
      </c>
      <c r="B1845" s="5">
        <v>18</v>
      </c>
      <c r="C1845" s="17">
        <f t="shared" si="56"/>
        <v>-0.20896050888374834</v>
      </c>
      <c r="D1845" s="17">
        <f>_xlfn.NORM.S.DIST(C1845,Table2[[#Totals],[Summary by Mean]])</f>
        <v>0.4172395336882655</v>
      </c>
      <c r="G1845" s="17">
        <f t="shared" si="57"/>
        <v>-0.28830859714434109</v>
      </c>
      <c r="H1845" s="17">
        <f>_xlfn.NORM.S.DIST(G1845,Table2[[#Totals],[Successful Campaigns]])</f>
        <v>0.38655526343120244</v>
      </c>
    </row>
    <row r="1846" spans="1:8" x14ac:dyDescent="0.35">
      <c r="A1846" s="5" t="s">
        <v>8218</v>
      </c>
      <c r="B1846" s="5">
        <v>82</v>
      </c>
      <c r="C1846" s="17">
        <f t="shared" si="56"/>
        <v>-0.13315798906527526</v>
      </c>
      <c r="D1846" s="17">
        <f>_xlfn.NORM.S.DIST(C1846,Table2[[#Totals],[Summary by Mean]])</f>
        <v>0.44703421738633725</v>
      </c>
      <c r="G1846" s="17">
        <f t="shared" si="57"/>
        <v>-0.28830859714434109</v>
      </c>
      <c r="H1846" s="17">
        <f>_xlfn.NORM.S.DIST(G1846,Table2[[#Totals],[Successful Campaigns]])</f>
        <v>0.38655526343120244</v>
      </c>
    </row>
    <row r="1847" spans="1:8" x14ac:dyDescent="0.35">
      <c r="A1847" s="5" t="s">
        <v>8218</v>
      </c>
      <c r="B1847" s="5">
        <v>43</v>
      </c>
      <c r="C1847" s="17">
        <f t="shared" si="56"/>
        <v>-0.17935014957965731</v>
      </c>
      <c r="D1847" s="17">
        <f>_xlfn.NORM.S.DIST(C1847,Table2[[#Totals],[Summary by Mean]])</f>
        <v>0.42883138575016971</v>
      </c>
      <c r="G1847" s="17">
        <f t="shared" si="57"/>
        <v>-0.28830859714434109</v>
      </c>
      <c r="H1847" s="17">
        <f>_xlfn.NORM.S.DIST(G1847,Table2[[#Totals],[Successful Campaigns]])</f>
        <v>0.38655526343120244</v>
      </c>
    </row>
    <row r="1848" spans="1:8" x14ac:dyDescent="0.35">
      <c r="A1848" s="5" t="s">
        <v>8218</v>
      </c>
      <c r="B1848" s="5">
        <v>8</v>
      </c>
      <c r="C1848" s="17">
        <f t="shared" si="56"/>
        <v>-0.22080465260538476</v>
      </c>
      <c r="D1848" s="17">
        <f>_xlfn.NORM.S.DIST(C1848,Table2[[#Totals],[Summary by Mean]])</f>
        <v>0.41262227036868293</v>
      </c>
      <c r="G1848" s="17">
        <f t="shared" si="57"/>
        <v>-0.28830859714434109</v>
      </c>
      <c r="H1848" s="17">
        <f>_xlfn.NORM.S.DIST(G1848,Table2[[#Totals],[Successful Campaigns]])</f>
        <v>0.38655526343120244</v>
      </c>
    </row>
    <row r="1849" spans="1:8" x14ac:dyDescent="0.35">
      <c r="A1849" s="5" t="s">
        <v>8218</v>
      </c>
      <c r="B1849" s="5">
        <v>45</v>
      </c>
      <c r="C1849" s="17">
        <f t="shared" si="56"/>
        <v>-0.17698132083533002</v>
      </c>
      <c r="D1849" s="17">
        <f>_xlfn.NORM.S.DIST(C1849,Table2[[#Totals],[Summary by Mean]])</f>
        <v>0.42976153088885738</v>
      </c>
      <c r="G1849" s="17">
        <f t="shared" si="57"/>
        <v>-0.28830859714434109</v>
      </c>
      <c r="H1849" s="17">
        <f>_xlfn.NORM.S.DIST(G1849,Table2[[#Totals],[Successful Campaigns]])</f>
        <v>0.38655526343120244</v>
      </c>
    </row>
    <row r="1850" spans="1:8" x14ac:dyDescent="0.35">
      <c r="A1850" s="5" t="s">
        <v>8218</v>
      </c>
      <c r="B1850" s="5">
        <v>20</v>
      </c>
      <c r="C1850" s="17">
        <f t="shared" si="56"/>
        <v>-0.20659168013942106</v>
      </c>
      <c r="D1850" s="17">
        <f>_xlfn.NORM.S.DIST(C1850,Table2[[#Totals],[Summary by Mean]])</f>
        <v>0.41816437919297167</v>
      </c>
      <c r="G1850" s="17">
        <f t="shared" si="57"/>
        <v>-0.28830859714434109</v>
      </c>
      <c r="H1850" s="17">
        <f>_xlfn.NORM.S.DIST(G1850,Table2[[#Totals],[Successful Campaigns]])</f>
        <v>0.38655526343120244</v>
      </c>
    </row>
    <row r="1851" spans="1:8" x14ac:dyDescent="0.35">
      <c r="A1851" s="5" t="s">
        <v>8218</v>
      </c>
      <c r="B1851" s="5">
        <v>31</v>
      </c>
      <c r="C1851" s="17">
        <f t="shared" si="56"/>
        <v>-0.19356312204562101</v>
      </c>
      <c r="D1851" s="17">
        <f>_xlfn.NORM.S.DIST(C1851,Table2[[#Totals],[Summary by Mean]])</f>
        <v>0.42325898817657692</v>
      </c>
      <c r="G1851" s="17">
        <f t="shared" si="57"/>
        <v>-0.28830859714434109</v>
      </c>
      <c r="H1851" s="17">
        <f>_xlfn.NORM.S.DIST(G1851,Table2[[#Totals],[Successful Campaigns]])</f>
        <v>0.38655526343120244</v>
      </c>
    </row>
    <row r="1852" spans="1:8" x14ac:dyDescent="0.35">
      <c r="A1852" s="5" t="s">
        <v>8218</v>
      </c>
      <c r="B1852" s="5">
        <v>25</v>
      </c>
      <c r="C1852" s="17">
        <f t="shared" si="56"/>
        <v>-0.20066960827860286</v>
      </c>
      <c r="D1852" s="17">
        <f>_xlfn.NORM.S.DIST(C1852,Table2[[#Totals],[Summary by Mean]])</f>
        <v>0.42047846268789313</v>
      </c>
      <c r="G1852" s="17">
        <f t="shared" si="57"/>
        <v>-0.28830859714434109</v>
      </c>
      <c r="H1852" s="17">
        <f>_xlfn.NORM.S.DIST(G1852,Table2[[#Totals],[Successful Campaigns]])</f>
        <v>0.38655526343120244</v>
      </c>
    </row>
    <row r="1853" spans="1:8" x14ac:dyDescent="0.35">
      <c r="A1853" s="5" t="s">
        <v>8218</v>
      </c>
      <c r="B1853" s="5">
        <v>14</v>
      </c>
      <c r="C1853" s="17">
        <f t="shared" si="56"/>
        <v>-0.21369816637240291</v>
      </c>
      <c r="D1853" s="17">
        <f>_xlfn.NORM.S.DIST(C1853,Table2[[#Totals],[Summary by Mean]])</f>
        <v>0.41539122066878692</v>
      </c>
      <c r="G1853" s="17">
        <f t="shared" si="57"/>
        <v>-0.28830859714434109</v>
      </c>
      <c r="H1853" s="17">
        <f>_xlfn.NORM.S.DIST(G1853,Table2[[#Totals],[Successful Campaigns]])</f>
        <v>0.38655526343120244</v>
      </c>
    </row>
    <row r="1854" spans="1:8" x14ac:dyDescent="0.35">
      <c r="A1854" s="5" t="s">
        <v>8218</v>
      </c>
      <c r="B1854" s="5">
        <v>45</v>
      </c>
      <c r="C1854" s="17">
        <f t="shared" si="56"/>
        <v>-0.17698132083533002</v>
      </c>
      <c r="D1854" s="17">
        <f>_xlfn.NORM.S.DIST(C1854,Table2[[#Totals],[Summary by Mean]])</f>
        <v>0.42976153088885738</v>
      </c>
      <c r="G1854" s="17">
        <f t="shared" si="57"/>
        <v>-0.28830859714434109</v>
      </c>
      <c r="H1854" s="17">
        <f>_xlfn.NORM.S.DIST(G1854,Table2[[#Totals],[Successful Campaigns]])</f>
        <v>0.38655526343120244</v>
      </c>
    </row>
    <row r="1855" spans="1:8" x14ac:dyDescent="0.35">
      <c r="A1855" s="5" t="s">
        <v>8218</v>
      </c>
      <c r="B1855" s="5">
        <v>20</v>
      </c>
      <c r="C1855" s="17">
        <f t="shared" si="56"/>
        <v>-0.20659168013942106</v>
      </c>
      <c r="D1855" s="17">
        <f>_xlfn.NORM.S.DIST(C1855,Table2[[#Totals],[Summary by Mean]])</f>
        <v>0.41816437919297167</v>
      </c>
      <c r="G1855" s="17">
        <f t="shared" si="57"/>
        <v>-0.28830859714434109</v>
      </c>
      <c r="H1855" s="17">
        <f>_xlfn.NORM.S.DIST(G1855,Table2[[#Totals],[Successful Campaigns]])</f>
        <v>0.38655526343120244</v>
      </c>
    </row>
    <row r="1856" spans="1:8" x14ac:dyDescent="0.35">
      <c r="A1856" s="5" t="s">
        <v>8218</v>
      </c>
      <c r="B1856" s="5">
        <v>39</v>
      </c>
      <c r="C1856" s="17">
        <f t="shared" si="56"/>
        <v>-0.18408780706831188</v>
      </c>
      <c r="D1856" s="17">
        <f>_xlfn.NORM.S.DIST(C1856,Table2[[#Totals],[Summary by Mean]])</f>
        <v>0.42697228578344443</v>
      </c>
      <c r="G1856" s="17">
        <f t="shared" si="57"/>
        <v>-0.28830859714434109</v>
      </c>
      <c r="H1856" s="17">
        <f>_xlfn.NORM.S.DIST(G1856,Table2[[#Totals],[Successful Campaigns]])</f>
        <v>0.38655526343120244</v>
      </c>
    </row>
    <row r="1857" spans="1:8" x14ac:dyDescent="0.35">
      <c r="A1857" s="5" t="s">
        <v>8218</v>
      </c>
      <c r="B1857" s="5">
        <v>16</v>
      </c>
      <c r="C1857" s="17">
        <f t="shared" si="56"/>
        <v>-0.21132933762807563</v>
      </c>
      <c r="D1857" s="17">
        <f>_xlfn.NORM.S.DIST(C1857,Table2[[#Totals],[Summary by Mean]])</f>
        <v>0.4163151458608742</v>
      </c>
      <c r="G1857" s="17">
        <f t="shared" si="57"/>
        <v>-0.28830859714434109</v>
      </c>
      <c r="H1857" s="17">
        <f>_xlfn.NORM.S.DIST(G1857,Table2[[#Totals],[Successful Campaigns]])</f>
        <v>0.38655526343120244</v>
      </c>
    </row>
    <row r="1858" spans="1:8" x14ac:dyDescent="0.35">
      <c r="A1858" s="5" t="s">
        <v>8218</v>
      </c>
      <c r="B1858" s="5">
        <v>37</v>
      </c>
      <c r="C1858" s="17">
        <f t="shared" ref="C1858:C1921" si="58">(B1858-$J$5)/$J$10</f>
        <v>-0.18645663581263916</v>
      </c>
      <c r="D1858" s="17">
        <f>_xlfn.NORM.S.DIST(C1858,Table2[[#Totals],[Summary by Mean]])</f>
        <v>0.42604334104294955</v>
      </c>
      <c r="G1858" s="17">
        <f t="shared" ref="G1858:G1921" si="59">F1858-$K$5/$K$10</f>
        <v>-0.28830859714434109</v>
      </c>
      <c r="H1858" s="17">
        <f>_xlfn.NORM.S.DIST(G1858,Table2[[#Totals],[Successful Campaigns]])</f>
        <v>0.38655526343120244</v>
      </c>
    </row>
    <row r="1859" spans="1:8" x14ac:dyDescent="0.35">
      <c r="A1859" s="5" t="s">
        <v>8218</v>
      </c>
      <c r="B1859" s="5">
        <v>14</v>
      </c>
      <c r="C1859" s="17">
        <f t="shared" si="58"/>
        <v>-0.21369816637240291</v>
      </c>
      <c r="D1859" s="17">
        <f>_xlfn.NORM.S.DIST(C1859,Table2[[#Totals],[Summary by Mean]])</f>
        <v>0.41539122066878692</v>
      </c>
      <c r="G1859" s="17">
        <f t="shared" si="59"/>
        <v>-0.28830859714434109</v>
      </c>
      <c r="H1859" s="17">
        <f>_xlfn.NORM.S.DIST(G1859,Table2[[#Totals],[Successful Campaigns]])</f>
        <v>0.38655526343120244</v>
      </c>
    </row>
    <row r="1860" spans="1:8" x14ac:dyDescent="0.35">
      <c r="A1860" s="5" t="s">
        <v>8218</v>
      </c>
      <c r="B1860" s="5">
        <v>21</v>
      </c>
      <c r="C1860" s="17">
        <f t="shared" si="58"/>
        <v>-0.20540726576725743</v>
      </c>
      <c r="D1860" s="17">
        <f>_xlfn.NORM.S.DIST(C1860,Table2[[#Totals],[Summary by Mean]])</f>
        <v>0.41862697202286803</v>
      </c>
      <c r="G1860" s="17">
        <f t="shared" si="59"/>
        <v>-0.28830859714434109</v>
      </c>
      <c r="H1860" s="17">
        <f>_xlfn.NORM.S.DIST(G1860,Table2[[#Totals],[Successful Campaigns]])</f>
        <v>0.38655526343120244</v>
      </c>
    </row>
    <row r="1861" spans="1:8" x14ac:dyDescent="0.35">
      <c r="A1861" s="5" t="s">
        <v>8218</v>
      </c>
      <c r="B1861" s="5">
        <v>69</v>
      </c>
      <c r="C1861" s="17">
        <f t="shared" si="58"/>
        <v>-0.14855537590340262</v>
      </c>
      <c r="D1861" s="17">
        <f>_xlfn.NORM.S.DIST(C1861,Table2[[#Totals],[Summary by Mean]])</f>
        <v>0.44095224352707513</v>
      </c>
      <c r="G1861" s="17">
        <f t="shared" si="59"/>
        <v>-0.28830859714434109</v>
      </c>
      <c r="H1861" s="17">
        <f>_xlfn.NORM.S.DIST(G1861,Table2[[#Totals],[Successful Campaigns]])</f>
        <v>0.38655526343120244</v>
      </c>
    </row>
    <row r="1862" spans="1:8" x14ac:dyDescent="0.35">
      <c r="A1862" s="5" t="s">
        <v>8218</v>
      </c>
      <c r="B1862" s="5">
        <v>16</v>
      </c>
      <c r="C1862" s="17">
        <f t="shared" si="58"/>
        <v>-0.21132933762807563</v>
      </c>
      <c r="D1862" s="17">
        <f>_xlfn.NORM.S.DIST(C1862,Table2[[#Totals],[Summary by Mean]])</f>
        <v>0.4163151458608742</v>
      </c>
      <c r="G1862" s="17">
        <f t="shared" si="59"/>
        <v>-0.28830859714434109</v>
      </c>
      <c r="H1862" s="17">
        <f>_xlfn.NORM.S.DIST(G1862,Table2[[#Totals],[Successful Campaigns]])</f>
        <v>0.38655526343120244</v>
      </c>
    </row>
    <row r="1863" spans="1:8" x14ac:dyDescent="0.35">
      <c r="A1863" s="5" t="s">
        <v>8218</v>
      </c>
      <c r="B1863" s="5">
        <v>55</v>
      </c>
      <c r="C1863" s="17">
        <f t="shared" si="58"/>
        <v>-0.16513717711369361</v>
      </c>
      <c r="D1863" s="17">
        <f>_xlfn.NORM.S.DIST(C1863,Table2[[#Totals],[Summary by Mean]])</f>
        <v>0.43441800579550049</v>
      </c>
      <c r="G1863" s="17">
        <f t="shared" si="59"/>
        <v>-0.28830859714434109</v>
      </c>
      <c r="H1863" s="17">
        <f>_xlfn.NORM.S.DIST(G1863,Table2[[#Totals],[Successful Campaigns]])</f>
        <v>0.38655526343120244</v>
      </c>
    </row>
    <row r="1864" spans="1:8" x14ac:dyDescent="0.35">
      <c r="A1864" s="5" t="s">
        <v>8218</v>
      </c>
      <c r="B1864" s="5">
        <v>27</v>
      </c>
      <c r="C1864" s="17">
        <f t="shared" si="58"/>
        <v>-0.19830077953427558</v>
      </c>
      <c r="D1864" s="17">
        <f>_xlfn.NORM.S.DIST(C1864,Table2[[#Totals],[Summary by Mean]])</f>
        <v>0.42140487091014334</v>
      </c>
      <c r="G1864" s="17">
        <f t="shared" si="59"/>
        <v>-0.28830859714434109</v>
      </c>
      <c r="H1864" s="17">
        <f>_xlfn.NORM.S.DIST(G1864,Table2[[#Totals],[Successful Campaigns]])</f>
        <v>0.38655526343120244</v>
      </c>
    </row>
    <row r="1865" spans="1:8" x14ac:dyDescent="0.35">
      <c r="A1865" s="5" t="s">
        <v>8218</v>
      </c>
      <c r="B1865" s="5">
        <v>36</v>
      </c>
      <c r="C1865" s="17">
        <f t="shared" si="58"/>
        <v>-0.18764105018480279</v>
      </c>
      <c r="D1865" s="17">
        <f>_xlfn.NORM.S.DIST(C1865,Table2[[#Totals],[Summary by Mean]])</f>
        <v>0.42557902218677013</v>
      </c>
      <c r="G1865" s="17">
        <f t="shared" si="59"/>
        <v>-0.28830859714434109</v>
      </c>
      <c r="H1865" s="17">
        <f>_xlfn.NORM.S.DIST(G1865,Table2[[#Totals],[Successful Campaigns]])</f>
        <v>0.38655526343120244</v>
      </c>
    </row>
    <row r="1866" spans="1:8" x14ac:dyDescent="0.35">
      <c r="A1866" s="5" t="s">
        <v>8218</v>
      </c>
      <c r="B1866" s="5">
        <v>19</v>
      </c>
      <c r="C1866" s="17">
        <f t="shared" si="58"/>
        <v>-0.20777609451158471</v>
      </c>
      <c r="D1866" s="17">
        <f>_xlfn.NORM.S.DIST(C1866,Table2[[#Totals],[Summary by Mean]])</f>
        <v>0.41770189954112602</v>
      </c>
      <c r="G1866" s="17">
        <f t="shared" si="59"/>
        <v>-0.28830859714434109</v>
      </c>
      <c r="H1866" s="17">
        <f>_xlfn.NORM.S.DIST(G1866,Table2[[#Totals],[Successful Campaigns]])</f>
        <v>0.38655526343120244</v>
      </c>
    </row>
    <row r="1867" spans="1:8" x14ac:dyDescent="0.35">
      <c r="A1867" s="5" t="s">
        <v>8218</v>
      </c>
      <c r="B1867" s="5">
        <v>12</v>
      </c>
      <c r="C1867" s="17">
        <f t="shared" si="58"/>
        <v>-0.21606699511673019</v>
      </c>
      <c r="D1867" s="17">
        <f>_xlfn.NORM.S.DIST(C1867,Table2[[#Totals],[Summary by Mean]])</f>
        <v>0.41446776306232075</v>
      </c>
      <c r="G1867" s="17">
        <f t="shared" si="59"/>
        <v>-0.28830859714434109</v>
      </c>
      <c r="H1867" s="17">
        <f>_xlfn.NORM.S.DIST(G1867,Table2[[#Totals],[Successful Campaigns]])</f>
        <v>0.38655526343120244</v>
      </c>
    </row>
    <row r="1868" spans="1:8" x14ac:dyDescent="0.35">
      <c r="A1868" s="5" t="s">
        <v>8218</v>
      </c>
      <c r="B1868" s="5">
        <v>17</v>
      </c>
      <c r="C1868" s="17">
        <f t="shared" si="58"/>
        <v>-0.210144923255912</v>
      </c>
      <c r="D1868" s="17">
        <f>_xlfn.NORM.S.DIST(C1868,Table2[[#Totals],[Summary by Mean]])</f>
        <v>0.41677728225485228</v>
      </c>
      <c r="G1868" s="17">
        <f t="shared" si="59"/>
        <v>-0.28830859714434109</v>
      </c>
      <c r="H1868" s="17">
        <f>_xlfn.NORM.S.DIST(G1868,Table2[[#Totals],[Successful Campaigns]])</f>
        <v>0.38655526343120244</v>
      </c>
    </row>
    <row r="1869" spans="1:8" x14ac:dyDescent="0.35">
      <c r="A1869" s="5" t="s">
        <v>8218</v>
      </c>
      <c r="B1869" s="5">
        <v>114</v>
      </c>
      <c r="C1869" s="17">
        <f t="shared" si="58"/>
        <v>-9.5256729156038722E-2</v>
      </c>
      <c r="D1869" s="17">
        <f>_xlfn.NORM.S.DIST(C1869,Table2[[#Totals],[Summary by Mean]])</f>
        <v>0.46205545571990325</v>
      </c>
      <c r="G1869" s="17">
        <f t="shared" si="59"/>
        <v>-0.28830859714434109</v>
      </c>
      <c r="H1869" s="17">
        <f>_xlfn.NORM.S.DIST(G1869,Table2[[#Totals],[Successful Campaigns]])</f>
        <v>0.38655526343120244</v>
      </c>
    </row>
    <row r="1870" spans="1:8" x14ac:dyDescent="0.35">
      <c r="A1870" s="5" t="s">
        <v>8218</v>
      </c>
      <c r="B1870" s="5">
        <v>93</v>
      </c>
      <c r="C1870" s="17">
        <f t="shared" si="58"/>
        <v>-0.1201294309714752</v>
      </c>
      <c r="D1870" s="17">
        <f>_xlfn.NORM.S.DIST(C1870,Table2[[#Totals],[Summary by Mean]])</f>
        <v>0.45219030933107973</v>
      </c>
      <c r="G1870" s="17">
        <f t="shared" si="59"/>
        <v>-0.28830859714434109</v>
      </c>
      <c r="H1870" s="17">
        <f>_xlfn.NORM.S.DIST(G1870,Table2[[#Totals],[Successful Campaigns]])</f>
        <v>0.38655526343120244</v>
      </c>
    </row>
    <row r="1871" spans="1:8" x14ac:dyDescent="0.35">
      <c r="A1871" s="5" t="s">
        <v>8218</v>
      </c>
      <c r="B1871" s="5">
        <v>36</v>
      </c>
      <c r="C1871" s="17">
        <f t="shared" si="58"/>
        <v>-0.18764105018480279</v>
      </c>
      <c r="D1871" s="17">
        <f>_xlfn.NORM.S.DIST(C1871,Table2[[#Totals],[Summary by Mean]])</f>
        <v>0.42557902218677013</v>
      </c>
      <c r="G1871" s="17">
        <f t="shared" si="59"/>
        <v>-0.28830859714434109</v>
      </c>
      <c r="H1871" s="17">
        <f>_xlfn.NORM.S.DIST(G1871,Table2[[#Totals],[Successful Campaigns]])</f>
        <v>0.38655526343120244</v>
      </c>
    </row>
    <row r="1872" spans="1:8" x14ac:dyDescent="0.35">
      <c r="A1872" s="5" t="s">
        <v>8218</v>
      </c>
      <c r="B1872" s="5">
        <v>61</v>
      </c>
      <c r="C1872" s="17">
        <f t="shared" si="58"/>
        <v>-0.15803069088071175</v>
      </c>
      <c r="D1872" s="17">
        <f>_xlfn.NORM.S.DIST(C1872,Table2[[#Totals],[Summary by Mean]])</f>
        <v>0.43721630737551198</v>
      </c>
      <c r="G1872" s="17">
        <f t="shared" si="59"/>
        <v>-0.28830859714434109</v>
      </c>
      <c r="H1872" s="17">
        <f>_xlfn.NORM.S.DIST(G1872,Table2[[#Totals],[Successful Campaigns]])</f>
        <v>0.38655526343120244</v>
      </c>
    </row>
    <row r="1873" spans="1:8" x14ac:dyDescent="0.35">
      <c r="A1873" s="5" t="s">
        <v>8218</v>
      </c>
      <c r="B1873" s="5">
        <v>47</v>
      </c>
      <c r="C1873" s="17">
        <f t="shared" si="58"/>
        <v>-0.17461249209100274</v>
      </c>
      <c r="D1873" s="17">
        <f>_xlfn.NORM.S.DIST(C1873,Table2[[#Totals],[Summary by Mean]])</f>
        <v>0.43069206606171262</v>
      </c>
      <c r="G1873" s="17">
        <f t="shared" si="59"/>
        <v>-0.28830859714434109</v>
      </c>
      <c r="H1873" s="17">
        <f>_xlfn.NORM.S.DIST(G1873,Table2[[#Totals],[Successful Campaigns]])</f>
        <v>0.38655526343120244</v>
      </c>
    </row>
    <row r="1874" spans="1:8" x14ac:dyDescent="0.35">
      <c r="A1874" s="5" t="s">
        <v>8218</v>
      </c>
      <c r="B1874" s="5">
        <v>17</v>
      </c>
      <c r="C1874" s="17">
        <f t="shared" si="58"/>
        <v>-0.210144923255912</v>
      </c>
      <c r="D1874" s="17">
        <f>_xlfn.NORM.S.DIST(C1874,Table2[[#Totals],[Summary by Mean]])</f>
        <v>0.41677728225485228</v>
      </c>
      <c r="G1874" s="17">
        <f t="shared" si="59"/>
        <v>-0.28830859714434109</v>
      </c>
      <c r="H1874" s="17">
        <f>_xlfn.NORM.S.DIST(G1874,Table2[[#Totals],[Successful Campaigns]])</f>
        <v>0.38655526343120244</v>
      </c>
    </row>
    <row r="1875" spans="1:8" x14ac:dyDescent="0.35">
      <c r="A1875" s="5" t="s">
        <v>8218</v>
      </c>
      <c r="B1875" s="5">
        <v>63</v>
      </c>
      <c r="C1875" s="17">
        <f t="shared" si="58"/>
        <v>-0.15566186213638447</v>
      </c>
      <c r="D1875" s="17">
        <f>_xlfn.NORM.S.DIST(C1875,Table2[[#Totals],[Summary by Mean]])</f>
        <v>0.43814978012685601</v>
      </c>
      <c r="G1875" s="17">
        <f t="shared" si="59"/>
        <v>-0.28830859714434109</v>
      </c>
      <c r="H1875" s="17">
        <f>_xlfn.NORM.S.DIST(G1875,Table2[[#Totals],[Successful Campaigns]])</f>
        <v>0.38655526343120244</v>
      </c>
    </row>
    <row r="1876" spans="1:8" x14ac:dyDescent="0.35">
      <c r="A1876" s="5" t="s">
        <v>8218</v>
      </c>
      <c r="B1876" s="5">
        <v>9</v>
      </c>
      <c r="C1876" s="17">
        <f t="shared" si="58"/>
        <v>-0.21962023823322113</v>
      </c>
      <c r="D1876" s="17">
        <f>_xlfn.NORM.S.DIST(C1876,Table2[[#Totals],[Summary by Mean]])</f>
        <v>0.413083464185384</v>
      </c>
      <c r="G1876" s="17">
        <f t="shared" si="59"/>
        <v>-0.28830859714434109</v>
      </c>
      <c r="H1876" s="17">
        <f>_xlfn.NORM.S.DIST(G1876,Table2[[#Totals],[Successful Campaigns]])</f>
        <v>0.38655526343120244</v>
      </c>
    </row>
    <row r="1877" spans="1:8" x14ac:dyDescent="0.35">
      <c r="A1877" s="5" t="s">
        <v>8218</v>
      </c>
      <c r="B1877" s="5">
        <v>30</v>
      </c>
      <c r="C1877" s="17">
        <f t="shared" si="58"/>
        <v>-0.19474753641778464</v>
      </c>
      <c r="D1877" s="17">
        <f>_xlfn.NORM.S.DIST(C1877,Table2[[#Totals],[Summary by Mean]])</f>
        <v>0.42279529781961833</v>
      </c>
      <c r="G1877" s="17">
        <f t="shared" si="59"/>
        <v>-0.28830859714434109</v>
      </c>
      <c r="H1877" s="17">
        <f>_xlfn.NORM.S.DIST(G1877,Table2[[#Totals],[Successful Campaigns]])</f>
        <v>0.38655526343120244</v>
      </c>
    </row>
    <row r="1878" spans="1:8" x14ac:dyDescent="0.35">
      <c r="A1878" s="5" t="s">
        <v>8218</v>
      </c>
      <c r="B1878" s="5">
        <v>23</v>
      </c>
      <c r="C1878" s="17">
        <f t="shared" si="58"/>
        <v>-0.20303843702293015</v>
      </c>
      <c r="D1878" s="17">
        <f>_xlfn.NORM.S.DIST(C1878,Table2[[#Totals],[Summary by Mean]])</f>
        <v>0.41955249473073053</v>
      </c>
      <c r="G1878" s="17">
        <f t="shared" si="59"/>
        <v>-0.28830859714434109</v>
      </c>
      <c r="H1878" s="17">
        <f>_xlfn.NORM.S.DIST(G1878,Table2[[#Totals],[Successful Campaigns]])</f>
        <v>0.38655526343120244</v>
      </c>
    </row>
    <row r="1879" spans="1:8" x14ac:dyDescent="0.35">
      <c r="A1879" s="5" t="s">
        <v>8218</v>
      </c>
      <c r="B1879" s="5">
        <v>33</v>
      </c>
      <c r="C1879" s="17">
        <f t="shared" si="58"/>
        <v>-0.19119429330129373</v>
      </c>
      <c r="D1879" s="17">
        <f>_xlfn.NORM.S.DIST(C1879,Table2[[#Totals],[Summary by Mean]])</f>
        <v>0.42418668721609792</v>
      </c>
      <c r="G1879" s="17">
        <f t="shared" si="59"/>
        <v>-0.28830859714434109</v>
      </c>
      <c r="H1879" s="17">
        <f>_xlfn.NORM.S.DIST(G1879,Table2[[#Totals],[Successful Campaigns]])</f>
        <v>0.38655526343120244</v>
      </c>
    </row>
    <row r="1880" spans="1:8" x14ac:dyDescent="0.35">
      <c r="A1880" s="5" t="s">
        <v>8218</v>
      </c>
      <c r="B1880" s="5">
        <v>39</v>
      </c>
      <c r="C1880" s="17">
        <f t="shared" si="58"/>
        <v>-0.18408780706831188</v>
      </c>
      <c r="D1880" s="17">
        <f>_xlfn.NORM.S.DIST(C1880,Table2[[#Totals],[Summary by Mean]])</f>
        <v>0.42697228578344443</v>
      </c>
      <c r="G1880" s="17">
        <f t="shared" si="59"/>
        <v>-0.28830859714434109</v>
      </c>
      <c r="H1880" s="17">
        <f>_xlfn.NORM.S.DIST(G1880,Table2[[#Totals],[Successful Campaigns]])</f>
        <v>0.38655526343120244</v>
      </c>
    </row>
    <row r="1881" spans="1:8" x14ac:dyDescent="0.35">
      <c r="A1881" s="5" t="s">
        <v>8218</v>
      </c>
      <c r="B1881" s="5">
        <v>17</v>
      </c>
      <c r="C1881" s="17">
        <f t="shared" si="58"/>
        <v>-0.210144923255912</v>
      </c>
      <c r="D1881" s="17">
        <f>_xlfn.NORM.S.DIST(C1881,Table2[[#Totals],[Summary by Mean]])</f>
        <v>0.41677728225485228</v>
      </c>
      <c r="G1881" s="17">
        <f t="shared" si="59"/>
        <v>-0.28830859714434109</v>
      </c>
      <c r="H1881" s="17">
        <f>_xlfn.NORM.S.DIST(G1881,Table2[[#Totals],[Successful Campaigns]])</f>
        <v>0.38655526343120244</v>
      </c>
    </row>
    <row r="1882" spans="1:8" x14ac:dyDescent="0.35">
      <c r="A1882" s="5" t="s">
        <v>8218</v>
      </c>
      <c r="B1882" s="5">
        <v>6</v>
      </c>
      <c r="C1882" s="17">
        <f t="shared" si="58"/>
        <v>-0.22317348134971204</v>
      </c>
      <c r="D1882" s="17">
        <f>_xlfn.NORM.S.DIST(C1882,Table2[[#Totals],[Summary by Mean]])</f>
        <v>0.41170024514307108</v>
      </c>
      <c r="G1882" s="17">
        <f t="shared" si="59"/>
        <v>-0.28830859714434109</v>
      </c>
      <c r="H1882" s="17">
        <f>_xlfn.NORM.S.DIST(G1882,Table2[[#Totals],[Successful Campaigns]])</f>
        <v>0.38655526343120244</v>
      </c>
    </row>
    <row r="1883" spans="1:8" x14ac:dyDescent="0.35">
      <c r="A1883" s="5" t="s">
        <v>8218</v>
      </c>
      <c r="B1883" s="5">
        <v>39</v>
      </c>
      <c r="C1883" s="17">
        <f t="shared" si="58"/>
        <v>-0.18408780706831188</v>
      </c>
      <c r="D1883" s="17">
        <f>_xlfn.NORM.S.DIST(C1883,Table2[[#Totals],[Summary by Mean]])</f>
        <v>0.42697228578344443</v>
      </c>
      <c r="G1883" s="17">
        <f t="shared" si="59"/>
        <v>-0.28830859714434109</v>
      </c>
      <c r="H1883" s="17">
        <f>_xlfn.NORM.S.DIST(G1883,Table2[[#Totals],[Successful Campaigns]])</f>
        <v>0.38655526343120244</v>
      </c>
    </row>
    <row r="1884" spans="1:8" x14ac:dyDescent="0.35">
      <c r="A1884" s="5" t="s">
        <v>8218</v>
      </c>
      <c r="B1884" s="5">
        <v>57</v>
      </c>
      <c r="C1884" s="17">
        <f t="shared" si="58"/>
        <v>-0.16276834836936632</v>
      </c>
      <c r="D1884" s="17">
        <f>_xlfn.NORM.S.DIST(C1884,Table2[[#Totals],[Summary by Mean]])</f>
        <v>0.43535041510945194</v>
      </c>
      <c r="G1884" s="17">
        <f t="shared" si="59"/>
        <v>-0.28830859714434109</v>
      </c>
      <c r="H1884" s="17">
        <f>_xlfn.NORM.S.DIST(G1884,Table2[[#Totals],[Successful Campaigns]])</f>
        <v>0.38655526343120244</v>
      </c>
    </row>
    <row r="1885" spans="1:8" x14ac:dyDescent="0.35">
      <c r="A1885" s="5" t="s">
        <v>8218</v>
      </c>
      <c r="B1885" s="5">
        <v>56</v>
      </c>
      <c r="C1885" s="17">
        <f t="shared" si="58"/>
        <v>-0.16395276274152995</v>
      </c>
      <c r="D1885" s="17">
        <f>_xlfn.NORM.S.DIST(C1885,Table2[[#Totals],[Summary by Mean]])</f>
        <v>0.43488416518680473</v>
      </c>
      <c r="G1885" s="17">
        <f t="shared" si="59"/>
        <v>-0.28830859714434109</v>
      </c>
      <c r="H1885" s="17">
        <f>_xlfn.NORM.S.DIST(G1885,Table2[[#Totals],[Successful Campaigns]])</f>
        <v>0.38655526343120244</v>
      </c>
    </row>
    <row r="1886" spans="1:8" x14ac:dyDescent="0.35">
      <c r="A1886" s="5" t="s">
        <v>8218</v>
      </c>
      <c r="B1886" s="5">
        <v>13</v>
      </c>
      <c r="C1886" s="17">
        <f t="shared" si="58"/>
        <v>-0.21488258074456656</v>
      </c>
      <c r="D1886" s="17">
        <f>_xlfn.NORM.S.DIST(C1886,Table2[[#Totals],[Summary by Mean]])</f>
        <v>0.41492943310825825</v>
      </c>
      <c r="G1886" s="17">
        <f t="shared" si="59"/>
        <v>-0.28830859714434109</v>
      </c>
      <c r="H1886" s="17">
        <f>_xlfn.NORM.S.DIST(G1886,Table2[[#Totals],[Successful Campaigns]])</f>
        <v>0.38655526343120244</v>
      </c>
    </row>
    <row r="1887" spans="1:8" x14ac:dyDescent="0.35">
      <c r="A1887" s="5" t="s">
        <v>8218</v>
      </c>
      <c r="B1887" s="5">
        <v>95</v>
      </c>
      <c r="C1887" s="17">
        <f t="shared" si="58"/>
        <v>-0.11776060222714792</v>
      </c>
      <c r="D1887" s="17">
        <f>_xlfn.NORM.S.DIST(C1887,Table2[[#Totals],[Summary by Mean]])</f>
        <v>0.45312867357096692</v>
      </c>
      <c r="G1887" s="17">
        <f t="shared" si="59"/>
        <v>-0.28830859714434109</v>
      </c>
      <c r="H1887" s="17">
        <f>_xlfn.NORM.S.DIST(G1887,Table2[[#Totals],[Successful Campaigns]])</f>
        <v>0.38655526343120244</v>
      </c>
    </row>
    <row r="1888" spans="1:8" x14ac:dyDescent="0.35">
      <c r="A1888" s="5" t="s">
        <v>8218</v>
      </c>
      <c r="B1888" s="5">
        <v>80</v>
      </c>
      <c r="C1888" s="17">
        <f t="shared" si="58"/>
        <v>-0.13552681780960255</v>
      </c>
      <c r="D1888" s="17">
        <f>_xlfn.NORM.S.DIST(C1888,Table2[[#Totals],[Summary by Mean]])</f>
        <v>0.44609768115628179</v>
      </c>
      <c r="G1888" s="17">
        <f t="shared" si="59"/>
        <v>-0.28830859714434109</v>
      </c>
      <c r="H1888" s="17">
        <f>_xlfn.NORM.S.DIST(G1888,Table2[[#Totals],[Successful Campaigns]])</f>
        <v>0.38655526343120244</v>
      </c>
    </row>
    <row r="1889" spans="1:8" x14ac:dyDescent="0.35">
      <c r="A1889" s="5" t="s">
        <v>8218</v>
      </c>
      <c r="B1889" s="5">
        <v>133</v>
      </c>
      <c r="C1889" s="17">
        <f t="shared" si="58"/>
        <v>-7.2752856084929526E-2</v>
      </c>
      <c r="D1889" s="17">
        <f>_xlfn.NORM.S.DIST(C1889,Table2[[#Totals],[Summary by Mean]])</f>
        <v>0.47100139343942854</v>
      </c>
      <c r="G1889" s="17">
        <f t="shared" si="59"/>
        <v>-0.28830859714434109</v>
      </c>
      <c r="H1889" s="17">
        <f>_xlfn.NORM.S.DIST(G1889,Table2[[#Totals],[Successful Campaigns]])</f>
        <v>0.38655526343120244</v>
      </c>
    </row>
    <row r="1890" spans="1:8" x14ac:dyDescent="0.35">
      <c r="A1890" s="5" t="s">
        <v>8218</v>
      </c>
      <c r="B1890" s="5">
        <v>44</v>
      </c>
      <c r="C1890" s="17">
        <f t="shared" si="58"/>
        <v>-0.17816573520749365</v>
      </c>
      <c r="D1890" s="17">
        <f>_xlfn.NORM.S.DIST(C1890,Table2[[#Totals],[Summary by Mean]])</f>
        <v>0.42929640924923429</v>
      </c>
      <c r="G1890" s="17">
        <f t="shared" si="59"/>
        <v>-0.28830859714434109</v>
      </c>
      <c r="H1890" s="17">
        <f>_xlfn.NORM.S.DIST(G1890,Table2[[#Totals],[Successful Campaigns]])</f>
        <v>0.38655526343120244</v>
      </c>
    </row>
    <row r="1891" spans="1:8" x14ac:dyDescent="0.35">
      <c r="A1891" s="5" t="s">
        <v>8218</v>
      </c>
      <c r="B1891" s="5">
        <v>30</v>
      </c>
      <c r="C1891" s="17">
        <f t="shared" si="58"/>
        <v>-0.19474753641778464</v>
      </c>
      <c r="D1891" s="17">
        <f>_xlfn.NORM.S.DIST(C1891,Table2[[#Totals],[Summary by Mean]])</f>
        <v>0.42279529781961833</v>
      </c>
      <c r="G1891" s="17">
        <f t="shared" si="59"/>
        <v>-0.28830859714434109</v>
      </c>
      <c r="H1891" s="17">
        <f>_xlfn.NORM.S.DIST(G1891,Table2[[#Totals],[Successful Campaigns]])</f>
        <v>0.38655526343120244</v>
      </c>
    </row>
    <row r="1892" spans="1:8" x14ac:dyDescent="0.35">
      <c r="A1892" s="5" t="s">
        <v>8218</v>
      </c>
      <c r="B1892" s="5">
        <v>56</v>
      </c>
      <c r="C1892" s="17">
        <f t="shared" si="58"/>
        <v>-0.16395276274152995</v>
      </c>
      <c r="D1892" s="17">
        <f>_xlfn.NORM.S.DIST(C1892,Table2[[#Totals],[Summary by Mean]])</f>
        <v>0.43488416518680473</v>
      </c>
      <c r="G1892" s="17">
        <f t="shared" si="59"/>
        <v>-0.28830859714434109</v>
      </c>
      <c r="H1892" s="17">
        <f>_xlfn.NORM.S.DIST(G1892,Table2[[#Totals],[Successful Campaigns]])</f>
        <v>0.38655526343120244</v>
      </c>
    </row>
    <row r="1893" spans="1:8" x14ac:dyDescent="0.35">
      <c r="A1893" s="5" t="s">
        <v>8218</v>
      </c>
      <c r="B1893" s="5">
        <v>66</v>
      </c>
      <c r="C1893" s="17">
        <f t="shared" si="58"/>
        <v>-0.15210861901989353</v>
      </c>
      <c r="D1893" s="17">
        <f>_xlfn.NORM.S.DIST(C1893,Table2[[#Totals],[Summary by Mean]])</f>
        <v>0.43955063315928677</v>
      </c>
      <c r="G1893" s="17">
        <f t="shared" si="59"/>
        <v>-0.28830859714434109</v>
      </c>
      <c r="H1893" s="17">
        <f>_xlfn.NORM.S.DIST(G1893,Table2[[#Totals],[Successful Campaigns]])</f>
        <v>0.38655526343120244</v>
      </c>
    </row>
    <row r="1894" spans="1:8" x14ac:dyDescent="0.35">
      <c r="A1894" s="5" t="s">
        <v>8218</v>
      </c>
      <c r="B1894" s="5">
        <v>29</v>
      </c>
      <c r="C1894" s="17">
        <f t="shared" si="58"/>
        <v>-0.19593195078994829</v>
      </c>
      <c r="D1894" s="17">
        <f>_xlfn.NORM.S.DIST(C1894,Table2[[#Totals],[Summary by Mean]])</f>
        <v>0.42233171440595652</v>
      </c>
      <c r="G1894" s="17">
        <f t="shared" si="59"/>
        <v>-0.28830859714434109</v>
      </c>
      <c r="H1894" s="17">
        <f>_xlfn.NORM.S.DIST(G1894,Table2[[#Totals],[Successful Campaigns]])</f>
        <v>0.38655526343120244</v>
      </c>
    </row>
    <row r="1895" spans="1:8" x14ac:dyDescent="0.35">
      <c r="A1895" s="5" t="s">
        <v>8218</v>
      </c>
      <c r="B1895" s="5">
        <v>72</v>
      </c>
      <c r="C1895" s="17">
        <f t="shared" si="58"/>
        <v>-0.14500213278691168</v>
      </c>
      <c r="D1895" s="17">
        <f>_xlfn.NORM.S.DIST(C1895,Table2[[#Totals],[Summary by Mean]])</f>
        <v>0.4423545939341354</v>
      </c>
      <c r="G1895" s="17">
        <f t="shared" si="59"/>
        <v>-0.28830859714434109</v>
      </c>
      <c r="H1895" s="17">
        <f>_xlfn.NORM.S.DIST(G1895,Table2[[#Totals],[Successful Campaigns]])</f>
        <v>0.38655526343120244</v>
      </c>
    </row>
    <row r="1896" spans="1:8" x14ac:dyDescent="0.35">
      <c r="A1896" s="5" t="s">
        <v>8218</v>
      </c>
      <c r="B1896" s="5">
        <v>27</v>
      </c>
      <c r="C1896" s="17">
        <f t="shared" si="58"/>
        <v>-0.19830077953427558</v>
      </c>
      <c r="D1896" s="17">
        <f>_xlfn.NORM.S.DIST(C1896,Table2[[#Totals],[Summary by Mean]])</f>
        <v>0.42140487091014334</v>
      </c>
      <c r="G1896" s="17">
        <f t="shared" si="59"/>
        <v>-0.28830859714434109</v>
      </c>
      <c r="H1896" s="17">
        <f>_xlfn.NORM.S.DIST(G1896,Table2[[#Totals],[Successful Campaigns]])</f>
        <v>0.38655526343120244</v>
      </c>
    </row>
    <row r="1897" spans="1:8" x14ac:dyDescent="0.35">
      <c r="A1897" s="5" t="s">
        <v>8218</v>
      </c>
      <c r="B1897" s="5">
        <v>10</v>
      </c>
      <c r="C1897" s="17">
        <f t="shared" si="58"/>
        <v>-0.21843582386105748</v>
      </c>
      <c r="D1897" s="17">
        <f>_xlfn.NORM.S.DIST(C1897,Table2[[#Totals],[Summary by Mean]])</f>
        <v>0.41354477798404116</v>
      </c>
      <c r="G1897" s="17">
        <f t="shared" si="59"/>
        <v>-0.28830859714434109</v>
      </c>
      <c r="H1897" s="17">
        <f>_xlfn.NORM.S.DIST(G1897,Table2[[#Totals],[Successful Campaigns]])</f>
        <v>0.38655526343120244</v>
      </c>
    </row>
    <row r="1898" spans="1:8" x14ac:dyDescent="0.35">
      <c r="A1898" s="5" t="s">
        <v>8218</v>
      </c>
      <c r="B1898" s="5">
        <v>35</v>
      </c>
      <c r="C1898" s="17">
        <f t="shared" si="58"/>
        <v>-0.18882546455696644</v>
      </c>
      <c r="D1898" s="17">
        <f>_xlfn.NORM.S.DIST(C1898,Table2[[#Totals],[Summary by Mean]])</f>
        <v>0.4251148065115436</v>
      </c>
      <c r="G1898" s="17">
        <f t="shared" si="59"/>
        <v>-0.28830859714434109</v>
      </c>
      <c r="H1898" s="17">
        <f>_xlfn.NORM.S.DIST(G1898,Table2[[#Totals],[Successful Campaigns]])</f>
        <v>0.38655526343120244</v>
      </c>
    </row>
    <row r="1899" spans="1:8" x14ac:dyDescent="0.35">
      <c r="A1899" s="5" t="s">
        <v>8218</v>
      </c>
      <c r="B1899" s="5">
        <v>29</v>
      </c>
      <c r="C1899" s="17">
        <f t="shared" si="58"/>
        <v>-0.19593195078994829</v>
      </c>
      <c r="D1899" s="17">
        <f>_xlfn.NORM.S.DIST(C1899,Table2[[#Totals],[Summary by Mean]])</f>
        <v>0.42233171440595652</v>
      </c>
      <c r="G1899" s="17">
        <f t="shared" si="59"/>
        <v>-0.28830859714434109</v>
      </c>
      <c r="H1899" s="17">
        <f>_xlfn.NORM.S.DIST(G1899,Table2[[#Totals],[Successful Campaigns]])</f>
        <v>0.38655526343120244</v>
      </c>
    </row>
    <row r="1900" spans="1:8" x14ac:dyDescent="0.35">
      <c r="A1900" s="5" t="s">
        <v>8218</v>
      </c>
      <c r="B1900" s="5">
        <v>13</v>
      </c>
      <c r="C1900" s="17">
        <f t="shared" si="58"/>
        <v>-0.21488258074456656</v>
      </c>
      <c r="D1900" s="17">
        <f>_xlfn.NORM.S.DIST(C1900,Table2[[#Totals],[Summary by Mean]])</f>
        <v>0.41492943310825825</v>
      </c>
      <c r="G1900" s="17">
        <f t="shared" si="59"/>
        <v>-0.28830859714434109</v>
      </c>
      <c r="H1900" s="17">
        <f>_xlfn.NORM.S.DIST(G1900,Table2[[#Totals],[Successful Campaigns]])</f>
        <v>0.38655526343120244</v>
      </c>
    </row>
    <row r="1901" spans="1:8" x14ac:dyDescent="0.35">
      <c r="A1901" s="5" t="s">
        <v>8218</v>
      </c>
      <c r="B1901" s="5">
        <v>72</v>
      </c>
      <c r="C1901" s="17">
        <f t="shared" si="58"/>
        <v>-0.14500213278691168</v>
      </c>
      <c r="D1901" s="17">
        <f>_xlfn.NORM.S.DIST(C1901,Table2[[#Totals],[Summary by Mean]])</f>
        <v>0.4423545939341354</v>
      </c>
      <c r="G1901" s="17">
        <f t="shared" si="59"/>
        <v>-0.28830859714434109</v>
      </c>
      <c r="H1901" s="17">
        <f>_xlfn.NORM.S.DIST(G1901,Table2[[#Totals],[Successful Campaigns]])</f>
        <v>0.38655526343120244</v>
      </c>
    </row>
    <row r="1902" spans="1:8" x14ac:dyDescent="0.35">
      <c r="A1902" s="5" t="s">
        <v>8218</v>
      </c>
      <c r="B1902" s="5">
        <v>78</v>
      </c>
      <c r="C1902" s="17">
        <f t="shared" si="58"/>
        <v>-0.13789564655392983</v>
      </c>
      <c r="D1902" s="17">
        <f>_xlfn.NORM.S.DIST(C1902,Table2[[#Totals],[Summary by Mean]])</f>
        <v>0.44516144554325238</v>
      </c>
      <c r="G1902" s="17">
        <f t="shared" si="59"/>
        <v>-0.28830859714434109</v>
      </c>
      <c r="H1902" s="17">
        <f>_xlfn.NORM.S.DIST(G1902,Table2[[#Totals],[Successful Campaigns]])</f>
        <v>0.38655526343120244</v>
      </c>
    </row>
    <row r="1903" spans="1:8" x14ac:dyDescent="0.35">
      <c r="A1903" s="5" t="s">
        <v>8218</v>
      </c>
      <c r="B1903" s="5">
        <v>49</v>
      </c>
      <c r="C1903" s="17">
        <f t="shared" si="58"/>
        <v>-0.17224366334667546</v>
      </c>
      <c r="D1903" s="17">
        <f>_xlfn.NORM.S.DIST(C1903,Table2[[#Totals],[Summary by Mean]])</f>
        <v>0.43162298620855616</v>
      </c>
      <c r="G1903" s="17">
        <f t="shared" si="59"/>
        <v>-0.28830859714434109</v>
      </c>
      <c r="H1903" s="17">
        <f>_xlfn.NORM.S.DIST(G1903,Table2[[#Totals],[Successful Campaigns]])</f>
        <v>0.38655526343120244</v>
      </c>
    </row>
    <row r="1904" spans="1:8" x14ac:dyDescent="0.35">
      <c r="A1904" s="5" t="s">
        <v>8218</v>
      </c>
      <c r="B1904" s="5">
        <v>42</v>
      </c>
      <c r="C1904" s="17">
        <f t="shared" si="58"/>
        <v>-0.18053456395182094</v>
      </c>
      <c r="D1904" s="17">
        <f>_xlfn.NORM.S.DIST(C1904,Table2[[#Totals],[Summary by Mean]])</f>
        <v>0.42836646102317028</v>
      </c>
      <c r="G1904" s="17">
        <f t="shared" si="59"/>
        <v>-0.28830859714434109</v>
      </c>
      <c r="H1904" s="17">
        <f>_xlfn.NORM.S.DIST(G1904,Table2[[#Totals],[Successful Campaigns]])</f>
        <v>0.38655526343120244</v>
      </c>
    </row>
    <row r="1905" spans="1:8" x14ac:dyDescent="0.35">
      <c r="A1905" s="5" t="s">
        <v>8218</v>
      </c>
      <c r="B1905" s="5">
        <v>35</v>
      </c>
      <c r="C1905" s="17">
        <f t="shared" si="58"/>
        <v>-0.18882546455696644</v>
      </c>
      <c r="D1905" s="17">
        <f>_xlfn.NORM.S.DIST(C1905,Table2[[#Totals],[Summary by Mean]])</f>
        <v>0.4251148065115436</v>
      </c>
      <c r="G1905" s="17">
        <f t="shared" si="59"/>
        <v>-0.28830859714434109</v>
      </c>
      <c r="H1905" s="17">
        <f>_xlfn.NORM.S.DIST(G1905,Table2[[#Totals],[Successful Campaigns]])</f>
        <v>0.38655526343120244</v>
      </c>
    </row>
    <row r="1906" spans="1:8" x14ac:dyDescent="0.35">
      <c r="A1906" s="5" t="s">
        <v>8218</v>
      </c>
      <c r="B1906" s="5">
        <v>42</v>
      </c>
      <c r="C1906" s="17">
        <f t="shared" si="58"/>
        <v>-0.18053456395182094</v>
      </c>
      <c r="D1906" s="17">
        <f>_xlfn.NORM.S.DIST(C1906,Table2[[#Totals],[Summary by Mean]])</f>
        <v>0.42836646102317028</v>
      </c>
      <c r="G1906" s="17">
        <f t="shared" si="59"/>
        <v>-0.28830859714434109</v>
      </c>
      <c r="H1906" s="17">
        <f>_xlfn.NORM.S.DIST(G1906,Table2[[#Totals],[Successful Campaigns]])</f>
        <v>0.38655526343120244</v>
      </c>
    </row>
    <row r="1907" spans="1:8" x14ac:dyDescent="0.35">
      <c r="A1907" s="5" t="s">
        <v>8218</v>
      </c>
      <c r="B1907" s="5">
        <v>42</v>
      </c>
      <c r="C1907" s="17">
        <f t="shared" si="58"/>
        <v>-0.18053456395182094</v>
      </c>
      <c r="D1907" s="17">
        <f>_xlfn.NORM.S.DIST(C1907,Table2[[#Totals],[Summary by Mean]])</f>
        <v>0.42836646102317028</v>
      </c>
      <c r="G1907" s="17">
        <f t="shared" si="59"/>
        <v>-0.28830859714434109</v>
      </c>
      <c r="H1907" s="17">
        <f>_xlfn.NORM.S.DIST(G1907,Table2[[#Totals],[Successful Campaigns]])</f>
        <v>0.38655526343120244</v>
      </c>
    </row>
    <row r="1908" spans="1:8" x14ac:dyDescent="0.35">
      <c r="A1908" s="5" t="s">
        <v>8218</v>
      </c>
      <c r="B1908" s="5">
        <v>31</v>
      </c>
      <c r="C1908" s="17">
        <f t="shared" si="58"/>
        <v>-0.19356312204562101</v>
      </c>
      <c r="D1908" s="17">
        <f>_xlfn.NORM.S.DIST(C1908,Table2[[#Totals],[Summary by Mean]])</f>
        <v>0.42325898817657692</v>
      </c>
      <c r="G1908" s="17">
        <f t="shared" si="59"/>
        <v>-0.28830859714434109</v>
      </c>
      <c r="H1908" s="17">
        <f>_xlfn.NORM.S.DIST(G1908,Table2[[#Totals],[Successful Campaigns]])</f>
        <v>0.38655526343120244</v>
      </c>
    </row>
    <row r="1909" spans="1:8" x14ac:dyDescent="0.35">
      <c r="A1909" s="5" t="s">
        <v>8218</v>
      </c>
      <c r="B1909" s="5">
        <v>38</v>
      </c>
      <c r="C1909" s="17">
        <f t="shared" si="58"/>
        <v>-0.1852722214404755</v>
      </c>
      <c r="D1909" s="17">
        <f>_xlfn.NORM.S.DIST(C1909,Table2[[#Totals],[Summary by Mean]])</f>
        <v>0.4265077624515079</v>
      </c>
      <c r="G1909" s="17">
        <f t="shared" si="59"/>
        <v>-0.28830859714434109</v>
      </c>
      <c r="H1909" s="17">
        <f>_xlfn.NORM.S.DIST(G1909,Table2[[#Totals],[Successful Campaigns]])</f>
        <v>0.38655526343120244</v>
      </c>
    </row>
    <row r="1910" spans="1:8" x14ac:dyDescent="0.35">
      <c r="A1910" s="5" t="s">
        <v>8218</v>
      </c>
      <c r="B1910" s="5">
        <v>8</v>
      </c>
      <c r="C1910" s="17">
        <f t="shared" si="58"/>
        <v>-0.22080465260538476</v>
      </c>
      <c r="D1910" s="17">
        <f>_xlfn.NORM.S.DIST(C1910,Table2[[#Totals],[Summary by Mean]])</f>
        <v>0.41262227036868293</v>
      </c>
      <c r="G1910" s="17">
        <f t="shared" si="59"/>
        <v>-0.28830859714434109</v>
      </c>
      <c r="H1910" s="17">
        <f>_xlfn.NORM.S.DIST(G1910,Table2[[#Totals],[Successful Campaigns]])</f>
        <v>0.38655526343120244</v>
      </c>
    </row>
    <row r="1911" spans="1:8" x14ac:dyDescent="0.35">
      <c r="A1911" s="5" t="s">
        <v>8218</v>
      </c>
      <c r="B1911" s="5">
        <v>39</v>
      </c>
      <c r="C1911" s="17">
        <f t="shared" si="58"/>
        <v>-0.18408780706831188</v>
      </c>
      <c r="D1911" s="17">
        <f>_xlfn.NORM.S.DIST(C1911,Table2[[#Totals],[Summary by Mean]])</f>
        <v>0.42697228578344443</v>
      </c>
      <c r="G1911" s="17">
        <f t="shared" si="59"/>
        <v>-0.28830859714434109</v>
      </c>
      <c r="H1911" s="17">
        <f>_xlfn.NORM.S.DIST(G1911,Table2[[#Totals],[Successful Campaigns]])</f>
        <v>0.38655526343120244</v>
      </c>
    </row>
    <row r="1912" spans="1:8" x14ac:dyDescent="0.35">
      <c r="A1912" s="5" t="s">
        <v>8218</v>
      </c>
      <c r="B1912" s="5">
        <v>29</v>
      </c>
      <c r="C1912" s="17">
        <f t="shared" si="58"/>
        <v>-0.19593195078994829</v>
      </c>
      <c r="D1912" s="17">
        <f>_xlfn.NORM.S.DIST(C1912,Table2[[#Totals],[Summary by Mean]])</f>
        <v>0.42233171440595652</v>
      </c>
      <c r="G1912" s="17">
        <f t="shared" si="59"/>
        <v>-0.28830859714434109</v>
      </c>
      <c r="H1912" s="17">
        <f>_xlfn.NORM.S.DIST(G1912,Table2[[#Totals],[Successful Campaigns]])</f>
        <v>0.38655526343120244</v>
      </c>
    </row>
    <row r="1913" spans="1:8" x14ac:dyDescent="0.35">
      <c r="A1913" s="5" t="s">
        <v>8218</v>
      </c>
      <c r="B1913" s="5">
        <v>72</v>
      </c>
      <c r="C1913" s="17">
        <f t="shared" si="58"/>
        <v>-0.14500213278691168</v>
      </c>
      <c r="D1913" s="17">
        <f>_xlfn.NORM.S.DIST(C1913,Table2[[#Totals],[Summary by Mean]])</f>
        <v>0.4423545939341354</v>
      </c>
      <c r="G1913" s="17">
        <f t="shared" si="59"/>
        <v>-0.28830859714434109</v>
      </c>
      <c r="H1913" s="17">
        <f>_xlfn.NORM.S.DIST(G1913,Table2[[#Totals],[Successful Campaigns]])</f>
        <v>0.38655526343120244</v>
      </c>
    </row>
    <row r="1914" spans="1:8" x14ac:dyDescent="0.35">
      <c r="A1914" s="5" t="s">
        <v>8218</v>
      </c>
      <c r="B1914" s="5">
        <v>15</v>
      </c>
      <c r="C1914" s="17">
        <f t="shared" si="58"/>
        <v>-0.21251375200023928</v>
      </c>
      <c r="D1914" s="17">
        <f>_xlfn.NORM.S.DIST(C1914,Table2[[#Totals],[Summary by Mean]])</f>
        <v>0.41585312512584199</v>
      </c>
      <c r="G1914" s="17">
        <f t="shared" si="59"/>
        <v>-0.28830859714434109</v>
      </c>
      <c r="H1914" s="17">
        <f>_xlfn.NORM.S.DIST(G1914,Table2[[#Totals],[Successful Campaigns]])</f>
        <v>0.38655526343120244</v>
      </c>
    </row>
    <row r="1915" spans="1:8" x14ac:dyDescent="0.35">
      <c r="A1915" s="5" t="s">
        <v>8218</v>
      </c>
      <c r="B1915" s="5">
        <v>33</v>
      </c>
      <c r="C1915" s="17">
        <f t="shared" si="58"/>
        <v>-0.19119429330129373</v>
      </c>
      <c r="D1915" s="17">
        <f>_xlfn.NORM.S.DIST(C1915,Table2[[#Totals],[Summary by Mean]])</f>
        <v>0.42418668721609792</v>
      </c>
      <c r="G1915" s="17">
        <f t="shared" si="59"/>
        <v>-0.28830859714434109</v>
      </c>
      <c r="H1915" s="17">
        <f>_xlfn.NORM.S.DIST(G1915,Table2[[#Totals],[Successful Campaigns]])</f>
        <v>0.38655526343120244</v>
      </c>
    </row>
    <row r="1916" spans="1:8" x14ac:dyDescent="0.35">
      <c r="A1916" s="5" t="s">
        <v>8218</v>
      </c>
      <c r="B1916" s="5">
        <v>15</v>
      </c>
      <c r="C1916" s="17">
        <f t="shared" si="58"/>
        <v>-0.21251375200023928</v>
      </c>
      <c r="D1916" s="17">
        <f>_xlfn.NORM.S.DIST(C1916,Table2[[#Totals],[Summary by Mean]])</f>
        <v>0.41585312512584199</v>
      </c>
      <c r="G1916" s="17">
        <f t="shared" si="59"/>
        <v>-0.28830859714434109</v>
      </c>
      <c r="H1916" s="17">
        <f>_xlfn.NORM.S.DIST(G1916,Table2[[#Totals],[Successful Campaigns]])</f>
        <v>0.38655526343120244</v>
      </c>
    </row>
    <row r="1917" spans="1:8" x14ac:dyDescent="0.35">
      <c r="A1917" s="5" t="s">
        <v>8218</v>
      </c>
      <c r="B1917" s="5">
        <v>19</v>
      </c>
      <c r="C1917" s="17">
        <f t="shared" si="58"/>
        <v>-0.20777609451158471</v>
      </c>
      <c r="D1917" s="17">
        <f>_xlfn.NORM.S.DIST(C1917,Table2[[#Totals],[Summary by Mean]])</f>
        <v>0.41770189954112602</v>
      </c>
      <c r="G1917" s="17">
        <f t="shared" si="59"/>
        <v>-0.28830859714434109</v>
      </c>
      <c r="H1917" s="17">
        <f>_xlfn.NORM.S.DIST(G1917,Table2[[#Totals],[Successful Campaigns]])</f>
        <v>0.38655526343120244</v>
      </c>
    </row>
    <row r="1918" spans="1:8" x14ac:dyDescent="0.35">
      <c r="A1918" s="5" t="s">
        <v>8218</v>
      </c>
      <c r="B1918" s="5">
        <v>17</v>
      </c>
      <c r="C1918" s="17">
        <f t="shared" si="58"/>
        <v>-0.210144923255912</v>
      </c>
      <c r="D1918" s="17">
        <f>_xlfn.NORM.S.DIST(C1918,Table2[[#Totals],[Summary by Mean]])</f>
        <v>0.41677728225485228</v>
      </c>
      <c r="G1918" s="17">
        <f t="shared" si="59"/>
        <v>-0.28830859714434109</v>
      </c>
      <c r="H1918" s="17">
        <f>_xlfn.NORM.S.DIST(G1918,Table2[[#Totals],[Successful Campaigns]])</f>
        <v>0.38655526343120244</v>
      </c>
    </row>
    <row r="1919" spans="1:8" x14ac:dyDescent="0.35">
      <c r="A1919" s="5" t="s">
        <v>8218</v>
      </c>
      <c r="B1919" s="5">
        <v>44</v>
      </c>
      <c r="C1919" s="17">
        <f t="shared" si="58"/>
        <v>-0.17816573520749365</v>
      </c>
      <c r="D1919" s="17">
        <f>_xlfn.NORM.S.DIST(C1919,Table2[[#Totals],[Summary by Mean]])</f>
        <v>0.42929640924923429</v>
      </c>
      <c r="G1919" s="17">
        <f t="shared" si="59"/>
        <v>-0.28830859714434109</v>
      </c>
      <c r="H1919" s="17">
        <f>_xlfn.NORM.S.DIST(G1919,Table2[[#Totals],[Successful Campaigns]])</f>
        <v>0.38655526343120244</v>
      </c>
    </row>
    <row r="1920" spans="1:8" x14ac:dyDescent="0.35">
      <c r="A1920" s="5" t="s">
        <v>8218</v>
      </c>
      <c r="B1920" s="5">
        <v>10</v>
      </c>
      <c r="C1920" s="17">
        <f t="shared" si="58"/>
        <v>-0.21843582386105748</v>
      </c>
      <c r="D1920" s="17">
        <f>_xlfn.NORM.S.DIST(C1920,Table2[[#Totals],[Summary by Mean]])</f>
        <v>0.41354477798404116</v>
      </c>
      <c r="G1920" s="17">
        <f t="shared" si="59"/>
        <v>-0.28830859714434109</v>
      </c>
      <c r="H1920" s="17">
        <f>_xlfn.NORM.S.DIST(G1920,Table2[[#Totals],[Successful Campaigns]])</f>
        <v>0.38655526343120244</v>
      </c>
    </row>
    <row r="1921" spans="1:8" x14ac:dyDescent="0.35">
      <c r="A1921" s="5" t="s">
        <v>8218</v>
      </c>
      <c r="B1921" s="5">
        <v>46</v>
      </c>
      <c r="C1921" s="17">
        <f t="shared" si="58"/>
        <v>-0.17579690646316637</v>
      </c>
      <c r="D1921" s="17">
        <f>_xlfn.NORM.S.DIST(C1921,Table2[[#Totals],[Summary by Mean]])</f>
        <v>0.43022675003712396</v>
      </c>
      <c r="G1921" s="17">
        <f t="shared" si="59"/>
        <v>-0.28830859714434109</v>
      </c>
      <c r="H1921" s="17">
        <f>_xlfn.NORM.S.DIST(G1921,Table2[[#Totals],[Successful Campaigns]])</f>
        <v>0.38655526343120244</v>
      </c>
    </row>
    <row r="1922" spans="1:8" x14ac:dyDescent="0.35">
      <c r="A1922" s="5" t="s">
        <v>8218</v>
      </c>
      <c r="B1922" s="5">
        <v>11</v>
      </c>
      <c r="C1922" s="17">
        <f t="shared" ref="C1922:C1985" si="60">(B1922-$J$5)/$J$10</f>
        <v>-0.21725140948889385</v>
      </c>
      <c r="D1922" s="17">
        <f>_xlfn.NORM.S.DIST(C1922,Table2[[#Totals],[Summary by Mean]])</f>
        <v>0.41400621114855224</v>
      </c>
      <c r="G1922" s="17">
        <f t="shared" ref="G1922:G1985" si="61">F1922-$K$5/$K$10</f>
        <v>-0.28830859714434109</v>
      </c>
      <c r="H1922" s="17">
        <f>_xlfn.NORM.S.DIST(G1922,Table2[[#Totals],[Successful Campaigns]])</f>
        <v>0.38655526343120244</v>
      </c>
    </row>
    <row r="1923" spans="1:8" x14ac:dyDescent="0.35">
      <c r="A1923" s="5" t="s">
        <v>8218</v>
      </c>
      <c r="B1923" s="5">
        <v>13</v>
      </c>
      <c r="C1923" s="17">
        <f t="shared" si="60"/>
        <v>-0.21488258074456656</v>
      </c>
      <c r="D1923" s="17">
        <f>_xlfn.NORM.S.DIST(C1923,Table2[[#Totals],[Summary by Mean]])</f>
        <v>0.41492943310825825</v>
      </c>
      <c r="G1923" s="17">
        <f t="shared" si="61"/>
        <v>-0.28830859714434109</v>
      </c>
      <c r="H1923" s="17">
        <f>_xlfn.NORM.S.DIST(G1923,Table2[[#Totals],[Successful Campaigns]])</f>
        <v>0.38655526343120244</v>
      </c>
    </row>
    <row r="1924" spans="1:8" x14ac:dyDescent="0.35">
      <c r="A1924" s="5" t="s">
        <v>8218</v>
      </c>
      <c r="B1924" s="5">
        <v>33</v>
      </c>
      <c r="C1924" s="17">
        <f t="shared" si="60"/>
        <v>-0.19119429330129373</v>
      </c>
      <c r="D1924" s="17">
        <f>_xlfn.NORM.S.DIST(C1924,Table2[[#Totals],[Summary by Mean]])</f>
        <v>0.42418668721609792</v>
      </c>
      <c r="G1924" s="17">
        <f t="shared" si="61"/>
        <v>-0.28830859714434109</v>
      </c>
      <c r="H1924" s="17">
        <f>_xlfn.NORM.S.DIST(G1924,Table2[[#Totals],[Successful Campaigns]])</f>
        <v>0.38655526343120244</v>
      </c>
    </row>
    <row r="1925" spans="1:8" x14ac:dyDescent="0.35">
      <c r="A1925" s="5" t="s">
        <v>8218</v>
      </c>
      <c r="B1925" s="5">
        <v>28</v>
      </c>
      <c r="C1925" s="17">
        <f t="shared" si="60"/>
        <v>-0.19711636516211192</v>
      </c>
      <c r="D1925" s="17">
        <f>_xlfn.NORM.S.DIST(C1925,Table2[[#Totals],[Summary by Mean]])</f>
        <v>0.42186823856110828</v>
      </c>
      <c r="G1925" s="17">
        <f t="shared" si="61"/>
        <v>-0.28830859714434109</v>
      </c>
      <c r="H1925" s="17">
        <f>_xlfn.NORM.S.DIST(G1925,Table2[[#Totals],[Successful Campaigns]])</f>
        <v>0.38655526343120244</v>
      </c>
    </row>
    <row r="1926" spans="1:8" x14ac:dyDescent="0.35">
      <c r="A1926" s="5" t="s">
        <v>8218</v>
      </c>
      <c r="B1926" s="5">
        <v>21</v>
      </c>
      <c r="C1926" s="17">
        <f t="shared" si="60"/>
        <v>-0.20540726576725743</v>
      </c>
      <c r="D1926" s="17">
        <f>_xlfn.NORM.S.DIST(C1926,Table2[[#Totals],[Summary by Mean]])</f>
        <v>0.41862697202286803</v>
      </c>
      <c r="G1926" s="17">
        <f t="shared" si="61"/>
        <v>-0.28830859714434109</v>
      </c>
      <c r="H1926" s="17">
        <f>_xlfn.NORM.S.DIST(G1926,Table2[[#Totals],[Successful Campaigns]])</f>
        <v>0.38655526343120244</v>
      </c>
    </row>
    <row r="1927" spans="1:8" x14ac:dyDescent="0.35">
      <c r="A1927" s="5" t="s">
        <v>8218</v>
      </c>
      <c r="B1927" s="5">
        <v>13</v>
      </c>
      <c r="C1927" s="17">
        <f t="shared" si="60"/>
        <v>-0.21488258074456656</v>
      </c>
      <c r="D1927" s="17">
        <f>_xlfn.NORM.S.DIST(C1927,Table2[[#Totals],[Summary by Mean]])</f>
        <v>0.41492943310825825</v>
      </c>
      <c r="G1927" s="17">
        <f t="shared" si="61"/>
        <v>-0.28830859714434109</v>
      </c>
      <c r="H1927" s="17">
        <f>_xlfn.NORM.S.DIST(G1927,Table2[[#Totals],[Successful Campaigns]])</f>
        <v>0.38655526343120244</v>
      </c>
    </row>
    <row r="1928" spans="1:8" x14ac:dyDescent="0.35">
      <c r="A1928" s="5" t="s">
        <v>8218</v>
      </c>
      <c r="B1928" s="5">
        <v>34</v>
      </c>
      <c r="C1928" s="17">
        <f t="shared" si="60"/>
        <v>-0.19000987892913007</v>
      </c>
      <c r="D1928" s="17">
        <f>_xlfn.NORM.S.DIST(C1928,Table2[[#Totals],[Summary by Mean]])</f>
        <v>0.42465069464541511</v>
      </c>
      <c r="G1928" s="17">
        <f t="shared" si="61"/>
        <v>-0.28830859714434109</v>
      </c>
      <c r="H1928" s="17">
        <f>_xlfn.NORM.S.DIST(G1928,Table2[[#Totals],[Successful Campaigns]])</f>
        <v>0.38655526343120244</v>
      </c>
    </row>
    <row r="1929" spans="1:8" x14ac:dyDescent="0.35">
      <c r="A1929" s="5" t="s">
        <v>8218</v>
      </c>
      <c r="B1929" s="5">
        <v>80</v>
      </c>
      <c r="C1929" s="17">
        <f t="shared" si="60"/>
        <v>-0.13552681780960255</v>
      </c>
      <c r="D1929" s="17">
        <f>_xlfn.NORM.S.DIST(C1929,Table2[[#Totals],[Summary by Mean]])</f>
        <v>0.44609768115628179</v>
      </c>
      <c r="G1929" s="17">
        <f t="shared" si="61"/>
        <v>-0.28830859714434109</v>
      </c>
      <c r="H1929" s="17">
        <f>_xlfn.NORM.S.DIST(G1929,Table2[[#Totals],[Successful Campaigns]])</f>
        <v>0.38655526343120244</v>
      </c>
    </row>
    <row r="1930" spans="1:8" x14ac:dyDescent="0.35">
      <c r="A1930" s="5" t="s">
        <v>8218</v>
      </c>
      <c r="B1930" s="5">
        <v>74</v>
      </c>
      <c r="C1930" s="17">
        <f t="shared" si="60"/>
        <v>-0.1426333040425844</v>
      </c>
      <c r="D1930" s="17">
        <f>_xlfn.NORM.S.DIST(C1930,Table2[[#Totals],[Summary by Mean]])</f>
        <v>0.4432898967845465</v>
      </c>
      <c r="G1930" s="17">
        <f t="shared" si="61"/>
        <v>-0.28830859714434109</v>
      </c>
      <c r="H1930" s="17">
        <f>_xlfn.NORM.S.DIST(G1930,Table2[[#Totals],[Successful Campaigns]])</f>
        <v>0.38655526343120244</v>
      </c>
    </row>
    <row r="1931" spans="1:8" x14ac:dyDescent="0.35">
      <c r="A1931" s="5" t="s">
        <v>8218</v>
      </c>
      <c r="B1931" s="5">
        <v>7</v>
      </c>
      <c r="C1931" s="17">
        <f t="shared" si="60"/>
        <v>-0.22198906697754842</v>
      </c>
      <c r="D1931" s="17">
        <f>_xlfn.NORM.S.DIST(C1931,Table2[[#Totals],[Summary by Mean]])</f>
        <v>0.41216119714954325</v>
      </c>
      <c r="G1931" s="17">
        <f t="shared" si="61"/>
        <v>-0.28830859714434109</v>
      </c>
      <c r="H1931" s="17">
        <f>_xlfn.NORM.S.DIST(G1931,Table2[[#Totals],[Successful Campaigns]])</f>
        <v>0.38655526343120244</v>
      </c>
    </row>
    <row r="1932" spans="1:8" x14ac:dyDescent="0.35">
      <c r="A1932" s="5" t="s">
        <v>8218</v>
      </c>
      <c r="B1932" s="5">
        <v>34</v>
      </c>
      <c r="C1932" s="17">
        <f t="shared" si="60"/>
        <v>-0.19000987892913007</v>
      </c>
      <c r="D1932" s="17">
        <f>_xlfn.NORM.S.DIST(C1932,Table2[[#Totals],[Summary by Mean]])</f>
        <v>0.42465069464541511</v>
      </c>
      <c r="G1932" s="17">
        <f t="shared" si="61"/>
        <v>-0.28830859714434109</v>
      </c>
      <c r="H1932" s="17">
        <f>_xlfn.NORM.S.DIST(G1932,Table2[[#Totals],[Successful Campaigns]])</f>
        <v>0.38655526343120244</v>
      </c>
    </row>
    <row r="1933" spans="1:8" x14ac:dyDescent="0.35">
      <c r="A1933" s="5" t="s">
        <v>8218</v>
      </c>
      <c r="B1933" s="5">
        <v>86</v>
      </c>
      <c r="C1933" s="17">
        <f t="shared" si="60"/>
        <v>-0.12842033157662069</v>
      </c>
      <c r="D1933" s="17">
        <f>_xlfn.NORM.S.DIST(C1933,Table2[[#Totals],[Summary by Mean]])</f>
        <v>0.44890817105107444</v>
      </c>
      <c r="G1933" s="17">
        <f t="shared" si="61"/>
        <v>-0.28830859714434109</v>
      </c>
      <c r="H1933" s="17">
        <f>_xlfn.NORM.S.DIST(G1933,Table2[[#Totals],[Successful Campaigns]])</f>
        <v>0.38655526343120244</v>
      </c>
    </row>
    <row r="1934" spans="1:8" x14ac:dyDescent="0.35">
      <c r="A1934" s="5" t="s">
        <v>8218</v>
      </c>
      <c r="B1934" s="5">
        <v>37</v>
      </c>
      <c r="C1934" s="17">
        <f t="shared" si="60"/>
        <v>-0.18645663581263916</v>
      </c>
      <c r="D1934" s="17">
        <f>_xlfn.NORM.S.DIST(C1934,Table2[[#Totals],[Summary by Mean]])</f>
        <v>0.42604334104294955</v>
      </c>
      <c r="G1934" s="17">
        <f t="shared" si="61"/>
        <v>-0.28830859714434109</v>
      </c>
      <c r="H1934" s="17">
        <f>_xlfn.NORM.S.DIST(G1934,Table2[[#Totals],[Successful Campaigns]])</f>
        <v>0.38655526343120244</v>
      </c>
    </row>
    <row r="1935" spans="1:8" x14ac:dyDescent="0.35">
      <c r="A1935" s="5" t="s">
        <v>8218</v>
      </c>
      <c r="B1935" s="5">
        <v>18</v>
      </c>
      <c r="C1935" s="17">
        <f t="shared" si="60"/>
        <v>-0.20896050888374834</v>
      </c>
      <c r="D1935" s="17">
        <f>_xlfn.NORM.S.DIST(C1935,Table2[[#Totals],[Summary by Mean]])</f>
        <v>0.4172395336882655</v>
      </c>
      <c r="G1935" s="17">
        <f t="shared" si="61"/>
        <v>-0.28830859714434109</v>
      </c>
      <c r="H1935" s="17">
        <f>_xlfn.NORM.S.DIST(G1935,Table2[[#Totals],[Successful Campaigns]])</f>
        <v>0.38655526343120244</v>
      </c>
    </row>
    <row r="1936" spans="1:8" x14ac:dyDescent="0.35">
      <c r="A1936" s="5" t="s">
        <v>8218</v>
      </c>
      <c r="B1936" s="5">
        <v>22</v>
      </c>
      <c r="C1936" s="17">
        <f t="shared" si="60"/>
        <v>-0.20422285139509377</v>
      </c>
      <c r="D1936" s="17">
        <f>_xlfn.NORM.S.DIST(C1936,Table2[[#Totals],[Summary by Mean]])</f>
        <v>0.41908967740941128</v>
      </c>
      <c r="G1936" s="17">
        <f t="shared" si="61"/>
        <v>-0.28830859714434109</v>
      </c>
      <c r="H1936" s="17">
        <f>_xlfn.NORM.S.DIST(G1936,Table2[[#Totals],[Successful Campaigns]])</f>
        <v>0.38655526343120244</v>
      </c>
    </row>
    <row r="1937" spans="1:8" x14ac:dyDescent="0.35">
      <c r="A1937" s="5" t="s">
        <v>8218</v>
      </c>
      <c r="B1937" s="5">
        <v>26</v>
      </c>
      <c r="C1937" s="17">
        <f t="shared" si="60"/>
        <v>-0.19948519390643921</v>
      </c>
      <c r="D1937" s="17">
        <f>_xlfn.NORM.S.DIST(C1937,Table2[[#Totals],[Summary by Mean]])</f>
        <v>0.42094161207768216</v>
      </c>
      <c r="G1937" s="17">
        <f t="shared" si="61"/>
        <v>-0.28830859714434109</v>
      </c>
      <c r="H1937" s="17">
        <f>_xlfn.NORM.S.DIST(G1937,Table2[[#Totals],[Successful Campaigns]])</f>
        <v>0.38655526343120244</v>
      </c>
    </row>
    <row r="1938" spans="1:8" x14ac:dyDescent="0.35">
      <c r="A1938" s="5" t="s">
        <v>8218</v>
      </c>
      <c r="B1938" s="5">
        <v>27</v>
      </c>
      <c r="C1938" s="17">
        <f t="shared" si="60"/>
        <v>-0.19830077953427558</v>
      </c>
      <c r="D1938" s="17">
        <f>_xlfn.NORM.S.DIST(C1938,Table2[[#Totals],[Summary by Mean]])</f>
        <v>0.42140487091014334</v>
      </c>
      <c r="G1938" s="17">
        <f t="shared" si="61"/>
        <v>-0.28830859714434109</v>
      </c>
      <c r="H1938" s="17">
        <f>_xlfn.NORM.S.DIST(G1938,Table2[[#Totals],[Successful Campaigns]])</f>
        <v>0.38655526343120244</v>
      </c>
    </row>
    <row r="1939" spans="1:8" x14ac:dyDescent="0.35">
      <c r="A1939" s="5" t="s">
        <v>8218</v>
      </c>
      <c r="B1939" s="5">
        <v>8</v>
      </c>
      <c r="C1939" s="17">
        <f t="shared" si="60"/>
        <v>-0.22080465260538476</v>
      </c>
      <c r="D1939" s="17">
        <f>_xlfn.NORM.S.DIST(C1939,Table2[[#Totals],[Summary by Mean]])</f>
        <v>0.41262227036868293</v>
      </c>
      <c r="G1939" s="17">
        <f t="shared" si="61"/>
        <v>-0.28830859714434109</v>
      </c>
      <c r="H1939" s="17">
        <f>_xlfn.NORM.S.DIST(G1939,Table2[[#Totals],[Successful Campaigns]])</f>
        <v>0.38655526343120244</v>
      </c>
    </row>
    <row r="1940" spans="1:8" x14ac:dyDescent="0.35">
      <c r="A1940" s="5" t="s">
        <v>8218</v>
      </c>
      <c r="B1940" s="5">
        <v>204</v>
      </c>
      <c r="C1940" s="17">
        <f t="shared" si="60"/>
        <v>1.1340564338689046E-2</v>
      </c>
      <c r="D1940" s="17">
        <f>_xlfn.NORM.S.DIST(C1940,Table2[[#Totals],[Summary by Mean]])</f>
        <v>0.50452413362451054</v>
      </c>
      <c r="G1940" s="17">
        <f t="shared" si="61"/>
        <v>-0.28830859714434109</v>
      </c>
      <c r="H1940" s="17">
        <f>_xlfn.NORM.S.DIST(G1940,Table2[[#Totals],[Successful Campaigns]])</f>
        <v>0.38655526343120244</v>
      </c>
    </row>
    <row r="1941" spans="1:8" x14ac:dyDescent="0.35">
      <c r="A1941" s="5" t="s">
        <v>8218</v>
      </c>
      <c r="B1941" s="5">
        <v>46</v>
      </c>
      <c r="C1941" s="17">
        <f t="shared" si="60"/>
        <v>-0.17579690646316637</v>
      </c>
      <c r="D1941" s="17">
        <f>_xlfn.NORM.S.DIST(C1941,Table2[[#Totals],[Summary by Mean]])</f>
        <v>0.43022675003712396</v>
      </c>
      <c r="G1941" s="17">
        <f t="shared" si="61"/>
        <v>-0.28830859714434109</v>
      </c>
      <c r="H1941" s="17">
        <f>_xlfn.NORM.S.DIST(G1941,Table2[[#Totals],[Successful Campaigns]])</f>
        <v>0.38655526343120244</v>
      </c>
    </row>
    <row r="1942" spans="1:8" x14ac:dyDescent="0.35">
      <c r="A1942" s="5" t="s">
        <v>8218</v>
      </c>
      <c r="B1942" s="5">
        <v>17</v>
      </c>
      <c r="C1942" s="17">
        <f t="shared" si="60"/>
        <v>-0.210144923255912</v>
      </c>
      <c r="D1942" s="17">
        <f>_xlfn.NORM.S.DIST(C1942,Table2[[#Totals],[Summary by Mean]])</f>
        <v>0.41677728225485228</v>
      </c>
      <c r="G1942" s="17">
        <f t="shared" si="61"/>
        <v>-0.28830859714434109</v>
      </c>
      <c r="H1942" s="17">
        <f>_xlfn.NORM.S.DIST(G1942,Table2[[#Totals],[Successful Campaigns]])</f>
        <v>0.38655526343120244</v>
      </c>
    </row>
    <row r="1943" spans="1:8" x14ac:dyDescent="0.35">
      <c r="A1943" s="5" t="s">
        <v>8218</v>
      </c>
      <c r="B1943" s="5">
        <v>28</v>
      </c>
      <c r="C1943" s="17">
        <f t="shared" si="60"/>
        <v>-0.19711636516211192</v>
      </c>
      <c r="D1943" s="17">
        <f>_xlfn.NORM.S.DIST(C1943,Table2[[#Totals],[Summary by Mean]])</f>
        <v>0.42186823856110828</v>
      </c>
      <c r="G1943" s="17">
        <f t="shared" si="61"/>
        <v>-0.28830859714434109</v>
      </c>
      <c r="H1943" s="17">
        <f>_xlfn.NORM.S.DIST(G1943,Table2[[#Totals],[Successful Campaigns]])</f>
        <v>0.38655526343120244</v>
      </c>
    </row>
    <row r="1944" spans="1:8" x14ac:dyDescent="0.35">
      <c r="A1944" s="5" t="s">
        <v>8218</v>
      </c>
      <c r="B1944" s="5">
        <v>83</v>
      </c>
      <c r="C1944" s="17">
        <f t="shared" si="60"/>
        <v>-0.13197357469311163</v>
      </c>
      <c r="D1944" s="17">
        <f>_xlfn.NORM.S.DIST(C1944,Table2[[#Totals],[Summary by Mean]])</f>
        <v>0.4475025966203261</v>
      </c>
      <c r="G1944" s="17">
        <f t="shared" si="61"/>
        <v>-0.28830859714434109</v>
      </c>
      <c r="H1944" s="17">
        <f>_xlfn.NORM.S.DIST(G1944,Table2[[#Totals],[Successful Campaigns]])</f>
        <v>0.38655526343120244</v>
      </c>
    </row>
    <row r="1945" spans="1:8" x14ac:dyDescent="0.35">
      <c r="A1945" s="5" t="s">
        <v>8218</v>
      </c>
      <c r="B1945" s="5">
        <v>13</v>
      </c>
      <c r="C1945" s="17">
        <f t="shared" si="60"/>
        <v>-0.21488258074456656</v>
      </c>
      <c r="D1945" s="17">
        <f>_xlfn.NORM.S.DIST(C1945,Table2[[#Totals],[Summary by Mean]])</f>
        <v>0.41492943310825825</v>
      </c>
      <c r="G1945" s="17">
        <f t="shared" si="61"/>
        <v>-0.28830859714434109</v>
      </c>
      <c r="H1945" s="17">
        <f>_xlfn.NORM.S.DIST(G1945,Table2[[#Totals],[Successful Campaigns]])</f>
        <v>0.38655526343120244</v>
      </c>
    </row>
    <row r="1946" spans="1:8" x14ac:dyDescent="0.35">
      <c r="A1946" s="5" t="s">
        <v>8218</v>
      </c>
      <c r="B1946" s="5">
        <v>8</v>
      </c>
      <c r="C1946" s="17">
        <f t="shared" si="60"/>
        <v>-0.22080465260538476</v>
      </c>
      <c r="D1946" s="17">
        <f>_xlfn.NORM.S.DIST(C1946,Table2[[#Totals],[Summary by Mean]])</f>
        <v>0.41262227036868293</v>
      </c>
      <c r="G1946" s="17">
        <f t="shared" si="61"/>
        <v>-0.28830859714434109</v>
      </c>
      <c r="H1946" s="17">
        <f>_xlfn.NORM.S.DIST(G1946,Table2[[#Totals],[Successful Campaigns]])</f>
        <v>0.38655526343120244</v>
      </c>
    </row>
    <row r="1947" spans="1:8" x14ac:dyDescent="0.35">
      <c r="A1947" s="5" t="s">
        <v>8218</v>
      </c>
      <c r="B1947" s="5">
        <v>32</v>
      </c>
      <c r="C1947" s="17">
        <f t="shared" si="60"/>
        <v>-0.19237870767345736</v>
      </c>
      <c r="D1947" s="17">
        <f>_xlfn.NORM.S.DIST(C1947,Table2[[#Totals],[Summary by Mean]])</f>
        <v>0.42372278485087106</v>
      </c>
      <c r="G1947" s="17">
        <f t="shared" si="61"/>
        <v>-0.28830859714434109</v>
      </c>
      <c r="H1947" s="17">
        <f>_xlfn.NORM.S.DIST(G1947,Table2[[#Totals],[Successful Campaigns]])</f>
        <v>0.38655526343120244</v>
      </c>
    </row>
    <row r="1948" spans="1:8" x14ac:dyDescent="0.35">
      <c r="A1948" s="5" t="s">
        <v>8218</v>
      </c>
      <c r="B1948" s="5">
        <v>85</v>
      </c>
      <c r="C1948" s="17">
        <f t="shared" si="60"/>
        <v>-0.12960474594878435</v>
      </c>
      <c r="D1948" s="17">
        <f>_xlfn.NORM.S.DIST(C1948,Table2[[#Totals],[Summary by Mean]])</f>
        <v>0.44843957409866558</v>
      </c>
      <c r="G1948" s="17">
        <f t="shared" si="61"/>
        <v>-0.28830859714434109</v>
      </c>
      <c r="H1948" s="17">
        <f>_xlfn.NORM.S.DIST(G1948,Table2[[#Totals],[Successful Campaigns]])</f>
        <v>0.38655526343120244</v>
      </c>
    </row>
    <row r="1949" spans="1:8" x14ac:dyDescent="0.35">
      <c r="A1949" s="5" t="s">
        <v>8218</v>
      </c>
      <c r="B1949" s="5">
        <v>29</v>
      </c>
      <c r="C1949" s="17">
        <f t="shared" si="60"/>
        <v>-0.19593195078994829</v>
      </c>
      <c r="D1949" s="17">
        <f>_xlfn.NORM.S.DIST(C1949,Table2[[#Totals],[Summary by Mean]])</f>
        <v>0.42233171440595652</v>
      </c>
      <c r="G1949" s="17">
        <f t="shared" si="61"/>
        <v>-0.28830859714434109</v>
      </c>
      <c r="H1949" s="17">
        <f>_xlfn.NORM.S.DIST(G1949,Table2[[#Totals],[Successful Campaigns]])</f>
        <v>0.38655526343120244</v>
      </c>
    </row>
    <row r="1950" spans="1:8" x14ac:dyDescent="0.35">
      <c r="A1950" s="5" t="s">
        <v>8218</v>
      </c>
      <c r="B1950" s="5">
        <v>24</v>
      </c>
      <c r="C1950" s="17">
        <f t="shared" si="60"/>
        <v>-0.20185402265076649</v>
      </c>
      <c r="D1950" s="17">
        <f>_xlfn.NORM.S.DIST(C1950,Table2[[#Totals],[Summary by Mean]])</f>
        <v>0.42001542336449027</v>
      </c>
      <c r="G1950" s="17">
        <f t="shared" si="61"/>
        <v>-0.28830859714434109</v>
      </c>
      <c r="H1950" s="17">
        <f>_xlfn.NORM.S.DIST(G1950,Table2[[#Totals],[Successful Campaigns]])</f>
        <v>0.38655526343120244</v>
      </c>
    </row>
    <row r="1951" spans="1:8" x14ac:dyDescent="0.35">
      <c r="A1951" s="5" t="s">
        <v>8218</v>
      </c>
      <c r="B1951" s="5">
        <v>8</v>
      </c>
      <c r="C1951" s="17">
        <f t="shared" si="60"/>
        <v>-0.22080465260538476</v>
      </c>
      <c r="D1951" s="17">
        <f>_xlfn.NORM.S.DIST(C1951,Table2[[#Totals],[Summary by Mean]])</f>
        <v>0.41262227036868293</v>
      </c>
      <c r="G1951" s="17">
        <f t="shared" si="61"/>
        <v>-0.28830859714434109</v>
      </c>
      <c r="H1951" s="17">
        <f>_xlfn.NORM.S.DIST(G1951,Table2[[#Totals],[Successful Campaigns]])</f>
        <v>0.38655526343120244</v>
      </c>
    </row>
    <row r="1952" spans="1:8" x14ac:dyDescent="0.35">
      <c r="A1952" s="5" t="s">
        <v>8218</v>
      </c>
      <c r="B1952" s="5">
        <v>19</v>
      </c>
      <c r="C1952" s="17">
        <f t="shared" si="60"/>
        <v>-0.20777609451158471</v>
      </c>
      <c r="D1952" s="17">
        <f>_xlfn.NORM.S.DIST(C1952,Table2[[#Totals],[Summary by Mean]])</f>
        <v>0.41770189954112602</v>
      </c>
      <c r="G1952" s="17">
        <f t="shared" si="61"/>
        <v>-0.28830859714434109</v>
      </c>
      <c r="H1952" s="17">
        <f>_xlfn.NORM.S.DIST(G1952,Table2[[#Totals],[Successful Campaigns]])</f>
        <v>0.38655526343120244</v>
      </c>
    </row>
    <row r="1953" spans="1:8" x14ac:dyDescent="0.35">
      <c r="A1953" s="5" t="s">
        <v>8218</v>
      </c>
      <c r="B1953" s="5">
        <v>336</v>
      </c>
      <c r="C1953" s="17">
        <f t="shared" si="60"/>
        <v>0.16768326146428977</v>
      </c>
      <c r="D1953" s="17">
        <f>_xlfn.NORM.S.DIST(C1953,Table2[[#Totals],[Summary by Mean]])</f>
        <v>0.5665837674286538</v>
      </c>
      <c r="G1953" s="17">
        <f t="shared" si="61"/>
        <v>-0.28830859714434109</v>
      </c>
      <c r="H1953" s="17">
        <f>_xlfn.NORM.S.DIST(G1953,Table2[[#Totals],[Successful Campaigns]])</f>
        <v>0.38655526343120244</v>
      </c>
    </row>
    <row r="1954" spans="1:8" x14ac:dyDescent="0.35">
      <c r="A1954" s="5" t="s">
        <v>8218</v>
      </c>
      <c r="B1954" s="5">
        <v>13</v>
      </c>
      <c r="C1954" s="17">
        <f t="shared" si="60"/>
        <v>-0.21488258074456656</v>
      </c>
      <c r="D1954" s="17">
        <f>_xlfn.NORM.S.DIST(C1954,Table2[[#Totals],[Summary by Mean]])</f>
        <v>0.41492943310825825</v>
      </c>
      <c r="G1954" s="17">
        <f t="shared" si="61"/>
        <v>-0.28830859714434109</v>
      </c>
      <c r="H1954" s="17">
        <f>_xlfn.NORM.S.DIST(G1954,Table2[[#Totals],[Successful Campaigns]])</f>
        <v>0.38655526343120244</v>
      </c>
    </row>
    <row r="1955" spans="1:8" x14ac:dyDescent="0.35">
      <c r="A1955" s="5" t="s">
        <v>8218</v>
      </c>
      <c r="B1955" s="5">
        <v>42</v>
      </c>
      <c r="C1955" s="17">
        <f t="shared" si="60"/>
        <v>-0.18053456395182094</v>
      </c>
      <c r="D1955" s="17">
        <f>_xlfn.NORM.S.DIST(C1955,Table2[[#Totals],[Summary by Mean]])</f>
        <v>0.42836646102317028</v>
      </c>
      <c r="G1955" s="17">
        <f t="shared" si="61"/>
        <v>-0.28830859714434109</v>
      </c>
      <c r="H1955" s="17">
        <f>_xlfn.NORM.S.DIST(G1955,Table2[[#Totals],[Successful Campaigns]])</f>
        <v>0.38655526343120244</v>
      </c>
    </row>
    <row r="1956" spans="1:8" x14ac:dyDescent="0.35">
      <c r="A1956" s="5" t="s">
        <v>8218</v>
      </c>
      <c r="B1956" s="5">
        <v>64</v>
      </c>
      <c r="C1956" s="17">
        <f t="shared" si="60"/>
        <v>-0.15447744776422082</v>
      </c>
      <c r="D1956" s="17">
        <f>_xlfn.NORM.S.DIST(C1956,Table2[[#Totals],[Summary by Mean]])</f>
        <v>0.43861664592279792</v>
      </c>
      <c r="G1956" s="17">
        <f t="shared" si="61"/>
        <v>-0.28830859714434109</v>
      </c>
      <c r="H1956" s="17">
        <f>_xlfn.NORM.S.DIST(G1956,Table2[[#Totals],[Successful Campaigns]])</f>
        <v>0.38655526343120244</v>
      </c>
    </row>
    <row r="1957" spans="1:8" x14ac:dyDescent="0.35">
      <c r="A1957" s="5" t="s">
        <v>8218</v>
      </c>
      <c r="B1957" s="5">
        <v>25</v>
      </c>
      <c r="C1957" s="17">
        <f t="shared" si="60"/>
        <v>-0.20066960827860286</v>
      </c>
      <c r="D1957" s="17">
        <f>_xlfn.NORM.S.DIST(C1957,Table2[[#Totals],[Summary by Mean]])</f>
        <v>0.42047846268789313</v>
      </c>
      <c r="G1957" s="17">
        <f t="shared" si="61"/>
        <v>-0.28830859714434109</v>
      </c>
      <c r="H1957" s="17">
        <f>_xlfn.NORM.S.DIST(G1957,Table2[[#Totals],[Successful Campaigns]])</f>
        <v>0.38655526343120244</v>
      </c>
    </row>
    <row r="1958" spans="1:8" x14ac:dyDescent="0.35">
      <c r="A1958" s="5" t="s">
        <v>8218</v>
      </c>
      <c r="B1958" s="5">
        <v>20</v>
      </c>
      <c r="C1958" s="17">
        <f t="shared" si="60"/>
        <v>-0.20659168013942106</v>
      </c>
      <c r="D1958" s="17">
        <f>_xlfn.NORM.S.DIST(C1958,Table2[[#Totals],[Summary by Mean]])</f>
        <v>0.41816437919297167</v>
      </c>
      <c r="G1958" s="17">
        <f t="shared" si="61"/>
        <v>-0.28830859714434109</v>
      </c>
      <c r="H1958" s="17">
        <f>_xlfn.NORM.S.DIST(G1958,Table2[[#Totals],[Successful Campaigns]])</f>
        <v>0.38655526343120244</v>
      </c>
    </row>
    <row r="1959" spans="1:8" x14ac:dyDescent="0.35">
      <c r="A1959" s="5" t="s">
        <v>8218</v>
      </c>
      <c r="B1959" s="5">
        <v>104</v>
      </c>
      <c r="C1959" s="17">
        <f t="shared" si="60"/>
        <v>-0.10710087287767514</v>
      </c>
      <c r="D1959" s="17">
        <f>_xlfn.NORM.S.DIST(C1959,Table2[[#Totals],[Summary by Mean]])</f>
        <v>0.45735447734784318</v>
      </c>
      <c r="G1959" s="17">
        <f t="shared" si="61"/>
        <v>-0.28830859714434109</v>
      </c>
      <c r="H1959" s="17">
        <f>_xlfn.NORM.S.DIST(G1959,Table2[[#Totals],[Successful Campaigns]])</f>
        <v>0.38655526343120244</v>
      </c>
    </row>
    <row r="1960" spans="1:8" x14ac:dyDescent="0.35">
      <c r="A1960" s="5" t="s">
        <v>8218</v>
      </c>
      <c r="B1960" s="5">
        <v>53</v>
      </c>
      <c r="C1960" s="17">
        <f t="shared" si="60"/>
        <v>-0.16750600585802089</v>
      </c>
      <c r="D1960" s="17">
        <f>_xlfn.NORM.S.DIST(C1960,Table2[[#Totals],[Summary by Mean]])</f>
        <v>0.43348596115150073</v>
      </c>
      <c r="G1960" s="17">
        <f t="shared" si="61"/>
        <v>-0.28830859714434109</v>
      </c>
      <c r="H1960" s="17">
        <f>_xlfn.NORM.S.DIST(G1960,Table2[[#Totals],[Successful Campaigns]])</f>
        <v>0.38655526343120244</v>
      </c>
    </row>
    <row r="1961" spans="1:8" x14ac:dyDescent="0.35">
      <c r="A1961" s="5" t="s">
        <v>8218</v>
      </c>
      <c r="B1961" s="5">
        <v>14</v>
      </c>
      <c r="C1961" s="17">
        <f t="shared" si="60"/>
        <v>-0.21369816637240291</v>
      </c>
      <c r="D1961" s="17">
        <f>_xlfn.NORM.S.DIST(C1961,Table2[[#Totals],[Summary by Mean]])</f>
        <v>0.41539122066878692</v>
      </c>
      <c r="G1961" s="17">
        <f t="shared" si="61"/>
        <v>-0.28830859714434109</v>
      </c>
      <c r="H1961" s="17">
        <f>_xlfn.NORM.S.DIST(G1961,Table2[[#Totals],[Successful Campaigns]])</f>
        <v>0.38655526343120244</v>
      </c>
    </row>
    <row r="1962" spans="1:8" x14ac:dyDescent="0.35">
      <c r="A1962" s="5" t="s">
        <v>8218</v>
      </c>
      <c r="B1962" s="5">
        <v>20</v>
      </c>
      <c r="C1962" s="17">
        <f t="shared" si="60"/>
        <v>-0.20659168013942106</v>
      </c>
      <c r="D1962" s="17">
        <f>_xlfn.NORM.S.DIST(C1962,Table2[[#Totals],[Summary by Mean]])</f>
        <v>0.41816437919297167</v>
      </c>
      <c r="G1962" s="17">
        <f t="shared" si="61"/>
        <v>-0.28830859714434109</v>
      </c>
      <c r="H1962" s="17">
        <f>_xlfn.NORM.S.DIST(G1962,Table2[[#Totals],[Successful Campaigns]])</f>
        <v>0.38655526343120244</v>
      </c>
    </row>
    <row r="1963" spans="1:8" x14ac:dyDescent="0.35">
      <c r="A1963" s="5" t="s">
        <v>8218</v>
      </c>
      <c r="B1963" s="5">
        <v>558</v>
      </c>
      <c r="C1963" s="17">
        <f t="shared" si="60"/>
        <v>0.43062325208461832</v>
      </c>
      <c r="D1963" s="17">
        <f>_xlfn.NORM.S.DIST(C1963,Table2[[#Totals],[Summary by Mean]])</f>
        <v>0.66662883427657682</v>
      </c>
      <c r="G1963" s="17">
        <f t="shared" si="61"/>
        <v>-0.28830859714434109</v>
      </c>
      <c r="H1963" s="17">
        <f>_xlfn.NORM.S.DIST(G1963,Table2[[#Totals],[Successful Campaigns]])</f>
        <v>0.38655526343120244</v>
      </c>
    </row>
    <row r="1964" spans="1:8" x14ac:dyDescent="0.35">
      <c r="A1964" s="5" t="s">
        <v>8218</v>
      </c>
      <c r="B1964" s="5">
        <v>22</v>
      </c>
      <c r="C1964" s="17">
        <f t="shared" si="60"/>
        <v>-0.20422285139509377</v>
      </c>
      <c r="D1964" s="17">
        <f>_xlfn.NORM.S.DIST(C1964,Table2[[#Totals],[Summary by Mean]])</f>
        <v>0.41908967740941128</v>
      </c>
      <c r="G1964" s="17">
        <f t="shared" si="61"/>
        <v>-0.28830859714434109</v>
      </c>
      <c r="H1964" s="17">
        <f>_xlfn.NORM.S.DIST(G1964,Table2[[#Totals],[Successful Campaigns]])</f>
        <v>0.38655526343120244</v>
      </c>
    </row>
    <row r="1965" spans="1:8" x14ac:dyDescent="0.35">
      <c r="A1965" s="5" t="s">
        <v>8218</v>
      </c>
      <c r="B1965" s="5">
        <v>24</v>
      </c>
      <c r="C1965" s="17">
        <f t="shared" si="60"/>
        <v>-0.20185402265076649</v>
      </c>
      <c r="D1965" s="17">
        <f>_xlfn.NORM.S.DIST(C1965,Table2[[#Totals],[Summary by Mean]])</f>
        <v>0.42001542336449027</v>
      </c>
      <c r="G1965" s="17">
        <f t="shared" si="61"/>
        <v>-0.28830859714434109</v>
      </c>
      <c r="H1965" s="17">
        <f>_xlfn.NORM.S.DIST(G1965,Table2[[#Totals],[Successful Campaigns]])</f>
        <v>0.38655526343120244</v>
      </c>
    </row>
    <row r="1966" spans="1:8" x14ac:dyDescent="0.35">
      <c r="A1966" s="5" t="s">
        <v>8218</v>
      </c>
      <c r="B1966" s="5">
        <v>74</v>
      </c>
      <c r="C1966" s="17">
        <f t="shared" si="60"/>
        <v>-0.1426333040425844</v>
      </c>
      <c r="D1966" s="17">
        <f>_xlfn.NORM.S.DIST(C1966,Table2[[#Totals],[Summary by Mean]])</f>
        <v>0.4432898967845465</v>
      </c>
      <c r="G1966" s="17">
        <f t="shared" si="61"/>
        <v>-0.28830859714434109</v>
      </c>
      <c r="H1966" s="17">
        <f>_xlfn.NORM.S.DIST(G1966,Table2[[#Totals],[Successful Campaigns]])</f>
        <v>0.38655526343120244</v>
      </c>
    </row>
    <row r="1967" spans="1:8" x14ac:dyDescent="0.35">
      <c r="A1967" s="5" t="s">
        <v>8218</v>
      </c>
      <c r="B1967" s="5">
        <v>54</v>
      </c>
      <c r="C1967" s="17">
        <f t="shared" si="60"/>
        <v>-0.16632159148585723</v>
      </c>
      <c r="D1967" s="17">
        <f>_xlfn.NORM.S.DIST(C1967,Table2[[#Totals],[Summary by Mean]])</f>
        <v>0.4339519375717793</v>
      </c>
      <c r="G1967" s="17">
        <f t="shared" si="61"/>
        <v>-0.28830859714434109</v>
      </c>
      <c r="H1967" s="17">
        <f>_xlfn.NORM.S.DIST(G1967,Table2[[#Totals],[Successful Campaigns]])</f>
        <v>0.38655526343120244</v>
      </c>
    </row>
    <row r="1968" spans="1:8" x14ac:dyDescent="0.35">
      <c r="A1968" s="5" t="s">
        <v>8218</v>
      </c>
      <c r="B1968" s="5">
        <v>31</v>
      </c>
      <c r="C1968" s="17">
        <f t="shared" si="60"/>
        <v>-0.19356312204562101</v>
      </c>
      <c r="D1968" s="17">
        <f>_xlfn.NORM.S.DIST(C1968,Table2[[#Totals],[Summary by Mean]])</f>
        <v>0.42325898817657692</v>
      </c>
      <c r="G1968" s="17">
        <f t="shared" si="61"/>
        <v>-0.28830859714434109</v>
      </c>
      <c r="H1968" s="17">
        <f>_xlfn.NORM.S.DIST(G1968,Table2[[#Totals],[Successful Campaigns]])</f>
        <v>0.38655526343120244</v>
      </c>
    </row>
    <row r="1969" spans="1:8" x14ac:dyDescent="0.35">
      <c r="A1969" s="5" t="s">
        <v>8218</v>
      </c>
      <c r="B1969" s="5">
        <v>25</v>
      </c>
      <c r="C1969" s="17">
        <f t="shared" si="60"/>
        <v>-0.20066960827860286</v>
      </c>
      <c r="D1969" s="17">
        <f>_xlfn.NORM.S.DIST(C1969,Table2[[#Totals],[Summary by Mean]])</f>
        <v>0.42047846268789313</v>
      </c>
      <c r="G1969" s="17">
        <f t="shared" si="61"/>
        <v>-0.28830859714434109</v>
      </c>
      <c r="H1969" s="17">
        <f>_xlfn.NORM.S.DIST(G1969,Table2[[#Totals],[Successful Campaigns]])</f>
        <v>0.38655526343120244</v>
      </c>
    </row>
    <row r="1970" spans="1:8" x14ac:dyDescent="0.35">
      <c r="A1970" s="5" t="s">
        <v>8218</v>
      </c>
      <c r="B1970" s="5">
        <v>17</v>
      </c>
      <c r="C1970" s="17">
        <f t="shared" si="60"/>
        <v>-0.210144923255912</v>
      </c>
      <c r="D1970" s="17">
        <f>_xlfn.NORM.S.DIST(C1970,Table2[[#Totals],[Summary by Mean]])</f>
        <v>0.41677728225485228</v>
      </c>
      <c r="G1970" s="17">
        <f t="shared" si="61"/>
        <v>-0.28830859714434109</v>
      </c>
      <c r="H1970" s="17">
        <f>_xlfn.NORM.S.DIST(G1970,Table2[[#Totals],[Successful Campaigns]])</f>
        <v>0.38655526343120244</v>
      </c>
    </row>
    <row r="1971" spans="1:8" x14ac:dyDescent="0.35">
      <c r="A1971" s="5" t="s">
        <v>8218</v>
      </c>
      <c r="B1971" s="5">
        <v>12</v>
      </c>
      <c r="C1971" s="17">
        <f t="shared" si="60"/>
        <v>-0.21606699511673019</v>
      </c>
      <c r="D1971" s="17">
        <f>_xlfn.NORM.S.DIST(C1971,Table2[[#Totals],[Summary by Mean]])</f>
        <v>0.41446776306232075</v>
      </c>
      <c r="G1971" s="17">
        <f t="shared" si="61"/>
        <v>-0.28830859714434109</v>
      </c>
      <c r="H1971" s="17">
        <f>_xlfn.NORM.S.DIST(G1971,Table2[[#Totals],[Successful Campaigns]])</f>
        <v>0.38655526343120244</v>
      </c>
    </row>
    <row r="1972" spans="1:8" x14ac:dyDescent="0.35">
      <c r="A1972" s="5" t="s">
        <v>8218</v>
      </c>
      <c r="B1972" s="5">
        <v>38</v>
      </c>
      <c r="C1972" s="17">
        <f t="shared" si="60"/>
        <v>-0.1852722214404755</v>
      </c>
      <c r="D1972" s="17">
        <f>_xlfn.NORM.S.DIST(C1972,Table2[[#Totals],[Summary by Mean]])</f>
        <v>0.4265077624515079</v>
      </c>
      <c r="G1972" s="17">
        <f t="shared" si="61"/>
        <v>-0.28830859714434109</v>
      </c>
      <c r="H1972" s="17">
        <f>_xlfn.NORM.S.DIST(G1972,Table2[[#Totals],[Successful Campaigns]])</f>
        <v>0.38655526343120244</v>
      </c>
    </row>
    <row r="1973" spans="1:8" x14ac:dyDescent="0.35">
      <c r="A1973" s="5" t="s">
        <v>8218</v>
      </c>
      <c r="B1973" s="5">
        <v>41</v>
      </c>
      <c r="C1973" s="17">
        <f t="shared" si="60"/>
        <v>-0.18171897832398459</v>
      </c>
      <c r="D1973" s="17">
        <f>_xlfn.NORM.S.DIST(C1973,Table2[[#Totals],[Summary by Mean]])</f>
        <v>0.42790163569933126</v>
      </c>
      <c r="G1973" s="17">
        <f t="shared" si="61"/>
        <v>-0.28830859714434109</v>
      </c>
      <c r="H1973" s="17">
        <f>_xlfn.NORM.S.DIST(G1973,Table2[[#Totals],[Successful Campaigns]])</f>
        <v>0.38655526343120244</v>
      </c>
    </row>
    <row r="1974" spans="1:8" x14ac:dyDescent="0.35">
      <c r="A1974" s="5" t="s">
        <v>8218</v>
      </c>
      <c r="B1974" s="5">
        <v>19</v>
      </c>
      <c r="C1974" s="17">
        <f t="shared" si="60"/>
        <v>-0.20777609451158471</v>
      </c>
      <c r="D1974" s="17">
        <f>_xlfn.NORM.S.DIST(C1974,Table2[[#Totals],[Summary by Mean]])</f>
        <v>0.41770189954112602</v>
      </c>
      <c r="G1974" s="17">
        <f t="shared" si="61"/>
        <v>-0.28830859714434109</v>
      </c>
      <c r="H1974" s="17">
        <f>_xlfn.NORM.S.DIST(G1974,Table2[[#Totals],[Successful Campaigns]])</f>
        <v>0.38655526343120244</v>
      </c>
    </row>
    <row r="1975" spans="1:8" x14ac:dyDescent="0.35">
      <c r="A1975" s="5" t="s">
        <v>8218</v>
      </c>
      <c r="B1975" s="5">
        <v>41</v>
      </c>
      <c r="C1975" s="17">
        <f t="shared" si="60"/>
        <v>-0.18171897832398459</v>
      </c>
      <c r="D1975" s="17">
        <f>_xlfn.NORM.S.DIST(C1975,Table2[[#Totals],[Summary by Mean]])</f>
        <v>0.42790163569933126</v>
      </c>
      <c r="G1975" s="17">
        <f t="shared" si="61"/>
        <v>-0.28830859714434109</v>
      </c>
      <c r="H1975" s="17">
        <f>_xlfn.NORM.S.DIST(G1975,Table2[[#Totals],[Successful Campaigns]])</f>
        <v>0.38655526343120244</v>
      </c>
    </row>
    <row r="1976" spans="1:8" x14ac:dyDescent="0.35">
      <c r="A1976" s="5" t="s">
        <v>8218</v>
      </c>
      <c r="B1976" s="5">
        <v>26</v>
      </c>
      <c r="C1976" s="17">
        <f t="shared" si="60"/>
        <v>-0.19948519390643921</v>
      </c>
      <c r="D1976" s="17">
        <f>_xlfn.NORM.S.DIST(C1976,Table2[[#Totals],[Summary by Mean]])</f>
        <v>0.42094161207768216</v>
      </c>
      <c r="G1976" s="17">
        <f t="shared" si="61"/>
        <v>-0.28830859714434109</v>
      </c>
      <c r="H1976" s="17">
        <f>_xlfn.NORM.S.DIST(G1976,Table2[[#Totals],[Successful Campaigns]])</f>
        <v>0.38655526343120244</v>
      </c>
    </row>
    <row r="1977" spans="1:8" x14ac:dyDescent="0.35">
      <c r="A1977" s="5" t="s">
        <v>8218</v>
      </c>
      <c r="B1977" s="5">
        <v>25</v>
      </c>
      <c r="C1977" s="17">
        <f t="shared" si="60"/>
        <v>-0.20066960827860286</v>
      </c>
      <c r="D1977" s="17">
        <f>_xlfn.NORM.S.DIST(C1977,Table2[[#Totals],[Summary by Mean]])</f>
        <v>0.42047846268789313</v>
      </c>
      <c r="G1977" s="17">
        <f t="shared" si="61"/>
        <v>-0.28830859714434109</v>
      </c>
      <c r="H1977" s="17">
        <f>_xlfn.NORM.S.DIST(G1977,Table2[[#Totals],[Successful Campaigns]])</f>
        <v>0.38655526343120244</v>
      </c>
    </row>
    <row r="1978" spans="1:8" x14ac:dyDescent="0.35">
      <c r="A1978" s="5" t="s">
        <v>8218</v>
      </c>
      <c r="B1978" s="5">
        <v>9</v>
      </c>
      <c r="C1978" s="17">
        <f t="shared" si="60"/>
        <v>-0.21962023823322113</v>
      </c>
      <c r="D1978" s="17">
        <f>_xlfn.NORM.S.DIST(C1978,Table2[[#Totals],[Summary by Mean]])</f>
        <v>0.413083464185384</v>
      </c>
      <c r="G1978" s="17">
        <f t="shared" si="61"/>
        <v>-0.28830859714434109</v>
      </c>
      <c r="H1978" s="17">
        <f>_xlfn.NORM.S.DIST(G1978,Table2[[#Totals],[Successful Campaigns]])</f>
        <v>0.38655526343120244</v>
      </c>
    </row>
    <row r="1979" spans="1:8" x14ac:dyDescent="0.35">
      <c r="A1979" s="5" t="s">
        <v>8218</v>
      </c>
      <c r="B1979" s="5">
        <v>78</v>
      </c>
      <c r="C1979" s="17">
        <f t="shared" si="60"/>
        <v>-0.13789564655392983</v>
      </c>
      <c r="D1979" s="17">
        <f>_xlfn.NORM.S.DIST(C1979,Table2[[#Totals],[Summary by Mean]])</f>
        <v>0.44516144554325238</v>
      </c>
      <c r="G1979" s="17">
        <f t="shared" si="61"/>
        <v>-0.28830859714434109</v>
      </c>
      <c r="H1979" s="17">
        <f>_xlfn.NORM.S.DIST(G1979,Table2[[#Totals],[Successful Campaigns]])</f>
        <v>0.38655526343120244</v>
      </c>
    </row>
    <row r="1980" spans="1:8" x14ac:dyDescent="0.35">
      <c r="A1980" s="5" t="s">
        <v>8218</v>
      </c>
      <c r="B1980" s="5">
        <v>45</v>
      </c>
      <c r="C1980" s="17">
        <f t="shared" si="60"/>
        <v>-0.17698132083533002</v>
      </c>
      <c r="D1980" s="17">
        <f>_xlfn.NORM.S.DIST(C1980,Table2[[#Totals],[Summary by Mean]])</f>
        <v>0.42976153088885738</v>
      </c>
      <c r="G1980" s="17">
        <f t="shared" si="61"/>
        <v>-0.28830859714434109</v>
      </c>
      <c r="H1980" s="17">
        <f>_xlfn.NORM.S.DIST(G1980,Table2[[#Totals],[Successful Campaigns]])</f>
        <v>0.38655526343120244</v>
      </c>
    </row>
    <row r="1981" spans="1:8" x14ac:dyDescent="0.35">
      <c r="A1981" s="5" t="s">
        <v>8218</v>
      </c>
      <c r="B1981" s="5">
        <v>102</v>
      </c>
      <c r="C1981" s="17">
        <f t="shared" si="60"/>
        <v>-0.10946970162200242</v>
      </c>
      <c r="D1981" s="17">
        <f>_xlfn.NORM.S.DIST(C1981,Table2[[#Totals],[Summary by Mean]])</f>
        <v>0.45641497596074021</v>
      </c>
      <c r="G1981" s="17">
        <f t="shared" si="61"/>
        <v>-0.28830859714434109</v>
      </c>
      <c r="H1981" s="17">
        <f>_xlfn.NORM.S.DIST(G1981,Table2[[#Totals],[Successful Campaigns]])</f>
        <v>0.38655526343120244</v>
      </c>
    </row>
    <row r="1982" spans="1:8" x14ac:dyDescent="0.35">
      <c r="A1982" s="5" t="s">
        <v>8218</v>
      </c>
      <c r="B1982" s="5">
        <v>5</v>
      </c>
      <c r="C1982" s="17">
        <f t="shared" si="60"/>
        <v>-0.2243578957218757</v>
      </c>
      <c r="D1982" s="17">
        <f>_xlfn.NORM.S.DIST(C1982,Table2[[#Totals],[Summary by Mean]])</f>
        <v>0.41123941496387062</v>
      </c>
      <c r="G1982" s="17">
        <f t="shared" si="61"/>
        <v>-0.28830859714434109</v>
      </c>
      <c r="H1982" s="17">
        <f>_xlfn.NORM.S.DIST(G1982,Table2[[#Totals],[Successful Campaigns]])</f>
        <v>0.38655526343120244</v>
      </c>
    </row>
    <row r="1983" spans="1:8" x14ac:dyDescent="0.35">
      <c r="A1983" s="5" t="s">
        <v>8218</v>
      </c>
      <c r="B1983" s="5">
        <v>27</v>
      </c>
      <c r="C1983" s="17">
        <f t="shared" si="60"/>
        <v>-0.19830077953427558</v>
      </c>
      <c r="D1983" s="17">
        <f>_xlfn.NORM.S.DIST(C1983,Table2[[#Totals],[Summary by Mean]])</f>
        <v>0.42140487091014334</v>
      </c>
      <c r="G1983" s="17">
        <f t="shared" si="61"/>
        <v>-0.28830859714434109</v>
      </c>
      <c r="H1983" s="17">
        <f>_xlfn.NORM.S.DIST(G1983,Table2[[#Totals],[Successful Campaigns]])</f>
        <v>0.38655526343120244</v>
      </c>
    </row>
    <row r="1984" spans="1:8" x14ac:dyDescent="0.35">
      <c r="A1984" s="5" t="s">
        <v>8218</v>
      </c>
      <c r="B1984" s="5">
        <v>37</v>
      </c>
      <c r="C1984" s="17">
        <f t="shared" si="60"/>
        <v>-0.18645663581263916</v>
      </c>
      <c r="D1984" s="17">
        <f>_xlfn.NORM.S.DIST(C1984,Table2[[#Totals],[Summary by Mean]])</f>
        <v>0.42604334104294955</v>
      </c>
      <c r="G1984" s="17">
        <f t="shared" si="61"/>
        <v>-0.28830859714434109</v>
      </c>
      <c r="H1984" s="17">
        <f>_xlfn.NORM.S.DIST(G1984,Table2[[#Totals],[Successful Campaigns]])</f>
        <v>0.38655526343120244</v>
      </c>
    </row>
    <row r="1985" spans="1:8" x14ac:dyDescent="0.35">
      <c r="A1985" s="5" t="s">
        <v>8218</v>
      </c>
      <c r="B1985" s="5">
        <v>14</v>
      </c>
      <c r="C1985" s="17">
        <f t="shared" si="60"/>
        <v>-0.21369816637240291</v>
      </c>
      <c r="D1985" s="17">
        <f>_xlfn.NORM.S.DIST(C1985,Table2[[#Totals],[Summary by Mean]])</f>
        <v>0.41539122066878692</v>
      </c>
      <c r="G1985" s="17">
        <f t="shared" si="61"/>
        <v>-0.28830859714434109</v>
      </c>
      <c r="H1985" s="17">
        <f>_xlfn.NORM.S.DIST(G1985,Table2[[#Totals],[Successful Campaigns]])</f>
        <v>0.38655526343120244</v>
      </c>
    </row>
    <row r="1986" spans="1:8" x14ac:dyDescent="0.35">
      <c r="A1986" s="5" t="s">
        <v>8218</v>
      </c>
      <c r="B1986" s="5">
        <v>27</v>
      </c>
      <c r="C1986" s="17">
        <f t="shared" ref="C1986:C2049" si="62">(B1986-$J$5)/$J$10</f>
        <v>-0.19830077953427558</v>
      </c>
      <c r="D1986" s="17">
        <f>_xlfn.NORM.S.DIST(C1986,Table2[[#Totals],[Summary by Mean]])</f>
        <v>0.42140487091014334</v>
      </c>
      <c r="G1986" s="17">
        <f t="shared" ref="G1986:G2049" si="63">F1986-$K$5/$K$10</f>
        <v>-0.28830859714434109</v>
      </c>
      <c r="H1986" s="17">
        <f>_xlfn.NORM.S.DIST(G1986,Table2[[#Totals],[Successful Campaigns]])</f>
        <v>0.38655526343120244</v>
      </c>
    </row>
    <row r="1987" spans="1:8" x14ac:dyDescent="0.35">
      <c r="A1987" s="5" t="s">
        <v>8218</v>
      </c>
      <c r="B1987" s="5">
        <v>45</v>
      </c>
      <c r="C1987" s="17">
        <f t="shared" si="62"/>
        <v>-0.17698132083533002</v>
      </c>
      <c r="D1987" s="17">
        <f>_xlfn.NORM.S.DIST(C1987,Table2[[#Totals],[Summary by Mean]])</f>
        <v>0.42976153088885738</v>
      </c>
      <c r="G1987" s="17">
        <f t="shared" si="63"/>
        <v>-0.28830859714434109</v>
      </c>
      <c r="H1987" s="17">
        <f>_xlfn.NORM.S.DIST(G1987,Table2[[#Totals],[Successful Campaigns]])</f>
        <v>0.38655526343120244</v>
      </c>
    </row>
    <row r="1988" spans="1:8" x14ac:dyDescent="0.35">
      <c r="A1988" s="5" t="s">
        <v>8218</v>
      </c>
      <c r="B1988" s="5">
        <v>49</v>
      </c>
      <c r="C1988" s="17">
        <f t="shared" si="62"/>
        <v>-0.17224366334667546</v>
      </c>
      <c r="D1988" s="17">
        <f>_xlfn.NORM.S.DIST(C1988,Table2[[#Totals],[Summary by Mean]])</f>
        <v>0.43162298620855616</v>
      </c>
      <c r="G1988" s="17">
        <f t="shared" si="63"/>
        <v>-0.28830859714434109</v>
      </c>
      <c r="H1988" s="17">
        <f>_xlfn.NORM.S.DIST(G1988,Table2[[#Totals],[Successful Campaigns]])</f>
        <v>0.38655526343120244</v>
      </c>
    </row>
    <row r="1989" spans="1:8" x14ac:dyDescent="0.35">
      <c r="A1989" s="5" t="s">
        <v>8218</v>
      </c>
      <c r="B1989" s="5">
        <v>24</v>
      </c>
      <c r="C1989" s="17">
        <f t="shared" si="62"/>
        <v>-0.20185402265076649</v>
      </c>
      <c r="D1989" s="17">
        <f>_xlfn.NORM.S.DIST(C1989,Table2[[#Totals],[Summary by Mean]])</f>
        <v>0.42001542336449027</v>
      </c>
      <c r="G1989" s="17">
        <f t="shared" si="63"/>
        <v>-0.28830859714434109</v>
      </c>
      <c r="H1989" s="17">
        <f>_xlfn.NORM.S.DIST(G1989,Table2[[#Totals],[Successful Campaigns]])</f>
        <v>0.38655526343120244</v>
      </c>
    </row>
    <row r="1990" spans="1:8" x14ac:dyDescent="0.35">
      <c r="A1990" s="5" t="s">
        <v>8218</v>
      </c>
      <c r="B1990" s="5">
        <v>112</v>
      </c>
      <c r="C1990" s="17">
        <f t="shared" si="62"/>
        <v>-9.7625557900366006E-2</v>
      </c>
      <c r="D1990" s="17">
        <f>_xlfn.NORM.S.DIST(C1990,Table2[[#Totals],[Summary by Mean]])</f>
        <v>0.46111481458671988</v>
      </c>
      <c r="G1990" s="17">
        <f t="shared" si="63"/>
        <v>-0.28830859714434109</v>
      </c>
      <c r="H1990" s="17">
        <f>_xlfn.NORM.S.DIST(G1990,Table2[[#Totals],[Successful Campaigns]])</f>
        <v>0.38655526343120244</v>
      </c>
    </row>
    <row r="1991" spans="1:8" x14ac:dyDescent="0.35">
      <c r="A1991" s="5" t="s">
        <v>8218</v>
      </c>
      <c r="B1991" s="5">
        <v>23</v>
      </c>
      <c r="C1991" s="17">
        <f t="shared" si="62"/>
        <v>-0.20303843702293015</v>
      </c>
      <c r="D1991" s="17">
        <f>_xlfn.NORM.S.DIST(C1991,Table2[[#Totals],[Summary by Mean]])</f>
        <v>0.41955249473073053</v>
      </c>
      <c r="G1991" s="17">
        <f t="shared" si="63"/>
        <v>-0.28830859714434109</v>
      </c>
      <c r="H1991" s="17">
        <f>_xlfn.NORM.S.DIST(G1991,Table2[[#Totals],[Successful Campaigns]])</f>
        <v>0.38655526343120244</v>
      </c>
    </row>
    <row r="1992" spans="1:8" x14ac:dyDescent="0.35">
      <c r="A1992" s="5" t="s">
        <v>8218</v>
      </c>
      <c r="B1992" s="5">
        <v>54</v>
      </c>
      <c r="C1992" s="17">
        <f t="shared" si="62"/>
        <v>-0.16632159148585723</v>
      </c>
      <c r="D1992" s="17">
        <f>_xlfn.NORM.S.DIST(C1992,Table2[[#Totals],[Summary by Mean]])</f>
        <v>0.4339519375717793</v>
      </c>
      <c r="G1992" s="17">
        <f t="shared" si="63"/>
        <v>-0.28830859714434109</v>
      </c>
      <c r="H1992" s="17">
        <f>_xlfn.NORM.S.DIST(G1992,Table2[[#Totals],[Successful Campaigns]])</f>
        <v>0.38655526343120244</v>
      </c>
    </row>
    <row r="1993" spans="1:8" x14ac:dyDescent="0.35">
      <c r="A1993" s="5" t="s">
        <v>8218</v>
      </c>
      <c r="B1993" s="5">
        <v>28</v>
      </c>
      <c r="C1993" s="17">
        <f t="shared" si="62"/>
        <v>-0.19711636516211192</v>
      </c>
      <c r="D1993" s="17">
        <f>_xlfn.NORM.S.DIST(C1993,Table2[[#Totals],[Summary by Mean]])</f>
        <v>0.42186823856110828</v>
      </c>
      <c r="G1993" s="17">
        <f t="shared" si="63"/>
        <v>-0.28830859714434109</v>
      </c>
      <c r="H1993" s="17">
        <f>_xlfn.NORM.S.DIST(G1993,Table2[[#Totals],[Successful Campaigns]])</f>
        <v>0.38655526343120244</v>
      </c>
    </row>
    <row r="1994" spans="1:8" x14ac:dyDescent="0.35">
      <c r="A1994" s="5" t="s">
        <v>8218</v>
      </c>
      <c r="B1994" s="5">
        <v>11</v>
      </c>
      <c r="C1994" s="17">
        <f t="shared" si="62"/>
        <v>-0.21725140948889385</v>
      </c>
      <c r="D1994" s="17">
        <f>_xlfn.NORM.S.DIST(C1994,Table2[[#Totals],[Summary by Mean]])</f>
        <v>0.41400621114855224</v>
      </c>
      <c r="G1994" s="17">
        <f t="shared" si="63"/>
        <v>-0.28830859714434109</v>
      </c>
      <c r="H1994" s="17">
        <f>_xlfn.NORM.S.DIST(G1994,Table2[[#Totals],[Successful Campaigns]])</f>
        <v>0.38655526343120244</v>
      </c>
    </row>
    <row r="1995" spans="1:8" x14ac:dyDescent="0.35">
      <c r="A1995" s="5" t="s">
        <v>8218</v>
      </c>
      <c r="B1995" s="5">
        <v>62</v>
      </c>
      <c r="C1995" s="17">
        <f t="shared" si="62"/>
        <v>-0.1568462765085481</v>
      </c>
      <c r="D1995" s="17">
        <f>_xlfn.NORM.S.DIST(C1995,Table2[[#Totals],[Summary by Mean]])</f>
        <v>0.43768300039815128</v>
      </c>
      <c r="G1995" s="17">
        <f t="shared" si="63"/>
        <v>-0.28830859714434109</v>
      </c>
      <c r="H1995" s="17">
        <f>_xlfn.NORM.S.DIST(G1995,Table2[[#Totals],[Successful Campaigns]])</f>
        <v>0.38655526343120244</v>
      </c>
    </row>
    <row r="1996" spans="1:8" x14ac:dyDescent="0.35">
      <c r="A1996" s="5" t="s">
        <v>8218</v>
      </c>
      <c r="B1996" s="5">
        <v>73</v>
      </c>
      <c r="C1996" s="17">
        <f t="shared" si="62"/>
        <v>-0.14381771841474805</v>
      </c>
      <c r="D1996" s="17">
        <f>_xlfn.NORM.S.DIST(C1996,Table2[[#Totals],[Summary by Mean]])</f>
        <v>0.44282220552952695</v>
      </c>
      <c r="G1996" s="17">
        <f t="shared" si="63"/>
        <v>-0.28830859714434109</v>
      </c>
      <c r="H1996" s="17">
        <f>_xlfn.NORM.S.DIST(G1996,Table2[[#Totals],[Successful Campaigns]])</f>
        <v>0.38655526343120244</v>
      </c>
    </row>
    <row r="1997" spans="1:8" x14ac:dyDescent="0.35">
      <c r="A1997" s="5" t="s">
        <v>8218</v>
      </c>
      <c r="B1997" s="5">
        <v>18</v>
      </c>
      <c r="C1997" s="17">
        <f t="shared" si="62"/>
        <v>-0.20896050888374834</v>
      </c>
      <c r="D1997" s="17">
        <f>_xlfn.NORM.S.DIST(C1997,Table2[[#Totals],[Summary by Mean]])</f>
        <v>0.4172395336882655</v>
      </c>
      <c r="G1997" s="17">
        <f t="shared" si="63"/>
        <v>-0.28830859714434109</v>
      </c>
      <c r="H1997" s="17">
        <f>_xlfn.NORM.S.DIST(G1997,Table2[[#Totals],[Successful Campaigns]])</f>
        <v>0.38655526343120244</v>
      </c>
    </row>
    <row r="1998" spans="1:8" x14ac:dyDescent="0.35">
      <c r="A1998" s="5" t="s">
        <v>8218</v>
      </c>
      <c r="B1998" s="5">
        <v>35</v>
      </c>
      <c r="C1998" s="17">
        <f t="shared" si="62"/>
        <v>-0.18882546455696644</v>
      </c>
      <c r="D1998" s="17">
        <f>_xlfn.NORM.S.DIST(C1998,Table2[[#Totals],[Summary by Mean]])</f>
        <v>0.4251148065115436</v>
      </c>
      <c r="G1998" s="17">
        <f t="shared" si="63"/>
        <v>-0.28830859714434109</v>
      </c>
      <c r="H1998" s="17">
        <f>_xlfn.NORM.S.DIST(G1998,Table2[[#Totals],[Successful Campaigns]])</f>
        <v>0.38655526343120244</v>
      </c>
    </row>
    <row r="1999" spans="1:8" x14ac:dyDescent="0.35">
      <c r="A1999" s="5" t="s">
        <v>8218</v>
      </c>
      <c r="B1999" s="5">
        <v>43</v>
      </c>
      <c r="C1999" s="17">
        <f t="shared" si="62"/>
        <v>-0.17935014957965731</v>
      </c>
      <c r="D1999" s="17">
        <f>_xlfn.NORM.S.DIST(C1999,Table2[[#Totals],[Summary by Mean]])</f>
        <v>0.42883138575016971</v>
      </c>
      <c r="G1999" s="17">
        <f t="shared" si="63"/>
        <v>-0.28830859714434109</v>
      </c>
      <c r="H1999" s="17">
        <f>_xlfn.NORM.S.DIST(G1999,Table2[[#Totals],[Successful Campaigns]])</f>
        <v>0.38655526343120244</v>
      </c>
    </row>
    <row r="2000" spans="1:8" x14ac:dyDescent="0.35">
      <c r="A2000" s="5" t="s">
        <v>8218</v>
      </c>
      <c r="B2000" s="5">
        <v>36</v>
      </c>
      <c r="C2000" s="17">
        <f t="shared" si="62"/>
        <v>-0.18764105018480279</v>
      </c>
      <c r="D2000" s="17">
        <f>_xlfn.NORM.S.DIST(C2000,Table2[[#Totals],[Summary by Mean]])</f>
        <v>0.42557902218677013</v>
      </c>
      <c r="G2000" s="17">
        <f t="shared" si="63"/>
        <v>-0.28830859714434109</v>
      </c>
      <c r="H2000" s="17">
        <f>_xlfn.NORM.S.DIST(G2000,Table2[[#Totals],[Successful Campaigns]])</f>
        <v>0.38655526343120244</v>
      </c>
    </row>
    <row r="2001" spans="1:8" x14ac:dyDescent="0.35">
      <c r="A2001" s="5" t="s">
        <v>8218</v>
      </c>
      <c r="B2001" s="5">
        <v>62</v>
      </c>
      <c r="C2001" s="17">
        <f t="shared" si="62"/>
        <v>-0.1568462765085481</v>
      </c>
      <c r="D2001" s="17">
        <f>_xlfn.NORM.S.DIST(C2001,Table2[[#Totals],[Summary by Mean]])</f>
        <v>0.43768300039815128</v>
      </c>
      <c r="G2001" s="17">
        <f t="shared" si="63"/>
        <v>-0.28830859714434109</v>
      </c>
      <c r="H2001" s="17">
        <f>_xlfn.NORM.S.DIST(G2001,Table2[[#Totals],[Successful Campaigns]])</f>
        <v>0.38655526343120244</v>
      </c>
    </row>
    <row r="2002" spans="1:8" x14ac:dyDescent="0.35">
      <c r="A2002" s="5" t="s">
        <v>8218</v>
      </c>
      <c r="B2002" s="5">
        <v>15</v>
      </c>
      <c r="C2002" s="17">
        <f t="shared" si="62"/>
        <v>-0.21251375200023928</v>
      </c>
      <c r="D2002" s="17">
        <f>_xlfn.NORM.S.DIST(C2002,Table2[[#Totals],[Summary by Mean]])</f>
        <v>0.41585312512584199</v>
      </c>
      <c r="G2002" s="17">
        <f t="shared" si="63"/>
        <v>-0.28830859714434109</v>
      </c>
      <c r="H2002" s="17">
        <f>_xlfn.NORM.S.DIST(G2002,Table2[[#Totals],[Successful Campaigns]])</f>
        <v>0.38655526343120244</v>
      </c>
    </row>
    <row r="2003" spans="1:8" x14ac:dyDescent="0.35">
      <c r="A2003" s="5" t="s">
        <v>8218</v>
      </c>
      <c r="B2003" s="5">
        <v>33</v>
      </c>
      <c r="C2003" s="17">
        <f t="shared" si="62"/>
        <v>-0.19119429330129373</v>
      </c>
      <c r="D2003" s="17">
        <f>_xlfn.NORM.S.DIST(C2003,Table2[[#Totals],[Summary by Mean]])</f>
        <v>0.42418668721609792</v>
      </c>
      <c r="G2003" s="17">
        <f t="shared" si="63"/>
        <v>-0.28830859714434109</v>
      </c>
      <c r="H2003" s="17">
        <f>_xlfn.NORM.S.DIST(G2003,Table2[[#Totals],[Successful Campaigns]])</f>
        <v>0.38655526343120244</v>
      </c>
    </row>
    <row r="2004" spans="1:8" x14ac:dyDescent="0.35">
      <c r="A2004" s="5" t="s">
        <v>8218</v>
      </c>
      <c r="B2004" s="5">
        <v>27</v>
      </c>
      <c r="C2004" s="17">
        <f t="shared" si="62"/>
        <v>-0.19830077953427558</v>
      </c>
      <c r="D2004" s="17">
        <f>_xlfn.NORM.S.DIST(C2004,Table2[[#Totals],[Summary by Mean]])</f>
        <v>0.42140487091014334</v>
      </c>
      <c r="G2004" s="17">
        <f t="shared" si="63"/>
        <v>-0.28830859714434109</v>
      </c>
      <c r="H2004" s="17">
        <f>_xlfn.NORM.S.DIST(G2004,Table2[[#Totals],[Successful Campaigns]])</f>
        <v>0.38655526343120244</v>
      </c>
    </row>
    <row r="2005" spans="1:8" x14ac:dyDescent="0.35">
      <c r="A2005" s="5" t="s">
        <v>8218</v>
      </c>
      <c r="B2005" s="5">
        <v>17</v>
      </c>
      <c r="C2005" s="17">
        <f t="shared" si="62"/>
        <v>-0.210144923255912</v>
      </c>
      <c r="D2005" s="17">
        <f>_xlfn.NORM.S.DIST(C2005,Table2[[#Totals],[Summary by Mean]])</f>
        <v>0.41677728225485228</v>
      </c>
      <c r="G2005" s="17">
        <f t="shared" si="63"/>
        <v>-0.28830859714434109</v>
      </c>
      <c r="H2005" s="17">
        <f>_xlfn.NORM.S.DIST(G2005,Table2[[#Totals],[Successful Campaigns]])</f>
        <v>0.38655526343120244</v>
      </c>
    </row>
    <row r="2006" spans="1:8" x14ac:dyDescent="0.35">
      <c r="A2006" s="5" t="s">
        <v>8218</v>
      </c>
      <c r="B2006" s="5">
        <v>4</v>
      </c>
      <c r="C2006" s="17">
        <f t="shared" si="62"/>
        <v>-0.22554231009403933</v>
      </c>
      <c r="D2006" s="17">
        <f>_xlfn.NORM.S.DIST(C2006,Table2[[#Totals],[Summary by Mean]])</f>
        <v>0.41077870722604209</v>
      </c>
      <c r="G2006" s="17">
        <f t="shared" si="63"/>
        <v>-0.28830859714434109</v>
      </c>
      <c r="H2006" s="17">
        <f>_xlfn.NORM.S.DIST(G2006,Table2[[#Totals],[Successful Campaigns]])</f>
        <v>0.38655526343120244</v>
      </c>
    </row>
    <row r="2007" spans="1:8" x14ac:dyDescent="0.35">
      <c r="A2007" s="5" t="s">
        <v>8218</v>
      </c>
      <c r="B2007" s="5">
        <v>53</v>
      </c>
      <c r="C2007" s="17">
        <f t="shared" si="62"/>
        <v>-0.16750600585802089</v>
      </c>
      <c r="D2007" s="17">
        <f>_xlfn.NORM.S.DIST(C2007,Table2[[#Totals],[Summary by Mean]])</f>
        <v>0.43348596115150073</v>
      </c>
      <c r="G2007" s="17">
        <f t="shared" si="63"/>
        <v>-0.28830859714434109</v>
      </c>
      <c r="H2007" s="17">
        <f>_xlfn.NORM.S.DIST(G2007,Table2[[#Totals],[Successful Campaigns]])</f>
        <v>0.38655526343120244</v>
      </c>
    </row>
    <row r="2008" spans="1:8" x14ac:dyDescent="0.35">
      <c r="A2008" s="5" t="s">
        <v>8218</v>
      </c>
      <c r="B2008" s="5">
        <v>49</v>
      </c>
      <c r="C2008" s="17">
        <f t="shared" si="62"/>
        <v>-0.17224366334667546</v>
      </c>
      <c r="D2008" s="17">
        <f>_xlfn.NORM.S.DIST(C2008,Table2[[#Totals],[Summary by Mean]])</f>
        <v>0.43162298620855616</v>
      </c>
      <c r="G2008" s="17">
        <f t="shared" si="63"/>
        <v>-0.28830859714434109</v>
      </c>
      <c r="H2008" s="17">
        <f>_xlfn.NORM.S.DIST(G2008,Table2[[#Totals],[Successful Campaigns]])</f>
        <v>0.38655526343120244</v>
      </c>
    </row>
    <row r="2009" spans="1:8" x14ac:dyDescent="0.35">
      <c r="A2009" s="5" t="s">
        <v>8218</v>
      </c>
      <c r="B2009" s="5">
        <v>57</v>
      </c>
      <c r="C2009" s="17">
        <f t="shared" si="62"/>
        <v>-0.16276834836936632</v>
      </c>
      <c r="D2009" s="17">
        <f>_xlfn.NORM.S.DIST(C2009,Table2[[#Totals],[Summary by Mean]])</f>
        <v>0.43535041510945194</v>
      </c>
      <c r="G2009" s="17">
        <f t="shared" si="63"/>
        <v>-0.28830859714434109</v>
      </c>
      <c r="H2009" s="17">
        <f>_xlfn.NORM.S.DIST(G2009,Table2[[#Totals],[Successful Campaigns]])</f>
        <v>0.38655526343120244</v>
      </c>
    </row>
    <row r="2010" spans="1:8" x14ac:dyDescent="0.35">
      <c r="A2010" s="5" t="s">
        <v>8218</v>
      </c>
      <c r="B2010" s="5">
        <v>69</v>
      </c>
      <c r="C2010" s="17">
        <f t="shared" si="62"/>
        <v>-0.14855537590340262</v>
      </c>
      <c r="D2010" s="17">
        <f>_xlfn.NORM.S.DIST(C2010,Table2[[#Totals],[Summary by Mean]])</f>
        <v>0.44095224352707513</v>
      </c>
      <c r="G2010" s="17">
        <f t="shared" si="63"/>
        <v>-0.28830859714434109</v>
      </c>
      <c r="H2010" s="17">
        <f>_xlfn.NORM.S.DIST(G2010,Table2[[#Totals],[Successful Campaigns]])</f>
        <v>0.38655526343120244</v>
      </c>
    </row>
    <row r="2011" spans="1:8" x14ac:dyDescent="0.35">
      <c r="A2011" s="5" t="s">
        <v>8218</v>
      </c>
      <c r="B2011" s="5">
        <v>15</v>
      </c>
      <c r="C2011" s="17">
        <f t="shared" si="62"/>
        <v>-0.21251375200023928</v>
      </c>
      <c r="D2011" s="17">
        <f>_xlfn.NORM.S.DIST(C2011,Table2[[#Totals],[Summary by Mean]])</f>
        <v>0.41585312512584199</v>
      </c>
      <c r="G2011" s="17">
        <f t="shared" si="63"/>
        <v>-0.28830859714434109</v>
      </c>
      <c r="H2011" s="17">
        <f>_xlfn.NORM.S.DIST(G2011,Table2[[#Totals],[Successful Campaigns]])</f>
        <v>0.38655526343120244</v>
      </c>
    </row>
    <row r="2012" spans="1:8" x14ac:dyDescent="0.35">
      <c r="A2012" s="5" t="s">
        <v>8218</v>
      </c>
      <c r="B2012" s="5">
        <v>64</v>
      </c>
      <c r="C2012" s="17">
        <f t="shared" si="62"/>
        <v>-0.15447744776422082</v>
      </c>
      <c r="D2012" s="17">
        <f>_xlfn.NORM.S.DIST(C2012,Table2[[#Totals],[Summary by Mean]])</f>
        <v>0.43861664592279792</v>
      </c>
      <c r="G2012" s="17">
        <f t="shared" si="63"/>
        <v>-0.28830859714434109</v>
      </c>
      <c r="H2012" s="17">
        <f>_xlfn.NORM.S.DIST(G2012,Table2[[#Totals],[Successful Campaigns]])</f>
        <v>0.38655526343120244</v>
      </c>
    </row>
    <row r="2013" spans="1:8" x14ac:dyDescent="0.35">
      <c r="A2013" s="5" t="s">
        <v>8218</v>
      </c>
      <c r="B2013" s="5">
        <v>20</v>
      </c>
      <c r="C2013" s="17">
        <f t="shared" si="62"/>
        <v>-0.20659168013942106</v>
      </c>
      <c r="D2013" s="17">
        <f>_xlfn.NORM.S.DIST(C2013,Table2[[#Totals],[Summary by Mean]])</f>
        <v>0.41816437919297167</v>
      </c>
      <c r="G2013" s="17">
        <f t="shared" si="63"/>
        <v>-0.28830859714434109</v>
      </c>
      <c r="H2013" s="17">
        <f>_xlfn.NORM.S.DIST(G2013,Table2[[#Totals],[Successful Campaigns]])</f>
        <v>0.38655526343120244</v>
      </c>
    </row>
    <row r="2014" spans="1:8" x14ac:dyDescent="0.35">
      <c r="A2014" s="5" t="s">
        <v>8218</v>
      </c>
      <c r="B2014" s="5">
        <v>27</v>
      </c>
      <c r="C2014" s="17">
        <f t="shared" si="62"/>
        <v>-0.19830077953427558</v>
      </c>
      <c r="D2014" s="17">
        <f>_xlfn.NORM.S.DIST(C2014,Table2[[#Totals],[Summary by Mean]])</f>
        <v>0.42140487091014334</v>
      </c>
      <c r="G2014" s="17">
        <f t="shared" si="63"/>
        <v>-0.28830859714434109</v>
      </c>
      <c r="H2014" s="17">
        <f>_xlfn.NORM.S.DIST(G2014,Table2[[#Totals],[Successful Campaigns]])</f>
        <v>0.38655526343120244</v>
      </c>
    </row>
    <row r="2015" spans="1:8" x14ac:dyDescent="0.35">
      <c r="A2015" s="5" t="s">
        <v>8218</v>
      </c>
      <c r="B2015" s="5">
        <v>21</v>
      </c>
      <c r="C2015" s="17">
        <f t="shared" si="62"/>
        <v>-0.20540726576725743</v>
      </c>
      <c r="D2015" s="17">
        <f>_xlfn.NORM.S.DIST(C2015,Table2[[#Totals],[Summary by Mean]])</f>
        <v>0.41862697202286803</v>
      </c>
      <c r="G2015" s="17">
        <f t="shared" si="63"/>
        <v>-0.28830859714434109</v>
      </c>
      <c r="H2015" s="17">
        <f>_xlfn.NORM.S.DIST(G2015,Table2[[#Totals],[Successful Campaigns]])</f>
        <v>0.38655526343120244</v>
      </c>
    </row>
    <row r="2016" spans="1:8" x14ac:dyDescent="0.35">
      <c r="A2016" s="5" t="s">
        <v>8218</v>
      </c>
      <c r="B2016" s="5">
        <v>31</v>
      </c>
      <c r="C2016" s="17">
        <f t="shared" si="62"/>
        <v>-0.19356312204562101</v>
      </c>
      <c r="D2016" s="17">
        <f>_xlfn.NORM.S.DIST(C2016,Table2[[#Totals],[Summary by Mean]])</f>
        <v>0.42325898817657692</v>
      </c>
      <c r="G2016" s="17">
        <f t="shared" si="63"/>
        <v>-0.28830859714434109</v>
      </c>
      <c r="H2016" s="17">
        <f>_xlfn.NORM.S.DIST(G2016,Table2[[#Totals],[Successful Campaigns]])</f>
        <v>0.38655526343120244</v>
      </c>
    </row>
    <row r="2017" spans="1:8" x14ac:dyDescent="0.35">
      <c r="A2017" s="5" t="s">
        <v>8218</v>
      </c>
      <c r="B2017" s="5">
        <v>51</v>
      </c>
      <c r="C2017" s="17">
        <f t="shared" si="62"/>
        <v>-0.16987483460234817</v>
      </c>
      <c r="D2017" s="17">
        <f>_xlfn.NORM.S.DIST(C2017,Table2[[#Totals],[Summary by Mean]])</f>
        <v>0.43255428626279424</v>
      </c>
      <c r="G2017" s="17">
        <f t="shared" si="63"/>
        <v>-0.28830859714434109</v>
      </c>
      <c r="H2017" s="17">
        <f>_xlfn.NORM.S.DIST(G2017,Table2[[#Totals],[Successful Campaigns]])</f>
        <v>0.38655526343120244</v>
      </c>
    </row>
    <row r="2018" spans="1:8" x14ac:dyDescent="0.35">
      <c r="A2018" s="5" t="s">
        <v>8218</v>
      </c>
      <c r="B2018" s="5">
        <v>57</v>
      </c>
      <c r="C2018" s="17">
        <f t="shared" si="62"/>
        <v>-0.16276834836936632</v>
      </c>
      <c r="D2018" s="17">
        <f>_xlfn.NORM.S.DIST(C2018,Table2[[#Totals],[Summary by Mean]])</f>
        <v>0.43535041510945194</v>
      </c>
      <c r="G2018" s="17">
        <f t="shared" si="63"/>
        <v>-0.28830859714434109</v>
      </c>
      <c r="H2018" s="17">
        <f>_xlfn.NORM.S.DIST(G2018,Table2[[#Totals],[Successful Campaigns]])</f>
        <v>0.38655526343120244</v>
      </c>
    </row>
    <row r="2019" spans="1:8" x14ac:dyDescent="0.35">
      <c r="A2019" s="5" t="s">
        <v>8218</v>
      </c>
      <c r="B2019" s="5">
        <v>20</v>
      </c>
      <c r="C2019" s="17">
        <f t="shared" si="62"/>
        <v>-0.20659168013942106</v>
      </c>
      <c r="D2019" s="17">
        <f>_xlfn.NORM.S.DIST(C2019,Table2[[#Totals],[Summary by Mean]])</f>
        <v>0.41816437919297167</v>
      </c>
      <c r="G2019" s="17">
        <f t="shared" si="63"/>
        <v>-0.28830859714434109</v>
      </c>
      <c r="H2019" s="17">
        <f>_xlfn.NORM.S.DIST(G2019,Table2[[#Totals],[Successful Campaigns]])</f>
        <v>0.38655526343120244</v>
      </c>
    </row>
    <row r="2020" spans="1:8" x14ac:dyDescent="0.35">
      <c r="A2020" s="5" t="s">
        <v>8218</v>
      </c>
      <c r="B2020" s="5">
        <v>71</v>
      </c>
      <c r="C2020" s="17">
        <f t="shared" si="62"/>
        <v>-0.14618654715907534</v>
      </c>
      <c r="D2020" s="17">
        <f>_xlfn.NORM.S.DIST(C2020,Table2[[#Totals],[Summary by Mean]])</f>
        <v>0.44188706264067451</v>
      </c>
      <c r="G2020" s="17">
        <f t="shared" si="63"/>
        <v>-0.28830859714434109</v>
      </c>
      <c r="H2020" s="17">
        <f>_xlfn.NORM.S.DIST(G2020,Table2[[#Totals],[Successful Campaigns]])</f>
        <v>0.38655526343120244</v>
      </c>
    </row>
    <row r="2021" spans="1:8" x14ac:dyDescent="0.35">
      <c r="A2021" s="5" t="s">
        <v>8218</v>
      </c>
      <c r="B2021" s="5">
        <v>72</v>
      </c>
      <c r="C2021" s="17">
        <f t="shared" si="62"/>
        <v>-0.14500213278691168</v>
      </c>
      <c r="D2021" s="17">
        <f>_xlfn.NORM.S.DIST(C2021,Table2[[#Totals],[Summary by Mean]])</f>
        <v>0.4423545939341354</v>
      </c>
      <c r="G2021" s="17">
        <f t="shared" si="63"/>
        <v>-0.28830859714434109</v>
      </c>
      <c r="H2021" s="17">
        <f>_xlfn.NORM.S.DIST(G2021,Table2[[#Totals],[Successful Campaigns]])</f>
        <v>0.38655526343120244</v>
      </c>
    </row>
    <row r="2022" spans="1:8" x14ac:dyDescent="0.35">
      <c r="A2022" s="5" t="s">
        <v>8218</v>
      </c>
      <c r="B2022" s="5">
        <v>45</v>
      </c>
      <c r="C2022" s="17">
        <f t="shared" si="62"/>
        <v>-0.17698132083533002</v>
      </c>
      <c r="D2022" s="17">
        <f>_xlfn.NORM.S.DIST(C2022,Table2[[#Totals],[Summary by Mean]])</f>
        <v>0.42976153088885738</v>
      </c>
      <c r="G2022" s="17">
        <f t="shared" si="63"/>
        <v>-0.28830859714434109</v>
      </c>
      <c r="H2022" s="17">
        <f>_xlfn.NORM.S.DIST(G2022,Table2[[#Totals],[Successful Campaigns]])</f>
        <v>0.38655526343120244</v>
      </c>
    </row>
    <row r="2023" spans="1:8" x14ac:dyDescent="0.35">
      <c r="A2023" s="5" t="s">
        <v>8218</v>
      </c>
      <c r="B2023" s="5">
        <v>51</v>
      </c>
      <c r="C2023" s="17">
        <f t="shared" si="62"/>
        <v>-0.16987483460234817</v>
      </c>
      <c r="D2023" s="17">
        <f>_xlfn.NORM.S.DIST(C2023,Table2[[#Totals],[Summary by Mean]])</f>
        <v>0.43255428626279424</v>
      </c>
      <c r="G2023" s="17">
        <f t="shared" si="63"/>
        <v>-0.28830859714434109</v>
      </c>
      <c r="H2023" s="17">
        <f>_xlfn.NORM.S.DIST(G2023,Table2[[#Totals],[Successful Campaigns]])</f>
        <v>0.38655526343120244</v>
      </c>
    </row>
    <row r="2024" spans="1:8" x14ac:dyDescent="0.35">
      <c r="A2024" s="5" t="s">
        <v>8218</v>
      </c>
      <c r="B2024" s="5">
        <v>56</v>
      </c>
      <c r="C2024" s="17">
        <f t="shared" si="62"/>
        <v>-0.16395276274152995</v>
      </c>
      <c r="D2024" s="17">
        <f>_xlfn.NORM.S.DIST(C2024,Table2[[#Totals],[Summary by Mean]])</f>
        <v>0.43488416518680473</v>
      </c>
      <c r="G2024" s="17">
        <f t="shared" si="63"/>
        <v>-0.28830859714434109</v>
      </c>
      <c r="H2024" s="17">
        <f>_xlfn.NORM.S.DIST(G2024,Table2[[#Totals],[Successful Campaigns]])</f>
        <v>0.38655526343120244</v>
      </c>
    </row>
    <row r="2025" spans="1:8" x14ac:dyDescent="0.35">
      <c r="A2025" s="5" t="s">
        <v>8218</v>
      </c>
      <c r="B2025" s="5">
        <v>17</v>
      </c>
      <c r="C2025" s="17">
        <f t="shared" si="62"/>
        <v>-0.210144923255912</v>
      </c>
      <c r="D2025" s="17">
        <f>_xlfn.NORM.S.DIST(C2025,Table2[[#Totals],[Summary by Mean]])</f>
        <v>0.41677728225485228</v>
      </c>
      <c r="G2025" s="17">
        <f t="shared" si="63"/>
        <v>-0.28830859714434109</v>
      </c>
      <c r="H2025" s="17">
        <f>_xlfn.NORM.S.DIST(G2025,Table2[[#Totals],[Successful Campaigns]])</f>
        <v>0.38655526343120244</v>
      </c>
    </row>
    <row r="2026" spans="1:8" x14ac:dyDescent="0.35">
      <c r="A2026" s="5" t="s">
        <v>8218</v>
      </c>
      <c r="B2026" s="5">
        <v>197</v>
      </c>
      <c r="C2026" s="17">
        <f t="shared" si="62"/>
        <v>3.0496637335435521E-3</v>
      </c>
      <c r="D2026" s="17">
        <f>_xlfn.NORM.S.DIST(C2026,Table2[[#Totals],[Summary by Mean]])</f>
        <v>0.50121663791843729</v>
      </c>
      <c r="G2026" s="17">
        <f t="shared" si="63"/>
        <v>-0.28830859714434109</v>
      </c>
      <c r="H2026" s="17">
        <f>_xlfn.NORM.S.DIST(G2026,Table2[[#Totals],[Successful Campaigns]])</f>
        <v>0.38655526343120244</v>
      </c>
    </row>
    <row r="2027" spans="1:8" x14ac:dyDescent="0.35">
      <c r="A2027" s="5" t="s">
        <v>8218</v>
      </c>
      <c r="B2027" s="5">
        <v>70</v>
      </c>
      <c r="C2027" s="17">
        <f t="shared" si="62"/>
        <v>-0.14737096153123896</v>
      </c>
      <c r="D2027" s="17">
        <f>_xlfn.NORM.S.DIST(C2027,Table2[[#Totals],[Summary by Mean]])</f>
        <v>0.44141961229111149</v>
      </c>
      <c r="G2027" s="17">
        <f t="shared" si="63"/>
        <v>-0.28830859714434109</v>
      </c>
      <c r="H2027" s="17">
        <f>_xlfn.NORM.S.DIST(G2027,Table2[[#Totals],[Successful Campaigns]])</f>
        <v>0.38655526343120244</v>
      </c>
    </row>
    <row r="2028" spans="1:8" x14ac:dyDescent="0.35">
      <c r="A2028" s="5" t="s">
        <v>8218</v>
      </c>
      <c r="B2028" s="5">
        <v>21</v>
      </c>
      <c r="C2028" s="17">
        <f t="shared" si="62"/>
        <v>-0.20540726576725743</v>
      </c>
      <c r="D2028" s="17">
        <f>_xlfn.NORM.S.DIST(C2028,Table2[[#Totals],[Summary by Mean]])</f>
        <v>0.41862697202286803</v>
      </c>
      <c r="G2028" s="17">
        <f t="shared" si="63"/>
        <v>-0.28830859714434109</v>
      </c>
      <c r="H2028" s="17">
        <f>_xlfn.NORM.S.DIST(G2028,Table2[[#Totals],[Successful Campaigns]])</f>
        <v>0.38655526343120244</v>
      </c>
    </row>
    <row r="2029" spans="1:8" x14ac:dyDescent="0.35">
      <c r="A2029" s="5" t="s">
        <v>8218</v>
      </c>
      <c r="B2029" s="5">
        <v>34</v>
      </c>
      <c r="C2029" s="17">
        <f t="shared" si="62"/>
        <v>-0.19000987892913007</v>
      </c>
      <c r="D2029" s="17">
        <f>_xlfn.NORM.S.DIST(C2029,Table2[[#Totals],[Summary by Mean]])</f>
        <v>0.42465069464541511</v>
      </c>
      <c r="G2029" s="17">
        <f t="shared" si="63"/>
        <v>-0.28830859714434109</v>
      </c>
      <c r="H2029" s="17">
        <f>_xlfn.NORM.S.DIST(G2029,Table2[[#Totals],[Successful Campaigns]])</f>
        <v>0.38655526343120244</v>
      </c>
    </row>
    <row r="2030" spans="1:8" x14ac:dyDescent="0.35">
      <c r="A2030" s="5" t="s">
        <v>8218</v>
      </c>
      <c r="B2030" s="5">
        <v>39</v>
      </c>
      <c r="C2030" s="17">
        <f t="shared" si="62"/>
        <v>-0.18408780706831188</v>
      </c>
      <c r="D2030" s="17">
        <f>_xlfn.NORM.S.DIST(C2030,Table2[[#Totals],[Summary by Mean]])</f>
        <v>0.42697228578344443</v>
      </c>
      <c r="G2030" s="17">
        <f t="shared" si="63"/>
        <v>-0.28830859714434109</v>
      </c>
      <c r="H2030" s="17">
        <f>_xlfn.NORM.S.DIST(G2030,Table2[[#Totals],[Successful Campaigns]])</f>
        <v>0.38655526343120244</v>
      </c>
    </row>
    <row r="2031" spans="1:8" x14ac:dyDescent="0.35">
      <c r="A2031" s="5" t="s">
        <v>8218</v>
      </c>
      <c r="B2031" s="5">
        <v>78</v>
      </c>
      <c r="C2031" s="17">
        <f t="shared" si="62"/>
        <v>-0.13789564655392983</v>
      </c>
      <c r="D2031" s="17">
        <f>_xlfn.NORM.S.DIST(C2031,Table2[[#Totals],[Summary by Mean]])</f>
        <v>0.44516144554325238</v>
      </c>
      <c r="G2031" s="17">
        <f t="shared" si="63"/>
        <v>-0.28830859714434109</v>
      </c>
      <c r="H2031" s="17">
        <f>_xlfn.NORM.S.DIST(G2031,Table2[[#Totals],[Successful Campaigns]])</f>
        <v>0.38655526343120244</v>
      </c>
    </row>
    <row r="2032" spans="1:8" x14ac:dyDescent="0.35">
      <c r="A2032" s="5" t="s">
        <v>8218</v>
      </c>
      <c r="B2032" s="5">
        <v>48</v>
      </c>
      <c r="C2032" s="17">
        <f t="shared" si="62"/>
        <v>-0.17342807771883909</v>
      </c>
      <c r="D2032" s="17">
        <f>_xlfn.NORM.S.DIST(C2032,Table2[[#Totals],[Summary by Mean]])</f>
        <v>0.43115747832989859</v>
      </c>
      <c r="G2032" s="17">
        <f t="shared" si="63"/>
        <v>-0.28830859714434109</v>
      </c>
      <c r="H2032" s="17">
        <f>_xlfn.NORM.S.DIST(G2032,Table2[[#Totals],[Successful Campaigns]])</f>
        <v>0.38655526343120244</v>
      </c>
    </row>
    <row r="2033" spans="1:8" x14ac:dyDescent="0.35">
      <c r="A2033" s="5" t="s">
        <v>8218</v>
      </c>
      <c r="B2033" s="5">
        <v>29</v>
      </c>
      <c r="C2033" s="17">
        <f t="shared" si="62"/>
        <v>-0.19593195078994829</v>
      </c>
      <c r="D2033" s="17">
        <f>_xlfn.NORM.S.DIST(C2033,Table2[[#Totals],[Summary by Mean]])</f>
        <v>0.42233171440595652</v>
      </c>
      <c r="G2033" s="17">
        <f t="shared" si="63"/>
        <v>-0.28830859714434109</v>
      </c>
      <c r="H2033" s="17">
        <f>_xlfn.NORM.S.DIST(G2033,Table2[[#Totals],[Successful Campaigns]])</f>
        <v>0.38655526343120244</v>
      </c>
    </row>
    <row r="2034" spans="1:8" x14ac:dyDescent="0.35">
      <c r="A2034" s="5" t="s">
        <v>8218</v>
      </c>
      <c r="B2034" s="5">
        <v>73</v>
      </c>
      <c r="C2034" s="17">
        <f t="shared" si="62"/>
        <v>-0.14381771841474805</v>
      </c>
      <c r="D2034" s="17">
        <f>_xlfn.NORM.S.DIST(C2034,Table2[[#Totals],[Summary by Mean]])</f>
        <v>0.44282220552952695</v>
      </c>
      <c r="G2034" s="17">
        <f t="shared" si="63"/>
        <v>-0.28830859714434109</v>
      </c>
      <c r="H2034" s="17">
        <f>_xlfn.NORM.S.DIST(G2034,Table2[[#Totals],[Successful Campaigns]])</f>
        <v>0.38655526343120244</v>
      </c>
    </row>
    <row r="2035" spans="1:8" x14ac:dyDescent="0.35">
      <c r="A2035" s="5" t="s">
        <v>8218</v>
      </c>
      <c r="B2035" s="5">
        <v>8</v>
      </c>
      <c r="C2035" s="17">
        <f t="shared" si="62"/>
        <v>-0.22080465260538476</v>
      </c>
      <c r="D2035" s="17">
        <f>_xlfn.NORM.S.DIST(C2035,Table2[[#Totals],[Summary by Mean]])</f>
        <v>0.41262227036868293</v>
      </c>
      <c r="G2035" s="17">
        <f t="shared" si="63"/>
        <v>-0.28830859714434109</v>
      </c>
      <c r="H2035" s="17">
        <f>_xlfn.NORM.S.DIST(G2035,Table2[[#Totals],[Successful Campaigns]])</f>
        <v>0.38655526343120244</v>
      </c>
    </row>
    <row r="2036" spans="1:8" x14ac:dyDescent="0.35">
      <c r="A2036" s="5" t="s">
        <v>8218</v>
      </c>
      <c r="B2036" s="5">
        <v>17</v>
      </c>
      <c r="C2036" s="17">
        <f t="shared" si="62"/>
        <v>-0.210144923255912</v>
      </c>
      <c r="D2036" s="17">
        <f>_xlfn.NORM.S.DIST(C2036,Table2[[#Totals],[Summary by Mean]])</f>
        <v>0.41677728225485228</v>
      </c>
      <c r="G2036" s="17">
        <f t="shared" si="63"/>
        <v>-0.28830859714434109</v>
      </c>
      <c r="H2036" s="17">
        <f>_xlfn.NORM.S.DIST(G2036,Table2[[#Totals],[Successful Campaigns]])</f>
        <v>0.38655526343120244</v>
      </c>
    </row>
    <row r="2037" spans="1:8" x14ac:dyDescent="0.35">
      <c r="A2037" s="5" t="s">
        <v>8218</v>
      </c>
      <c r="B2037" s="5">
        <v>9</v>
      </c>
      <c r="C2037" s="17">
        <f t="shared" si="62"/>
        <v>-0.21962023823322113</v>
      </c>
      <c r="D2037" s="17">
        <f>_xlfn.NORM.S.DIST(C2037,Table2[[#Totals],[Summary by Mean]])</f>
        <v>0.413083464185384</v>
      </c>
      <c r="G2037" s="17">
        <f t="shared" si="63"/>
        <v>-0.28830859714434109</v>
      </c>
      <c r="H2037" s="17">
        <f>_xlfn.NORM.S.DIST(G2037,Table2[[#Totals],[Successful Campaigns]])</f>
        <v>0.38655526343120244</v>
      </c>
    </row>
    <row r="2038" spans="1:8" x14ac:dyDescent="0.35">
      <c r="A2038" s="5" t="s">
        <v>8218</v>
      </c>
      <c r="B2038" s="5">
        <v>17</v>
      </c>
      <c r="C2038" s="17">
        <f t="shared" si="62"/>
        <v>-0.210144923255912</v>
      </c>
      <c r="D2038" s="17">
        <f>_xlfn.NORM.S.DIST(C2038,Table2[[#Totals],[Summary by Mean]])</f>
        <v>0.41677728225485228</v>
      </c>
      <c r="G2038" s="17">
        <f t="shared" si="63"/>
        <v>-0.28830859714434109</v>
      </c>
      <c r="H2038" s="17">
        <f>_xlfn.NORM.S.DIST(G2038,Table2[[#Totals],[Successful Campaigns]])</f>
        <v>0.38655526343120244</v>
      </c>
    </row>
    <row r="2039" spans="1:8" x14ac:dyDescent="0.35">
      <c r="A2039" s="5" t="s">
        <v>8218</v>
      </c>
      <c r="B2039" s="5">
        <v>33</v>
      </c>
      <c r="C2039" s="17">
        <f t="shared" si="62"/>
        <v>-0.19119429330129373</v>
      </c>
      <c r="D2039" s="17">
        <f>_xlfn.NORM.S.DIST(C2039,Table2[[#Totals],[Summary by Mean]])</f>
        <v>0.42418668721609792</v>
      </c>
      <c r="G2039" s="17">
        <f t="shared" si="63"/>
        <v>-0.28830859714434109</v>
      </c>
      <c r="H2039" s="17">
        <f>_xlfn.NORM.S.DIST(G2039,Table2[[#Totals],[Successful Campaigns]])</f>
        <v>0.38655526343120244</v>
      </c>
    </row>
    <row r="2040" spans="1:8" x14ac:dyDescent="0.35">
      <c r="A2040" s="5" t="s">
        <v>8218</v>
      </c>
      <c r="B2040" s="5">
        <v>38</v>
      </c>
      <c r="C2040" s="17">
        <f t="shared" si="62"/>
        <v>-0.1852722214404755</v>
      </c>
      <c r="D2040" s="17">
        <f>_xlfn.NORM.S.DIST(C2040,Table2[[#Totals],[Summary by Mean]])</f>
        <v>0.4265077624515079</v>
      </c>
      <c r="G2040" s="17">
        <f t="shared" si="63"/>
        <v>-0.28830859714434109</v>
      </c>
      <c r="H2040" s="17">
        <f>_xlfn.NORM.S.DIST(G2040,Table2[[#Totals],[Successful Campaigns]])</f>
        <v>0.38655526343120244</v>
      </c>
    </row>
    <row r="2041" spans="1:8" x14ac:dyDescent="0.35">
      <c r="A2041" s="5" t="s">
        <v>8218</v>
      </c>
      <c r="B2041" s="5">
        <v>79</v>
      </c>
      <c r="C2041" s="17">
        <f t="shared" si="62"/>
        <v>-0.1367112321817662</v>
      </c>
      <c r="D2041" s="17">
        <f>_xlfn.NORM.S.DIST(C2041,Table2[[#Totals],[Summary by Mean]])</f>
        <v>0.4456295254503107</v>
      </c>
      <c r="G2041" s="17">
        <f t="shared" si="63"/>
        <v>-0.28830859714434109</v>
      </c>
      <c r="H2041" s="17">
        <f>_xlfn.NORM.S.DIST(G2041,Table2[[#Totals],[Successful Campaigns]])</f>
        <v>0.38655526343120244</v>
      </c>
    </row>
    <row r="2042" spans="1:8" x14ac:dyDescent="0.35">
      <c r="A2042" s="5" t="s">
        <v>8218</v>
      </c>
      <c r="B2042" s="5">
        <v>46</v>
      </c>
      <c r="C2042" s="17">
        <f t="shared" si="62"/>
        <v>-0.17579690646316637</v>
      </c>
      <c r="D2042" s="17">
        <f>_xlfn.NORM.S.DIST(C2042,Table2[[#Totals],[Summary by Mean]])</f>
        <v>0.43022675003712396</v>
      </c>
      <c r="G2042" s="17">
        <f t="shared" si="63"/>
        <v>-0.28830859714434109</v>
      </c>
      <c r="H2042" s="17">
        <f>_xlfn.NORM.S.DIST(G2042,Table2[[#Totals],[Successful Campaigns]])</f>
        <v>0.38655526343120244</v>
      </c>
    </row>
    <row r="2043" spans="1:8" x14ac:dyDescent="0.35">
      <c r="A2043" s="5" t="s">
        <v>8218</v>
      </c>
      <c r="B2043" s="5">
        <v>20</v>
      </c>
      <c r="C2043" s="17">
        <f t="shared" si="62"/>
        <v>-0.20659168013942106</v>
      </c>
      <c r="D2043" s="17">
        <f>_xlfn.NORM.S.DIST(C2043,Table2[[#Totals],[Summary by Mean]])</f>
        <v>0.41816437919297167</v>
      </c>
      <c r="G2043" s="17">
        <f t="shared" si="63"/>
        <v>-0.28830859714434109</v>
      </c>
      <c r="H2043" s="17">
        <f>_xlfn.NORM.S.DIST(G2043,Table2[[#Totals],[Successful Campaigns]])</f>
        <v>0.38655526343120244</v>
      </c>
    </row>
    <row r="2044" spans="1:8" x14ac:dyDescent="0.35">
      <c r="A2044" s="5" t="s">
        <v>8218</v>
      </c>
      <c r="B2044" s="5">
        <v>20</v>
      </c>
      <c r="C2044" s="17">
        <f t="shared" si="62"/>
        <v>-0.20659168013942106</v>
      </c>
      <c r="D2044" s="17">
        <f>_xlfn.NORM.S.DIST(C2044,Table2[[#Totals],[Summary by Mean]])</f>
        <v>0.41816437919297167</v>
      </c>
      <c r="G2044" s="17">
        <f t="shared" si="63"/>
        <v>-0.28830859714434109</v>
      </c>
      <c r="H2044" s="17">
        <f>_xlfn.NORM.S.DIST(G2044,Table2[[#Totals],[Successful Campaigns]])</f>
        <v>0.38655526343120244</v>
      </c>
    </row>
    <row r="2045" spans="1:8" x14ac:dyDescent="0.35">
      <c r="A2045" s="5" t="s">
        <v>8218</v>
      </c>
      <c r="B2045" s="5">
        <v>13</v>
      </c>
      <c r="C2045" s="17">
        <f t="shared" si="62"/>
        <v>-0.21488258074456656</v>
      </c>
      <c r="D2045" s="17">
        <f>_xlfn.NORM.S.DIST(C2045,Table2[[#Totals],[Summary by Mean]])</f>
        <v>0.41492943310825825</v>
      </c>
      <c r="G2045" s="17">
        <f t="shared" si="63"/>
        <v>-0.28830859714434109</v>
      </c>
      <c r="H2045" s="17">
        <f>_xlfn.NORM.S.DIST(G2045,Table2[[#Totals],[Successful Campaigns]])</f>
        <v>0.38655526343120244</v>
      </c>
    </row>
    <row r="2046" spans="1:8" x14ac:dyDescent="0.35">
      <c r="A2046" s="5" t="s">
        <v>8218</v>
      </c>
      <c r="B2046" s="5">
        <v>22</v>
      </c>
      <c r="C2046" s="17">
        <f t="shared" si="62"/>
        <v>-0.20422285139509377</v>
      </c>
      <c r="D2046" s="17">
        <f>_xlfn.NORM.S.DIST(C2046,Table2[[#Totals],[Summary by Mean]])</f>
        <v>0.41908967740941128</v>
      </c>
      <c r="G2046" s="17">
        <f t="shared" si="63"/>
        <v>-0.28830859714434109</v>
      </c>
      <c r="H2046" s="17">
        <f>_xlfn.NORM.S.DIST(G2046,Table2[[#Totals],[Successful Campaigns]])</f>
        <v>0.38655526343120244</v>
      </c>
    </row>
    <row r="2047" spans="1:8" x14ac:dyDescent="0.35">
      <c r="A2047" s="5" t="s">
        <v>8218</v>
      </c>
      <c r="B2047" s="5">
        <v>36</v>
      </c>
      <c r="C2047" s="17">
        <f t="shared" si="62"/>
        <v>-0.18764105018480279</v>
      </c>
      <c r="D2047" s="17">
        <f>_xlfn.NORM.S.DIST(C2047,Table2[[#Totals],[Summary by Mean]])</f>
        <v>0.42557902218677013</v>
      </c>
      <c r="G2047" s="17">
        <f t="shared" si="63"/>
        <v>-0.28830859714434109</v>
      </c>
      <c r="H2047" s="17">
        <f>_xlfn.NORM.S.DIST(G2047,Table2[[#Totals],[Successful Campaigns]])</f>
        <v>0.38655526343120244</v>
      </c>
    </row>
    <row r="2048" spans="1:8" x14ac:dyDescent="0.35">
      <c r="A2048" s="5" t="s">
        <v>8218</v>
      </c>
      <c r="B2048" s="5">
        <v>40</v>
      </c>
      <c r="C2048" s="17">
        <f t="shared" si="62"/>
        <v>-0.18290339269614822</v>
      </c>
      <c r="D2048" s="17">
        <f>_xlfn.NORM.S.DIST(C2048,Table2[[#Totals],[Summary by Mean]])</f>
        <v>0.42743691040933429</v>
      </c>
      <c r="G2048" s="17">
        <f t="shared" si="63"/>
        <v>-0.28830859714434109</v>
      </c>
      <c r="H2048" s="17">
        <f>_xlfn.NORM.S.DIST(G2048,Table2[[#Totals],[Successful Campaigns]])</f>
        <v>0.38655526343120244</v>
      </c>
    </row>
    <row r="2049" spans="1:8" x14ac:dyDescent="0.35">
      <c r="A2049" s="5" t="s">
        <v>8218</v>
      </c>
      <c r="B2049" s="5">
        <v>9</v>
      </c>
      <c r="C2049" s="17">
        <f t="shared" si="62"/>
        <v>-0.21962023823322113</v>
      </c>
      <c r="D2049" s="17">
        <f>_xlfn.NORM.S.DIST(C2049,Table2[[#Totals],[Summary by Mean]])</f>
        <v>0.413083464185384</v>
      </c>
      <c r="G2049" s="17">
        <f t="shared" si="63"/>
        <v>-0.28830859714434109</v>
      </c>
      <c r="H2049" s="17">
        <f>_xlfn.NORM.S.DIST(G2049,Table2[[#Totals],[Successful Campaigns]])</f>
        <v>0.38655526343120244</v>
      </c>
    </row>
    <row r="2050" spans="1:8" x14ac:dyDescent="0.35">
      <c r="A2050" s="5" t="s">
        <v>8218</v>
      </c>
      <c r="B2050" s="5">
        <v>19</v>
      </c>
      <c r="C2050" s="17">
        <f t="shared" ref="C2050:C2113" si="64">(B2050-$J$5)/$J$10</f>
        <v>-0.20777609451158471</v>
      </c>
      <c r="D2050" s="17">
        <f>_xlfn.NORM.S.DIST(C2050,Table2[[#Totals],[Summary by Mean]])</f>
        <v>0.41770189954112602</v>
      </c>
      <c r="G2050" s="17">
        <f t="shared" ref="G2050:G2113" si="65">F2050-$K$5/$K$10</f>
        <v>-0.28830859714434109</v>
      </c>
      <c r="H2050" s="17">
        <f>_xlfn.NORM.S.DIST(G2050,Table2[[#Totals],[Successful Campaigns]])</f>
        <v>0.38655526343120244</v>
      </c>
    </row>
    <row r="2051" spans="1:8" x14ac:dyDescent="0.35">
      <c r="A2051" s="5" t="s">
        <v>8218</v>
      </c>
      <c r="B2051" s="5">
        <v>14</v>
      </c>
      <c r="C2051" s="17">
        <f t="shared" si="64"/>
        <v>-0.21369816637240291</v>
      </c>
      <c r="D2051" s="17">
        <f>_xlfn.NORM.S.DIST(C2051,Table2[[#Totals],[Summary by Mean]])</f>
        <v>0.41539122066878692</v>
      </c>
      <c r="G2051" s="17">
        <f t="shared" si="65"/>
        <v>-0.28830859714434109</v>
      </c>
      <c r="H2051" s="17">
        <f>_xlfn.NORM.S.DIST(G2051,Table2[[#Totals],[Successful Campaigns]])</f>
        <v>0.38655526343120244</v>
      </c>
    </row>
    <row r="2052" spans="1:8" x14ac:dyDescent="0.35">
      <c r="A2052" s="5" t="s">
        <v>8218</v>
      </c>
      <c r="B2052" s="5">
        <v>38</v>
      </c>
      <c r="C2052" s="17">
        <f t="shared" si="64"/>
        <v>-0.1852722214404755</v>
      </c>
      <c r="D2052" s="17">
        <f>_xlfn.NORM.S.DIST(C2052,Table2[[#Totals],[Summary by Mean]])</f>
        <v>0.4265077624515079</v>
      </c>
      <c r="G2052" s="17">
        <f t="shared" si="65"/>
        <v>-0.28830859714434109</v>
      </c>
      <c r="H2052" s="17">
        <f>_xlfn.NORM.S.DIST(G2052,Table2[[#Totals],[Successful Campaigns]])</f>
        <v>0.38655526343120244</v>
      </c>
    </row>
    <row r="2053" spans="1:8" x14ac:dyDescent="0.35">
      <c r="A2053" s="5" t="s">
        <v>8218</v>
      </c>
      <c r="B2053" s="5">
        <v>58</v>
      </c>
      <c r="C2053" s="17">
        <f t="shared" si="64"/>
        <v>-0.16158393399720267</v>
      </c>
      <c r="D2053" s="17">
        <f>_xlfn.NORM.S.DIST(C2053,Table2[[#Totals],[Summary by Mean]])</f>
        <v>0.43581675492682476</v>
      </c>
      <c r="G2053" s="17">
        <f t="shared" si="65"/>
        <v>-0.28830859714434109</v>
      </c>
      <c r="H2053" s="17">
        <f>_xlfn.NORM.S.DIST(G2053,Table2[[#Totals],[Successful Campaigns]])</f>
        <v>0.38655526343120244</v>
      </c>
    </row>
    <row r="2054" spans="1:8" x14ac:dyDescent="0.35">
      <c r="A2054" s="5" t="s">
        <v>8218</v>
      </c>
      <c r="B2054" s="5">
        <v>28</v>
      </c>
      <c r="C2054" s="17">
        <f t="shared" si="64"/>
        <v>-0.19711636516211192</v>
      </c>
      <c r="D2054" s="17">
        <f>_xlfn.NORM.S.DIST(C2054,Table2[[#Totals],[Summary by Mean]])</f>
        <v>0.42186823856110828</v>
      </c>
      <c r="G2054" s="17">
        <f t="shared" si="65"/>
        <v>-0.28830859714434109</v>
      </c>
      <c r="H2054" s="17">
        <f>_xlfn.NORM.S.DIST(G2054,Table2[[#Totals],[Successful Campaigns]])</f>
        <v>0.38655526343120244</v>
      </c>
    </row>
    <row r="2055" spans="1:8" x14ac:dyDescent="0.35">
      <c r="A2055" s="5" t="s">
        <v>8218</v>
      </c>
      <c r="B2055" s="5">
        <v>17</v>
      </c>
      <c r="C2055" s="17">
        <f t="shared" si="64"/>
        <v>-0.210144923255912</v>
      </c>
      <c r="D2055" s="17">
        <f>_xlfn.NORM.S.DIST(C2055,Table2[[#Totals],[Summary by Mean]])</f>
        <v>0.41677728225485228</v>
      </c>
      <c r="G2055" s="17">
        <f t="shared" si="65"/>
        <v>-0.28830859714434109</v>
      </c>
      <c r="H2055" s="17">
        <f>_xlfn.NORM.S.DIST(G2055,Table2[[#Totals],[Successful Campaigns]])</f>
        <v>0.38655526343120244</v>
      </c>
    </row>
    <row r="2056" spans="1:8" x14ac:dyDescent="0.35">
      <c r="A2056" s="5" t="s">
        <v>8218</v>
      </c>
      <c r="B2056" s="5">
        <v>12</v>
      </c>
      <c r="C2056" s="17">
        <f t="shared" si="64"/>
        <v>-0.21606699511673019</v>
      </c>
      <c r="D2056" s="17">
        <f>_xlfn.NORM.S.DIST(C2056,Table2[[#Totals],[Summary by Mean]])</f>
        <v>0.41446776306232075</v>
      </c>
      <c r="G2056" s="17">
        <f t="shared" si="65"/>
        <v>-0.28830859714434109</v>
      </c>
      <c r="H2056" s="17">
        <f>_xlfn.NORM.S.DIST(G2056,Table2[[#Totals],[Successful Campaigns]])</f>
        <v>0.38655526343120244</v>
      </c>
    </row>
    <row r="2057" spans="1:8" x14ac:dyDescent="0.35">
      <c r="A2057" s="5" t="s">
        <v>8218</v>
      </c>
      <c r="B2057" s="5">
        <v>40</v>
      </c>
      <c r="C2057" s="17">
        <f t="shared" si="64"/>
        <v>-0.18290339269614822</v>
      </c>
      <c r="D2057" s="17">
        <f>_xlfn.NORM.S.DIST(C2057,Table2[[#Totals],[Summary by Mean]])</f>
        <v>0.42743691040933429</v>
      </c>
      <c r="G2057" s="17">
        <f t="shared" si="65"/>
        <v>-0.28830859714434109</v>
      </c>
      <c r="H2057" s="17">
        <f>_xlfn.NORM.S.DIST(G2057,Table2[[#Totals],[Successful Campaigns]])</f>
        <v>0.38655526343120244</v>
      </c>
    </row>
    <row r="2058" spans="1:8" x14ac:dyDescent="0.35">
      <c r="A2058" s="5" t="s">
        <v>8218</v>
      </c>
      <c r="B2058" s="5">
        <v>57</v>
      </c>
      <c r="C2058" s="17">
        <f t="shared" si="64"/>
        <v>-0.16276834836936632</v>
      </c>
      <c r="D2058" s="17">
        <f>_xlfn.NORM.S.DIST(C2058,Table2[[#Totals],[Summary by Mean]])</f>
        <v>0.43535041510945194</v>
      </c>
      <c r="G2058" s="17">
        <f t="shared" si="65"/>
        <v>-0.28830859714434109</v>
      </c>
      <c r="H2058" s="17">
        <f>_xlfn.NORM.S.DIST(G2058,Table2[[#Totals],[Successful Campaigns]])</f>
        <v>0.38655526343120244</v>
      </c>
    </row>
    <row r="2059" spans="1:8" x14ac:dyDescent="0.35">
      <c r="A2059" s="5" t="s">
        <v>8218</v>
      </c>
      <c r="B2059" s="5">
        <v>114</v>
      </c>
      <c r="C2059" s="17">
        <f t="shared" si="64"/>
        <v>-9.5256729156038722E-2</v>
      </c>
      <c r="D2059" s="17">
        <f>_xlfn.NORM.S.DIST(C2059,Table2[[#Totals],[Summary by Mean]])</f>
        <v>0.46205545571990325</v>
      </c>
      <c r="G2059" s="17">
        <f t="shared" si="65"/>
        <v>-0.28830859714434109</v>
      </c>
      <c r="H2059" s="17">
        <f>_xlfn.NORM.S.DIST(G2059,Table2[[#Totals],[Successful Campaigns]])</f>
        <v>0.38655526343120244</v>
      </c>
    </row>
    <row r="2060" spans="1:8" x14ac:dyDescent="0.35">
      <c r="A2060" s="5" t="s">
        <v>8218</v>
      </c>
      <c r="B2060" s="5">
        <v>31</v>
      </c>
      <c r="C2060" s="17">
        <f t="shared" si="64"/>
        <v>-0.19356312204562101</v>
      </c>
      <c r="D2060" s="17">
        <f>_xlfn.NORM.S.DIST(C2060,Table2[[#Totals],[Summary by Mean]])</f>
        <v>0.42325898817657692</v>
      </c>
      <c r="G2060" s="17">
        <f t="shared" si="65"/>
        <v>-0.28830859714434109</v>
      </c>
      <c r="H2060" s="17">
        <f>_xlfn.NORM.S.DIST(G2060,Table2[[#Totals],[Successful Campaigns]])</f>
        <v>0.38655526343120244</v>
      </c>
    </row>
    <row r="2061" spans="1:8" x14ac:dyDescent="0.35">
      <c r="A2061" s="5" t="s">
        <v>8218</v>
      </c>
      <c r="B2061" s="5">
        <v>3</v>
      </c>
      <c r="C2061" s="17">
        <f t="shared" si="64"/>
        <v>-0.22672672446620298</v>
      </c>
      <c r="D2061" s="17">
        <f>_xlfn.NORM.S.DIST(C2061,Table2[[#Totals],[Summary by Mean]])</f>
        <v>0.41031812254317884</v>
      </c>
      <c r="G2061" s="17">
        <f t="shared" si="65"/>
        <v>-0.28830859714434109</v>
      </c>
      <c r="H2061" s="17">
        <f>_xlfn.NORM.S.DIST(G2061,Table2[[#Totals],[Successful Campaigns]])</f>
        <v>0.38655526343120244</v>
      </c>
    </row>
    <row r="2062" spans="1:8" x14ac:dyDescent="0.35">
      <c r="A2062" s="5" t="s">
        <v>8218</v>
      </c>
      <c r="B2062" s="5">
        <v>16</v>
      </c>
      <c r="C2062" s="17">
        <f t="shared" si="64"/>
        <v>-0.21132933762807563</v>
      </c>
      <c r="D2062" s="17">
        <f>_xlfn.NORM.S.DIST(C2062,Table2[[#Totals],[Summary by Mean]])</f>
        <v>0.4163151458608742</v>
      </c>
      <c r="G2062" s="17">
        <f t="shared" si="65"/>
        <v>-0.28830859714434109</v>
      </c>
      <c r="H2062" s="17">
        <f>_xlfn.NORM.S.DIST(G2062,Table2[[#Totals],[Successful Campaigns]])</f>
        <v>0.38655526343120244</v>
      </c>
    </row>
    <row r="2063" spans="1:8" x14ac:dyDescent="0.35">
      <c r="A2063" s="5" t="s">
        <v>8218</v>
      </c>
      <c r="B2063" s="5">
        <v>199</v>
      </c>
      <c r="C2063" s="17">
        <f t="shared" si="64"/>
        <v>5.4184924778708362E-3</v>
      </c>
      <c r="D2063" s="17">
        <f>_xlfn.NORM.S.DIST(C2063,Table2[[#Totals],[Summary by Mean]])</f>
        <v>0.50216165516773348</v>
      </c>
      <c r="G2063" s="17">
        <f t="shared" si="65"/>
        <v>-0.28830859714434109</v>
      </c>
      <c r="H2063" s="17">
        <f>_xlfn.NORM.S.DIST(G2063,Table2[[#Totals],[Successful Campaigns]])</f>
        <v>0.38655526343120244</v>
      </c>
    </row>
    <row r="2064" spans="1:8" x14ac:dyDescent="0.35">
      <c r="A2064" s="5" t="s">
        <v>8218</v>
      </c>
      <c r="B2064" s="5">
        <v>31</v>
      </c>
      <c r="C2064" s="17">
        <f t="shared" si="64"/>
        <v>-0.19356312204562101</v>
      </c>
      <c r="D2064" s="17">
        <f>_xlfn.NORM.S.DIST(C2064,Table2[[#Totals],[Summary by Mean]])</f>
        <v>0.42325898817657692</v>
      </c>
      <c r="G2064" s="17">
        <f t="shared" si="65"/>
        <v>-0.28830859714434109</v>
      </c>
      <c r="H2064" s="17">
        <f>_xlfn.NORM.S.DIST(G2064,Table2[[#Totals],[Successful Campaigns]])</f>
        <v>0.38655526343120244</v>
      </c>
    </row>
    <row r="2065" spans="1:8" x14ac:dyDescent="0.35">
      <c r="A2065" s="5" t="s">
        <v>8218</v>
      </c>
      <c r="B2065" s="5">
        <v>30</v>
      </c>
      <c r="C2065" s="17">
        <f t="shared" si="64"/>
        <v>-0.19474753641778464</v>
      </c>
      <c r="D2065" s="17">
        <f>_xlfn.NORM.S.DIST(C2065,Table2[[#Totals],[Summary by Mean]])</f>
        <v>0.42279529781961833</v>
      </c>
      <c r="G2065" s="17">
        <f t="shared" si="65"/>
        <v>-0.28830859714434109</v>
      </c>
      <c r="H2065" s="17">
        <f>_xlfn.NORM.S.DIST(G2065,Table2[[#Totals],[Successful Campaigns]])</f>
        <v>0.38655526343120244</v>
      </c>
    </row>
    <row r="2066" spans="1:8" x14ac:dyDescent="0.35">
      <c r="A2066" s="5" t="s">
        <v>8218</v>
      </c>
      <c r="B2066" s="5">
        <v>34</v>
      </c>
      <c r="C2066" s="17">
        <f t="shared" si="64"/>
        <v>-0.19000987892913007</v>
      </c>
      <c r="D2066" s="17">
        <f>_xlfn.NORM.S.DIST(C2066,Table2[[#Totals],[Summary by Mean]])</f>
        <v>0.42465069464541511</v>
      </c>
      <c r="G2066" s="17">
        <f t="shared" si="65"/>
        <v>-0.28830859714434109</v>
      </c>
      <c r="H2066" s="17">
        <f>_xlfn.NORM.S.DIST(G2066,Table2[[#Totals],[Successful Campaigns]])</f>
        <v>0.38655526343120244</v>
      </c>
    </row>
    <row r="2067" spans="1:8" x14ac:dyDescent="0.35">
      <c r="A2067" s="5" t="s">
        <v>8218</v>
      </c>
      <c r="B2067" s="5">
        <v>18</v>
      </c>
      <c r="C2067" s="17">
        <f t="shared" si="64"/>
        <v>-0.20896050888374834</v>
      </c>
      <c r="D2067" s="17">
        <f>_xlfn.NORM.S.DIST(C2067,Table2[[#Totals],[Summary by Mean]])</f>
        <v>0.4172395336882655</v>
      </c>
      <c r="G2067" s="17">
        <f t="shared" si="65"/>
        <v>-0.28830859714434109</v>
      </c>
      <c r="H2067" s="17">
        <f>_xlfn.NORM.S.DIST(G2067,Table2[[#Totals],[Successful Campaigns]])</f>
        <v>0.38655526343120244</v>
      </c>
    </row>
    <row r="2068" spans="1:8" x14ac:dyDescent="0.35">
      <c r="A2068" s="5" t="s">
        <v>8218</v>
      </c>
      <c r="B2068" s="5">
        <v>67</v>
      </c>
      <c r="C2068" s="17">
        <f t="shared" si="64"/>
        <v>-0.1509242046477299</v>
      </c>
      <c r="D2068" s="17">
        <f>_xlfn.NORM.S.DIST(C2068,Table2[[#Totals],[Summary by Mean]])</f>
        <v>0.44001775332039128</v>
      </c>
      <c r="G2068" s="17">
        <f t="shared" si="65"/>
        <v>-0.28830859714434109</v>
      </c>
      <c r="H2068" s="17">
        <f>_xlfn.NORM.S.DIST(G2068,Table2[[#Totals],[Successful Campaigns]])</f>
        <v>0.38655526343120244</v>
      </c>
    </row>
    <row r="2069" spans="1:8" x14ac:dyDescent="0.35">
      <c r="A2069" s="5" t="s">
        <v>8218</v>
      </c>
      <c r="B2069" s="5">
        <v>66</v>
      </c>
      <c r="C2069" s="17">
        <f t="shared" si="64"/>
        <v>-0.15210861901989353</v>
      </c>
      <c r="D2069" s="17">
        <f>_xlfn.NORM.S.DIST(C2069,Table2[[#Totals],[Summary by Mean]])</f>
        <v>0.43955063315928677</v>
      </c>
      <c r="G2069" s="17">
        <f t="shared" si="65"/>
        <v>-0.28830859714434109</v>
      </c>
      <c r="H2069" s="17">
        <f>_xlfn.NORM.S.DIST(G2069,Table2[[#Totals],[Successful Campaigns]])</f>
        <v>0.38655526343120244</v>
      </c>
    </row>
    <row r="2070" spans="1:8" x14ac:dyDescent="0.35">
      <c r="A2070" s="5" t="s">
        <v>8218</v>
      </c>
      <c r="B2070" s="5">
        <v>23</v>
      </c>
      <c r="C2070" s="17">
        <f t="shared" si="64"/>
        <v>-0.20303843702293015</v>
      </c>
      <c r="D2070" s="17">
        <f>_xlfn.NORM.S.DIST(C2070,Table2[[#Totals],[Summary by Mean]])</f>
        <v>0.41955249473073053</v>
      </c>
      <c r="G2070" s="17">
        <f t="shared" si="65"/>
        <v>-0.28830859714434109</v>
      </c>
      <c r="H2070" s="17">
        <f>_xlfn.NORM.S.DIST(G2070,Table2[[#Totals],[Successful Campaigns]])</f>
        <v>0.38655526343120244</v>
      </c>
    </row>
    <row r="2071" spans="1:8" x14ac:dyDescent="0.35">
      <c r="A2071" s="5" t="s">
        <v>8218</v>
      </c>
      <c r="B2071" s="5">
        <v>126</v>
      </c>
      <c r="C2071" s="17">
        <f t="shared" si="64"/>
        <v>-8.1043756690075019E-2</v>
      </c>
      <c r="D2071" s="17">
        <f>_xlfn.NORM.S.DIST(C2071,Table2[[#Totals],[Summary by Mean]])</f>
        <v>0.46770357706204935</v>
      </c>
      <c r="G2071" s="17">
        <f t="shared" si="65"/>
        <v>-0.28830859714434109</v>
      </c>
      <c r="H2071" s="17">
        <f>_xlfn.NORM.S.DIST(G2071,Table2[[#Totals],[Successful Campaigns]])</f>
        <v>0.38655526343120244</v>
      </c>
    </row>
    <row r="2072" spans="1:8" x14ac:dyDescent="0.35">
      <c r="A2072" s="5" t="s">
        <v>8218</v>
      </c>
      <c r="B2072" s="5">
        <v>6</v>
      </c>
      <c r="C2072" s="17">
        <f t="shared" si="64"/>
        <v>-0.22317348134971204</v>
      </c>
      <c r="D2072" s="17">
        <f>_xlfn.NORM.S.DIST(C2072,Table2[[#Totals],[Summary by Mean]])</f>
        <v>0.41170024514307108</v>
      </c>
      <c r="G2072" s="17">
        <f t="shared" si="65"/>
        <v>-0.28830859714434109</v>
      </c>
      <c r="H2072" s="17">
        <f>_xlfn.NORM.S.DIST(G2072,Table2[[#Totals],[Successful Campaigns]])</f>
        <v>0.38655526343120244</v>
      </c>
    </row>
    <row r="2073" spans="1:8" x14ac:dyDescent="0.35">
      <c r="A2073" s="5" t="s">
        <v>8218</v>
      </c>
      <c r="B2073" s="5">
        <v>25</v>
      </c>
      <c r="C2073" s="17">
        <f t="shared" si="64"/>
        <v>-0.20066960827860286</v>
      </c>
      <c r="D2073" s="17">
        <f>_xlfn.NORM.S.DIST(C2073,Table2[[#Totals],[Summary by Mean]])</f>
        <v>0.42047846268789313</v>
      </c>
      <c r="G2073" s="17">
        <f t="shared" si="65"/>
        <v>-0.28830859714434109</v>
      </c>
      <c r="H2073" s="17">
        <f>_xlfn.NORM.S.DIST(G2073,Table2[[#Totals],[Successful Campaigns]])</f>
        <v>0.38655526343120244</v>
      </c>
    </row>
    <row r="2074" spans="1:8" x14ac:dyDescent="0.35">
      <c r="A2074" s="5" t="s">
        <v>8218</v>
      </c>
      <c r="B2074" s="5">
        <v>39</v>
      </c>
      <c r="C2074" s="17">
        <f t="shared" si="64"/>
        <v>-0.18408780706831188</v>
      </c>
      <c r="D2074" s="17">
        <f>_xlfn.NORM.S.DIST(C2074,Table2[[#Totals],[Summary by Mean]])</f>
        <v>0.42697228578344443</v>
      </c>
      <c r="G2074" s="17">
        <f t="shared" si="65"/>
        <v>-0.28830859714434109</v>
      </c>
      <c r="H2074" s="17">
        <f>_xlfn.NORM.S.DIST(G2074,Table2[[#Totals],[Successful Campaigns]])</f>
        <v>0.38655526343120244</v>
      </c>
    </row>
    <row r="2075" spans="1:8" x14ac:dyDescent="0.35">
      <c r="A2075" s="5" t="s">
        <v>8218</v>
      </c>
      <c r="B2075" s="5">
        <v>62</v>
      </c>
      <c r="C2075" s="17">
        <f t="shared" si="64"/>
        <v>-0.1568462765085481</v>
      </c>
      <c r="D2075" s="17">
        <f>_xlfn.NORM.S.DIST(C2075,Table2[[#Totals],[Summary by Mean]])</f>
        <v>0.43768300039815128</v>
      </c>
      <c r="G2075" s="17">
        <f t="shared" si="65"/>
        <v>-0.28830859714434109</v>
      </c>
      <c r="H2075" s="17">
        <f>_xlfn.NORM.S.DIST(G2075,Table2[[#Totals],[Successful Campaigns]])</f>
        <v>0.38655526343120244</v>
      </c>
    </row>
    <row r="2076" spans="1:8" x14ac:dyDescent="0.35">
      <c r="A2076" s="5" t="s">
        <v>8218</v>
      </c>
      <c r="B2076" s="5">
        <v>31</v>
      </c>
      <c r="C2076" s="17">
        <f t="shared" si="64"/>
        <v>-0.19356312204562101</v>
      </c>
      <c r="D2076" s="17">
        <f>_xlfn.NORM.S.DIST(C2076,Table2[[#Totals],[Summary by Mean]])</f>
        <v>0.42325898817657692</v>
      </c>
      <c r="G2076" s="17">
        <f t="shared" si="65"/>
        <v>-0.28830859714434109</v>
      </c>
      <c r="H2076" s="17">
        <f>_xlfn.NORM.S.DIST(G2076,Table2[[#Totals],[Successful Campaigns]])</f>
        <v>0.38655526343120244</v>
      </c>
    </row>
    <row r="2077" spans="1:8" x14ac:dyDescent="0.35">
      <c r="A2077" s="5" t="s">
        <v>8218</v>
      </c>
      <c r="B2077" s="5">
        <v>274</v>
      </c>
      <c r="C2077" s="17">
        <f t="shared" si="64"/>
        <v>9.4249570390143977E-2</v>
      </c>
      <c r="D2077" s="17">
        <f>_xlfn.NORM.S.DIST(C2077,Table2[[#Totals],[Summary by Mean]])</f>
        <v>0.53754454574383193</v>
      </c>
      <c r="G2077" s="17">
        <f t="shared" si="65"/>
        <v>-0.28830859714434109</v>
      </c>
      <c r="H2077" s="17">
        <f>_xlfn.NORM.S.DIST(G2077,Table2[[#Totals],[Successful Campaigns]])</f>
        <v>0.38655526343120244</v>
      </c>
    </row>
    <row r="2078" spans="1:8" x14ac:dyDescent="0.35">
      <c r="A2078" s="5" t="s">
        <v>8218</v>
      </c>
      <c r="B2078" s="5">
        <v>17</v>
      </c>
      <c r="C2078" s="17">
        <f t="shared" si="64"/>
        <v>-0.210144923255912</v>
      </c>
      <c r="D2078" s="17">
        <f>_xlfn.NORM.S.DIST(C2078,Table2[[#Totals],[Summary by Mean]])</f>
        <v>0.41677728225485228</v>
      </c>
      <c r="G2078" s="17">
        <f t="shared" si="65"/>
        <v>-0.28830859714434109</v>
      </c>
      <c r="H2078" s="17">
        <f>_xlfn.NORM.S.DIST(G2078,Table2[[#Totals],[Successful Campaigns]])</f>
        <v>0.38655526343120244</v>
      </c>
    </row>
    <row r="2079" spans="1:8" x14ac:dyDescent="0.35">
      <c r="A2079" s="5" t="s">
        <v>8218</v>
      </c>
      <c r="B2079" s="5">
        <v>14</v>
      </c>
      <c r="C2079" s="17">
        <f t="shared" si="64"/>
        <v>-0.21369816637240291</v>
      </c>
      <c r="D2079" s="17">
        <f>_xlfn.NORM.S.DIST(C2079,Table2[[#Totals],[Summary by Mean]])</f>
        <v>0.41539122066878692</v>
      </c>
      <c r="G2079" s="17">
        <f t="shared" si="65"/>
        <v>-0.28830859714434109</v>
      </c>
      <c r="H2079" s="17">
        <f>_xlfn.NORM.S.DIST(G2079,Table2[[#Totals],[Successful Campaigns]])</f>
        <v>0.38655526343120244</v>
      </c>
    </row>
    <row r="2080" spans="1:8" x14ac:dyDescent="0.35">
      <c r="A2080" s="5" t="s">
        <v>8218</v>
      </c>
      <c r="B2080" s="5">
        <v>60</v>
      </c>
      <c r="C2080" s="17">
        <f t="shared" si="64"/>
        <v>-0.15921510525287538</v>
      </c>
      <c r="D2080" s="17">
        <f>_xlfn.NORM.S.DIST(C2080,Table2[[#Totals],[Summary by Mean]])</f>
        <v>0.43674970169740451</v>
      </c>
      <c r="G2080" s="17">
        <f t="shared" si="65"/>
        <v>-0.28830859714434109</v>
      </c>
      <c r="H2080" s="17">
        <f>_xlfn.NORM.S.DIST(G2080,Table2[[#Totals],[Successful Campaigns]])</f>
        <v>0.38655526343120244</v>
      </c>
    </row>
    <row r="2081" spans="1:8" x14ac:dyDescent="0.35">
      <c r="A2081" s="5" t="s">
        <v>8218</v>
      </c>
      <c r="B2081" s="5">
        <v>33</v>
      </c>
      <c r="C2081" s="17">
        <f t="shared" si="64"/>
        <v>-0.19119429330129373</v>
      </c>
      <c r="D2081" s="17">
        <f>_xlfn.NORM.S.DIST(C2081,Table2[[#Totals],[Summary by Mean]])</f>
        <v>0.42418668721609792</v>
      </c>
      <c r="G2081" s="17">
        <f t="shared" si="65"/>
        <v>-0.28830859714434109</v>
      </c>
      <c r="H2081" s="17">
        <f>_xlfn.NORM.S.DIST(G2081,Table2[[#Totals],[Successful Campaigns]])</f>
        <v>0.38655526343120244</v>
      </c>
    </row>
    <row r="2082" spans="1:8" x14ac:dyDescent="0.35">
      <c r="A2082" s="5" t="s">
        <v>8218</v>
      </c>
      <c r="B2082" s="5">
        <v>78</v>
      </c>
      <c r="C2082" s="17">
        <f t="shared" si="64"/>
        <v>-0.13789564655392983</v>
      </c>
      <c r="D2082" s="17">
        <f>_xlfn.NORM.S.DIST(C2082,Table2[[#Totals],[Summary by Mean]])</f>
        <v>0.44516144554325238</v>
      </c>
      <c r="G2082" s="17">
        <f t="shared" si="65"/>
        <v>-0.28830859714434109</v>
      </c>
      <c r="H2082" s="17">
        <f>_xlfn.NORM.S.DIST(G2082,Table2[[#Totals],[Successful Campaigns]])</f>
        <v>0.38655526343120244</v>
      </c>
    </row>
    <row r="2083" spans="1:8" x14ac:dyDescent="0.35">
      <c r="A2083" s="5" t="s">
        <v>8218</v>
      </c>
      <c r="B2083" s="5">
        <v>30</v>
      </c>
      <c r="C2083" s="17">
        <f t="shared" si="64"/>
        <v>-0.19474753641778464</v>
      </c>
      <c r="D2083" s="17">
        <f>_xlfn.NORM.S.DIST(C2083,Table2[[#Totals],[Summary by Mean]])</f>
        <v>0.42279529781961833</v>
      </c>
      <c r="G2083" s="17">
        <f t="shared" si="65"/>
        <v>-0.28830859714434109</v>
      </c>
      <c r="H2083" s="17">
        <f>_xlfn.NORM.S.DIST(G2083,Table2[[#Totals],[Successful Campaigns]])</f>
        <v>0.38655526343120244</v>
      </c>
    </row>
    <row r="2084" spans="1:8" x14ac:dyDescent="0.35">
      <c r="A2084" s="5" t="s">
        <v>8218</v>
      </c>
      <c r="B2084" s="5">
        <v>136</v>
      </c>
      <c r="C2084" s="17">
        <f t="shared" si="64"/>
        <v>-6.9199612968438601E-2</v>
      </c>
      <c r="D2084" s="17">
        <f>_xlfn.NORM.S.DIST(C2084,Table2[[#Totals],[Summary by Mean]])</f>
        <v>0.47241536558866143</v>
      </c>
      <c r="G2084" s="17">
        <f t="shared" si="65"/>
        <v>-0.28830859714434109</v>
      </c>
      <c r="H2084" s="17">
        <f>_xlfn.NORM.S.DIST(G2084,Table2[[#Totals],[Successful Campaigns]])</f>
        <v>0.38655526343120244</v>
      </c>
    </row>
    <row r="2085" spans="1:8" x14ac:dyDescent="0.35">
      <c r="A2085" s="5" t="s">
        <v>8218</v>
      </c>
      <c r="B2085" s="5">
        <v>40</v>
      </c>
      <c r="C2085" s="17">
        <f t="shared" si="64"/>
        <v>-0.18290339269614822</v>
      </c>
      <c r="D2085" s="17">
        <f>_xlfn.NORM.S.DIST(C2085,Table2[[#Totals],[Summary by Mean]])</f>
        <v>0.42743691040933429</v>
      </c>
      <c r="G2085" s="17">
        <f t="shared" si="65"/>
        <v>-0.28830859714434109</v>
      </c>
      <c r="H2085" s="17">
        <f>_xlfn.NORM.S.DIST(G2085,Table2[[#Totals],[Successful Campaigns]])</f>
        <v>0.38655526343120244</v>
      </c>
    </row>
    <row r="2086" spans="1:8" x14ac:dyDescent="0.35">
      <c r="A2086" s="5" t="s">
        <v>8218</v>
      </c>
      <c r="B2086" s="5">
        <v>18</v>
      </c>
      <c r="C2086" s="17">
        <f t="shared" si="64"/>
        <v>-0.20896050888374834</v>
      </c>
      <c r="D2086" s="17">
        <f>_xlfn.NORM.S.DIST(C2086,Table2[[#Totals],[Summary by Mean]])</f>
        <v>0.4172395336882655</v>
      </c>
      <c r="G2086" s="17">
        <f t="shared" si="65"/>
        <v>-0.28830859714434109</v>
      </c>
      <c r="H2086" s="17">
        <f>_xlfn.NORM.S.DIST(G2086,Table2[[#Totals],[Successful Campaigns]])</f>
        <v>0.38655526343120244</v>
      </c>
    </row>
    <row r="2087" spans="1:8" x14ac:dyDescent="0.35">
      <c r="A2087" s="5" t="s">
        <v>8218</v>
      </c>
      <c r="B2087" s="5">
        <v>39</v>
      </c>
      <c r="C2087" s="17">
        <f t="shared" si="64"/>
        <v>-0.18408780706831188</v>
      </c>
      <c r="D2087" s="17">
        <f>_xlfn.NORM.S.DIST(C2087,Table2[[#Totals],[Summary by Mean]])</f>
        <v>0.42697228578344443</v>
      </c>
      <c r="G2087" s="17">
        <f t="shared" si="65"/>
        <v>-0.28830859714434109</v>
      </c>
      <c r="H2087" s="17">
        <f>_xlfn.NORM.S.DIST(G2087,Table2[[#Totals],[Successful Campaigns]])</f>
        <v>0.38655526343120244</v>
      </c>
    </row>
    <row r="2088" spans="1:8" x14ac:dyDescent="0.35">
      <c r="A2088" s="5" t="s">
        <v>8218</v>
      </c>
      <c r="B2088" s="5">
        <v>21</v>
      </c>
      <c r="C2088" s="17">
        <f t="shared" si="64"/>
        <v>-0.20540726576725743</v>
      </c>
      <c r="D2088" s="17">
        <f>_xlfn.NORM.S.DIST(C2088,Table2[[#Totals],[Summary by Mean]])</f>
        <v>0.41862697202286803</v>
      </c>
      <c r="G2088" s="17">
        <f t="shared" si="65"/>
        <v>-0.28830859714434109</v>
      </c>
      <c r="H2088" s="17">
        <f>_xlfn.NORM.S.DIST(G2088,Table2[[#Totals],[Successful Campaigns]])</f>
        <v>0.38655526343120244</v>
      </c>
    </row>
    <row r="2089" spans="1:8" x14ac:dyDescent="0.35">
      <c r="A2089" s="5" t="s">
        <v>8218</v>
      </c>
      <c r="B2089" s="5">
        <v>30</v>
      </c>
      <c r="C2089" s="17">
        <f t="shared" si="64"/>
        <v>-0.19474753641778464</v>
      </c>
      <c r="D2089" s="17">
        <f>_xlfn.NORM.S.DIST(C2089,Table2[[#Totals],[Summary by Mean]])</f>
        <v>0.42279529781961833</v>
      </c>
      <c r="G2089" s="17">
        <f t="shared" si="65"/>
        <v>-0.28830859714434109</v>
      </c>
      <c r="H2089" s="17">
        <f>_xlfn.NORM.S.DIST(G2089,Table2[[#Totals],[Successful Campaigns]])</f>
        <v>0.38655526343120244</v>
      </c>
    </row>
    <row r="2090" spans="1:8" x14ac:dyDescent="0.35">
      <c r="A2090" s="5" t="s">
        <v>8218</v>
      </c>
      <c r="B2090" s="5">
        <v>27</v>
      </c>
      <c r="C2090" s="17">
        <f t="shared" si="64"/>
        <v>-0.19830077953427558</v>
      </c>
      <c r="D2090" s="17">
        <f>_xlfn.NORM.S.DIST(C2090,Table2[[#Totals],[Summary by Mean]])</f>
        <v>0.42140487091014334</v>
      </c>
      <c r="G2090" s="17">
        <f t="shared" si="65"/>
        <v>-0.28830859714434109</v>
      </c>
      <c r="H2090" s="17">
        <f>_xlfn.NORM.S.DIST(G2090,Table2[[#Totals],[Successful Campaigns]])</f>
        <v>0.38655526343120244</v>
      </c>
    </row>
    <row r="2091" spans="1:8" x14ac:dyDescent="0.35">
      <c r="A2091" s="5" t="s">
        <v>8218</v>
      </c>
      <c r="B2091" s="5">
        <v>35</v>
      </c>
      <c r="C2091" s="17">
        <f t="shared" si="64"/>
        <v>-0.18882546455696644</v>
      </c>
      <c r="D2091" s="17">
        <f>_xlfn.NORM.S.DIST(C2091,Table2[[#Totals],[Summary by Mean]])</f>
        <v>0.4251148065115436</v>
      </c>
      <c r="G2091" s="17">
        <f t="shared" si="65"/>
        <v>-0.28830859714434109</v>
      </c>
      <c r="H2091" s="17">
        <f>_xlfn.NORM.S.DIST(G2091,Table2[[#Totals],[Successful Campaigns]])</f>
        <v>0.38655526343120244</v>
      </c>
    </row>
    <row r="2092" spans="1:8" x14ac:dyDescent="0.35">
      <c r="A2092" s="5" t="s">
        <v>8218</v>
      </c>
      <c r="B2092" s="5">
        <v>13</v>
      </c>
      <c r="C2092" s="17">
        <f t="shared" si="64"/>
        <v>-0.21488258074456656</v>
      </c>
      <c r="D2092" s="17">
        <f>_xlfn.NORM.S.DIST(C2092,Table2[[#Totals],[Summary by Mean]])</f>
        <v>0.41492943310825825</v>
      </c>
      <c r="G2092" s="17">
        <f t="shared" si="65"/>
        <v>-0.28830859714434109</v>
      </c>
      <c r="H2092" s="17">
        <f>_xlfn.NORM.S.DIST(G2092,Table2[[#Totals],[Successful Campaigns]])</f>
        <v>0.38655526343120244</v>
      </c>
    </row>
    <row r="2093" spans="1:8" x14ac:dyDescent="0.35">
      <c r="A2093" s="5" t="s">
        <v>8218</v>
      </c>
      <c r="B2093" s="5">
        <v>23</v>
      </c>
      <c r="C2093" s="17">
        <f t="shared" si="64"/>
        <v>-0.20303843702293015</v>
      </c>
      <c r="D2093" s="17">
        <f>_xlfn.NORM.S.DIST(C2093,Table2[[#Totals],[Summary by Mean]])</f>
        <v>0.41955249473073053</v>
      </c>
      <c r="G2093" s="17">
        <f t="shared" si="65"/>
        <v>-0.28830859714434109</v>
      </c>
      <c r="H2093" s="17">
        <f>_xlfn.NORM.S.DIST(G2093,Table2[[#Totals],[Successful Campaigns]])</f>
        <v>0.38655526343120244</v>
      </c>
    </row>
    <row r="2094" spans="1:8" x14ac:dyDescent="0.35">
      <c r="A2094" s="5" t="s">
        <v>8218</v>
      </c>
      <c r="B2094" s="5">
        <v>39</v>
      </c>
      <c r="C2094" s="17">
        <f t="shared" si="64"/>
        <v>-0.18408780706831188</v>
      </c>
      <c r="D2094" s="17">
        <f>_xlfn.NORM.S.DIST(C2094,Table2[[#Totals],[Summary by Mean]])</f>
        <v>0.42697228578344443</v>
      </c>
      <c r="G2094" s="17">
        <f t="shared" si="65"/>
        <v>-0.28830859714434109</v>
      </c>
      <c r="H2094" s="17">
        <f>_xlfn.NORM.S.DIST(G2094,Table2[[#Totals],[Successful Campaigns]])</f>
        <v>0.38655526343120244</v>
      </c>
    </row>
    <row r="2095" spans="1:8" x14ac:dyDescent="0.35">
      <c r="A2095" s="5" t="s">
        <v>8218</v>
      </c>
      <c r="B2095" s="5">
        <v>35</v>
      </c>
      <c r="C2095" s="17">
        <f t="shared" si="64"/>
        <v>-0.18882546455696644</v>
      </c>
      <c r="D2095" s="17">
        <f>_xlfn.NORM.S.DIST(C2095,Table2[[#Totals],[Summary by Mean]])</f>
        <v>0.4251148065115436</v>
      </c>
      <c r="G2095" s="17">
        <f t="shared" si="65"/>
        <v>-0.28830859714434109</v>
      </c>
      <c r="H2095" s="17">
        <f>_xlfn.NORM.S.DIST(G2095,Table2[[#Totals],[Successful Campaigns]])</f>
        <v>0.38655526343120244</v>
      </c>
    </row>
    <row r="2096" spans="1:8" x14ac:dyDescent="0.35">
      <c r="A2096" s="5" t="s">
        <v>8218</v>
      </c>
      <c r="B2096" s="5">
        <v>27</v>
      </c>
      <c r="C2096" s="17">
        <f t="shared" si="64"/>
        <v>-0.19830077953427558</v>
      </c>
      <c r="D2096" s="17">
        <f>_xlfn.NORM.S.DIST(C2096,Table2[[#Totals],[Summary by Mean]])</f>
        <v>0.42140487091014334</v>
      </c>
      <c r="G2096" s="17">
        <f t="shared" si="65"/>
        <v>-0.28830859714434109</v>
      </c>
      <c r="H2096" s="17">
        <f>_xlfn.NORM.S.DIST(G2096,Table2[[#Totals],[Successful Campaigns]])</f>
        <v>0.38655526343120244</v>
      </c>
    </row>
    <row r="2097" spans="1:8" x14ac:dyDescent="0.35">
      <c r="A2097" s="5" t="s">
        <v>8218</v>
      </c>
      <c r="B2097" s="5">
        <v>21</v>
      </c>
      <c r="C2097" s="17">
        <f t="shared" si="64"/>
        <v>-0.20540726576725743</v>
      </c>
      <c r="D2097" s="17">
        <f>_xlfn.NORM.S.DIST(C2097,Table2[[#Totals],[Summary by Mean]])</f>
        <v>0.41862697202286803</v>
      </c>
      <c r="G2097" s="17">
        <f t="shared" si="65"/>
        <v>-0.28830859714434109</v>
      </c>
      <c r="H2097" s="17">
        <f>_xlfn.NORM.S.DIST(G2097,Table2[[#Totals],[Successful Campaigns]])</f>
        <v>0.38655526343120244</v>
      </c>
    </row>
    <row r="2098" spans="1:8" x14ac:dyDescent="0.35">
      <c r="A2098" s="5" t="s">
        <v>8218</v>
      </c>
      <c r="B2098" s="5">
        <v>104</v>
      </c>
      <c r="C2098" s="17">
        <f t="shared" si="64"/>
        <v>-0.10710087287767514</v>
      </c>
      <c r="D2098" s="17">
        <f>_xlfn.NORM.S.DIST(C2098,Table2[[#Totals],[Summary by Mean]])</f>
        <v>0.45735447734784318</v>
      </c>
      <c r="G2098" s="17">
        <f t="shared" si="65"/>
        <v>-0.28830859714434109</v>
      </c>
      <c r="H2098" s="17">
        <f>_xlfn.NORM.S.DIST(G2098,Table2[[#Totals],[Successful Campaigns]])</f>
        <v>0.38655526343120244</v>
      </c>
    </row>
    <row r="2099" spans="1:8" x14ac:dyDescent="0.35">
      <c r="A2099" s="5" t="s">
        <v>8218</v>
      </c>
      <c r="B2099" s="5">
        <v>19</v>
      </c>
      <c r="C2099" s="17">
        <f t="shared" si="64"/>
        <v>-0.20777609451158471</v>
      </c>
      <c r="D2099" s="17">
        <f>_xlfn.NORM.S.DIST(C2099,Table2[[#Totals],[Summary by Mean]])</f>
        <v>0.41770189954112602</v>
      </c>
      <c r="G2099" s="17">
        <f t="shared" si="65"/>
        <v>-0.28830859714434109</v>
      </c>
      <c r="H2099" s="17">
        <f>_xlfn.NORM.S.DIST(G2099,Table2[[#Totals],[Successful Campaigns]])</f>
        <v>0.38655526343120244</v>
      </c>
    </row>
    <row r="2100" spans="1:8" x14ac:dyDescent="0.35">
      <c r="A2100" s="5" t="s">
        <v>8218</v>
      </c>
      <c r="B2100" s="5">
        <v>97</v>
      </c>
      <c r="C2100" s="17">
        <f t="shared" si="64"/>
        <v>-0.11539177348282063</v>
      </c>
      <c r="D2100" s="17">
        <f>_xlfn.NORM.S.DIST(C2100,Table2[[#Totals],[Summary by Mean]])</f>
        <v>0.4540672996083594</v>
      </c>
      <c r="G2100" s="17">
        <f t="shared" si="65"/>
        <v>-0.28830859714434109</v>
      </c>
      <c r="H2100" s="17">
        <f>_xlfn.NORM.S.DIST(G2100,Table2[[#Totals],[Successful Campaigns]])</f>
        <v>0.38655526343120244</v>
      </c>
    </row>
    <row r="2101" spans="1:8" x14ac:dyDescent="0.35">
      <c r="A2101" s="5" t="s">
        <v>8218</v>
      </c>
      <c r="B2101" s="5">
        <v>27</v>
      </c>
      <c r="C2101" s="17">
        <f t="shared" si="64"/>
        <v>-0.19830077953427558</v>
      </c>
      <c r="D2101" s="17">
        <f>_xlfn.NORM.S.DIST(C2101,Table2[[#Totals],[Summary by Mean]])</f>
        <v>0.42140487091014334</v>
      </c>
      <c r="G2101" s="17">
        <f t="shared" si="65"/>
        <v>-0.28830859714434109</v>
      </c>
      <c r="H2101" s="17">
        <f>_xlfn.NORM.S.DIST(G2101,Table2[[#Totals],[Successful Campaigns]])</f>
        <v>0.38655526343120244</v>
      </c>
    </row>
    <row r="2102" spans="1:8" x14ac:dyDescent="0.35">
      <c r="A2102" s="5" t="s">
        <v>8218</v>
      </c>
      <c r="B2102" s="5">
        <v>24</v>
      </c>
      <c r="C2102" s="17">
        <f t="shared" si="64"/>
        <v>-0.20185402265076649</v>
      </c>
      <c r="D2102" s="17">
        <f>_xlfn.NORM.S.DIST(C2102,Table2[[#Totals],[Summary by Mean]])</f>
        <v>0.42001542336449027</v>
      </c>
      <c r="G2102" s="17">
        <f t="shared" si="65"/>
        <v>-0.28830859714434109</v>
      </c>
      <c r="H2102" s="17">
        <f>_xlfn.NORM.S.DIST(G2102,Table2[[#Totals],[Successful Campaigns]])</f>
        <v>0.38655526343120244</v>
      </c>
    </row>
    <row r="2103" spans="1:8" x14ac:dyDescent="0.35">
      <c r="A2103" s="5" t="s">
        <v>8218</v>
      </c>
      <c r="B2103" s="5">
        <v>13</v>
      </c>
      <c r="C2103" s="17">
        <f t="shared" si="64"/>
        <v>-0.21488258074456656</v>
      </c>
      <c r="D2103" s="17">
        <f>_xlfn.NORM.S.DIST(C2103,Table2[[#Totals],[Summary by Mean]])</f>
        <v>0.41492943310825825</v>
      </c>
      <c r="G2103" s="17">
        <f t="shared" si="65"/>
        <v>-0.28830859714434109</v>
      </c>
      <c r="H2103" s="17">
        <f>_xlfn.NORM.S.DIST(G2103,Table2[[#Totals],[Successful Campaigns]])</f>
        <v>0.38655526343120244</v>
      </c>
    </row>
    <row r="2104" spans="1:8" x14ac:dyDescent="0.35">
      <c r="A2104" s="5" t="s">
        <v>8218</v>
      </c>
      <c r="B2104" s="5">
        <v>46</v>
      </c>
      <c r="C2104" s="17">
        <f t="shared" si="64"/>
        <v>-0.17579690646316637</v>
      </c>
      <c r="D2104" s="17">
        <f>_xlfn.NORM.S.DIST(C2104,Table2[[#Totals],[Summary by Mean]])</f>
        <v>0.43022675003712396</v>
      </c>
      <c r="G2104" s="17">
        <f t="shared" si="65"/>
        <v>-0.28830859714434109</v>
      </c>
      <c r="H2104" s="17">
        <f>_xlfn.NORM.S.DIST(G2104,Table2[[#Totals],[Successful Campaigns]])</f>
        <v>0.38655526343120244</v>
      </c>
    </row>
    <row r="2105" spans="1:8" x14ac:dyDescent="0.35">
      <c r="A2105" s="5" t="s">
        <v>8218</v>
      </c>
      <c r="B2105" s="5">
        <v>4</v>
      </c>
      <c r="C2105" s="17">
        <f t="shared" si="64"/>
        <v>-0.22554231009403933</v>
      </c>
      <c r="D2105" s="17">
        <f>_xlfn.NORM.S.DIST(C2105,Table2[[#Totals],[Summary by Mean]])</f>
        <v>0.41077870722604209</v>
      </c>
      <c r="G2105" s="17">
        <f t="shared" si="65"/>
        <v>-0.28830859714434109</v>
      </c>
      <c r="H2105" s="17">
        <f>_xlfn.NORM.S.DIST(G2105,Table2[[#Totals],[Successful Campaigns]])</f>
        <v>0.38655526343120244</v>
      </c>
    </row>
    <row r="2106" spans="1:8" x14ac:dyDescent="0.35">
      <c r="A2106" s="5" t="s">
        <v>8218</v>
      </c>
      <c r="B2106" s="5">
        <v>40</v>
      </c>
      <c r="C2106" s="17">
        <f t="shared" si="64"/>
        <v>-0.18290339269614822</v>
      </c>
      <c r="D2106" s="17">
        <f>_xlfn.NORM.S.DIST(C2106,Table2[[#Totals],[Summary by Mean]])</f>
        <v>0.42743691040933429</v>
      </c>
      <c r="G2106" s="17">
        <f t="shared" si="65"/>
        <v>-0.28830859714434109</v>
      </c>
      <c r="H2106" s="17">
        <f>_xlfn.NORM.S.DIST(G2106,Table2[[#Totals],[Successful Campaigns]])</f>
        <v>0.38655526343120244</v>
      </c>
    </row>
    <row r="2107" spans="1:8" x14ac:dyDescent="0.35">
      <c r="A2107" s="5" t="s">
        <v>8218</v>
      </c>
      <c r="B2107" s="5">
        <v>44</v>
      </c>
      <c r="C2107" s="17">
        <f t="shared" si="64"/>
        <v>-0.17816573520749365</v>
      </c>
      <c r="D2107" s="17">
        <f>_xlfn.NORM.S.DIST(C2107,Table2[[#Totals],[Summary by Mean]])</f>
        <v>0.42929640924923429</v>
      </c>
      <c r="G2107" s="17">
        <f t="shared" si="65"/>
        <v>-0.28830859714434109</v>
      </c>
      <c r="H2107" s="17">
        <f>_xlfn.NORM.S.DIST(G2107,Table2[[#Totals],[Successful Campaigns]])</f>
        <v>0.38655526343120244</v>
      </c>
    </row>
    <row r="2108" spans="1:8" x14ac:dyDescent="0.35">
      <c r="A2108" s="5" t="s">
        <v>8218</v>
      </c>
      <c r="B2108" s="5">
        <v>35</v>
      </c>
      <c r="C2108" s="17">
        <f t="shared" si="64"/>
        <v>-0.18882546455696644</v>
      </c>
      <c r="D2108" s="17">
        <f>_xlfn.NORM.S.DIST(C2108,Table2[[#Totals],[Summary by Mean]])</f>
        <v>0.4251148065115436</v>
      </c>
      <c r="G2108" s="17">
        <f t="shared" si="65"/>
        <v>-0.28830859714434109</v>
      </c>
      <c r="H2108" s="17">
        <f>_xlfn.NORM.S.DIST(G2108,Table2[[#Totals],[Successful Campaigns]])</f>
        <v>0.38655526343120244</v>
      </c>
    </row>
    <row r="2109" spans="1:8" x14ac:dyDescent="0.35">
      <c r="A2109" s="5" t="s">
        <v>8218</v>
      </c>
      <c r="B2109" s="5">
        <v>63</v>
      </c>
      <c r="C2109" s="17">
        <f t="shared" si="64"/>
        <v>-0.15566186213638447</v>
      </c>
      <c r="D2109" s="17">
        <f>_xlfn.NORM.S.DIST(C2109,Table2[[#Totals],[Summary by Mean]])</f>
        <v>0.43814978012685601</v>
      </c>
      <c r="G2109" s="17">
        <f t="shared" si="65"/>
        <v>-0.28830859714434109</v>
      </c>
      <c r="H2109" s="17">
        <f>_xlfn.NORM.S.DIST(G2109,Table2[[#Totals],[Successful Campaigns]])</f>
        <v>0.38655526343120244</v>
      </c>
    </row>
    <row r="2110" spans="1:8" x14ac:dyDescent="0.35">
      <c r="A2110" s="5" t="s">
        <v>8218</v>
      </c>
      <c r="B2110" s="5">
        <v>89</v>
      </c>
      <c r="C2110" s="17">
        <f t="shared" si="64"/>
        <v>-0.12486708846012977</v>
      </c>
      <c r="D2110" s="17">
        <f>_xlfn.NORM.S.DIST(C2110,Table2[[#Totals],[Summary by Mean]])</f>
        <v>0.45031438700328646</v>
      </c>
      <c r="G2110" s="17">
        <f t="shared" si="65"/>
        <v>-0.28830859714434109</v>
      </c>
      <c r="H2110" s="17">
        <f>_xlfn.NORM.S.DIST(G2110,Table2[[#Totals],[Successful Campaigns]])</f>
        <v>0.38655526343120244</v>
      </c>
    </row>
    <row r="2111" spans="1:8" x14ac:dyDescent="0.35">
      <c r="A2111" s="5" t="s">
        <v>8218</v>
      </c>
      <c r="B2111" s="5">
        <v>15</v>
      </c>
      <c r="C2111" s="17">
        <f t="shared" si="64"/>
        <v>-0.21251375200023928</v>
      </c>
      <c r="D2111" s="17">
        <f>_xlfn.NORM.S.DIST(C2111,Table2[[#Totals],[Summary by Mean]])</f>
        <v>0.41585312512584199</v>
      </c>
      <c r="G2111" s="17">
        <f t="shared" si="65"/>
        <v>-0.28830859714434109</v>
      </c>
      <c r="H2111" s="17">
        <f>_xlfn.NORM.S.DIST(G2111,Table2[[#Totals],[Successful Campaigns]])</f>
        <v>0.38655526343120244</v>
      </c>
    </row>
    <row r="2112" spans="1:8" x14ac:dyDescent="0.35">
      <c r="A2112" s="5" t="s">
        <v>8218</v>
      </c>
      <c r="B2112" s="5">
        <v>46</v>
      </c>
      <c r="C2112" s="17">
        <f t="shared" si="64"/>
        <v>-0.17579690646316637</v>
      </c>
      <c r="D2112" s="17">
        <f>_xlfn.NORM.S.DIST(C2112,Table2[[#Totals],[Summary by Mean]])</f>
        <v>0.43022675003712396</v>
      </c>
      <c r="G2112" s="17">
        <f t="shared" si="65"/>
        <v>-0.28830859714434109</v>
      </c>
      <c r="H2112" s="17">
        <f>_xlfn.NORM.S.DIST(G2112,Table2[[#Totals],[Successful Campaigns]])</f>
        <v>0.38655526343120244</v>
      </c>
    </row>
    <row r="2113" spans="1:8" x14ac:dyDescent="0.35">
      <c r="A2113" s="5" t="s">
        <v>8218</v>
      </c>
      <c r="B2113" s="5">
        <v>33</v>
      </c>
      <c r="C2113" s="17">
        <f t="shared" si="64"/>
        <v>-0.19119429330129373</v>
      </c>
      <c r="D2113" s="17">
        <f>_xlfn.NORM.S.DIST(C2113,Table2[[#Totals],[Summary by Mean]])</f>
        <v>0.42418668721609792</v>
      </c>
      <c r="G2113" s="17">
        <f t="shared" si="65"/>
        <v>-0.28830859714434109</v>
      </c>
      <c r="H2113" s="17">
        <f>_xlfn.NORM.S.DIST(G2113,Table2[[#Totals],[Successful Campaigns]])</f>
        <v>0.38655526343120244</v>
      </c>
    </row>
    <row r="2114" spans="1:8" x14ac:dyDescent="0.35">
      <c r="A2114" s="5" t="s">
        <v>8218</v>
      </c>
      <c r="B2114" s="5">
        <v>52</v>
      </c>
      <c r="C2114" s="17">
        <f t="shared" ref="C2114:C2177" si="66">(B2114-$J$5)/$J$10</f>
        <v>-0.16869042023018452</v>
      </c>
      <c r="D2114" s="17">
        <f>_xlfn.NORM.S.DIST(C2114,Table2[[#Totals],[Summary by Mean]])</f>
        <v>0.4330200771701419</v>
      </c>
      <c r="G2114" s="17">
        <f t="shared" ref="G2114:G2177" si="67">F2114-$K$5/$K$10</f>
        <v>-0.28830859714434109</v>
      </c>
      <c r="H2114" s="17">
        <f>_xlfn.NORM.S.DIST(G2114,Table2[[#Totals],[Successful Campaigns]])</f>
        <v>0.38655526343120244</v>
      </c>
    </row>
    <row r="2115" spans="1:8" x14ac:dyDescent="0.35">
      <c r="A2115" s="5" t="s">
        <v>8218</v>
      </c>
      <c r="B2115" s="5">
        <v>7</v>
      </c>
      <c r="C2115" s="17">
        <f t="shared" si="66"/>
        <v>-0.22198906697754842</v>
      </c>
      <c r="D2115" s="17">
        <f>_xlfn.NORM.S.DIST(C2115,Table2[[#Totals],[Summary by Mean]])</f>
        <v>0.41216119714954325</v>
      </c>
      <c r="G2115" s="17">
        <f t="shared" si="67"/>
        <v>-0.28830859714434109</v>
      </c>
      <c r="H2115" s="17">
        <f>_xlfn.NORM.S.DIST(G2115,Table2[[#Totals],[Successful Campaigns]])</f>
        <v>0.38655526343120244</v>
      </c>
    </row>
    <row r="2116" spans="1:8" x14ac:dyDescent="0.35">
      <c r="A2116" s="5" t="s">
        <v>8218</v>
      </c>
      <c r="B2116" s="5">
        <v>28</v>
      </c>
      <c r="C2116" s="17">
        <f t="shared" si="66"/>
        <v>-0.19711636516211192</v>
      </c>
      <c r="D2116" s="17">
        <f>_xlfn.NORM.S.DIST(C2116,Table2[[#Totals],[Summary by Mean]])</f>
        <v>0.42186823856110828</v>
      </c>
      <c r="G2116" s="17">
        <f t="shared" si="67"/>
        <v>-0.28830859714434109</v>
      </c>
      <c r="H2116" s="17">
        <f>_xlfn.NORM.S.DIST(G2116,Table2[[#Totals],[Successful Campaigns]])</f>
        <v>0.38655526343120244</v>
      </c>
    </row>
    <row r="2117" spans="1:8" x14ac:dyDescent="0.35">
      <c r="A2117" s="5" t="s">
        <v>8218</v>
      </c>
      <c r="B2117" s="5">
        <v>11</v>
      </c>
      <c r="C2117" s="17">
        <f t="shared" si="66"/>
        <v>-0.21725140948889385</v>
      </c>
      <c r="D2117" s="17">
        <f>_xlfn.NORM.S.DIST(C2117,Table2[[#Totals],[Summary by Mean]])</f>
        <v>0.41400621114855224</v>
      </c>
      <c r="G2117" s="17">
        <f t="shared" si="67"/>
        <v>-0.28830859714434109</v>
      </c>
      <c r="H2117" s="17">
        <f>_xlfn.NORM.S.DIST(G2117,Table2[[#Totals],[Successful Campaigns]])</f>
        <v>0.38655526343120244</v>
      </c>
    </row>
    <row r="2118" spans="1:8" x14ac:dyDescent="0.35">
      <c r="A2118" s="5" t="s">
        <v>8218</v>
      </c>
      <c r="B2118" s="5">
        <v>15</v>
      </c>
      <c r="C2118" s="17">
        <f t="shared" si="66"/>
        <v>-0.21251375200023928</v>
      </c>
      <c r="D2118" s="17">
        <f>_xlfn.NORM.S.DIST(C2118,Table2[[#Totals],[Summary by Mean]])</f>
        <v>0.41585312512584199</v>
      </c>
      <c r="G2118" s="17">
        <f t="shared" si="67"/>
        <v>-0.28830859714434109</v>
      </c>
      <c r="H2118" s="17">
        <f>_xlfn.NORM.S.DIST(G2118,Table2[[#Totals],[Successful Campaigns]])</f>
        <v>0.38655526343120244</v>
      </c>
    </row>
    <row r="2119" spans="1:8" x14ac:dyDescent="0.35">
      <c r="A2119" s="5" t="s">
        <v>8218</v>
      </c>
      <c r="B2119" s="5">
        <v>30</v>
      </c>
      <c r="C2119" s="17">
        <f t="shared" si="66"/>
        <v>-0.19474753641778464</v>
      </c>
      <c r="D2119" s="17">
        <f>_xlfn.NORM.S.DIST(C2119,Table2[[#Totals],[Summary by Mean]])</f>
        <v>0.42279529781961833</v>
      </c>
      <c r="G2119" s="17">
        <f t="shared" si="67"/>
        <v>-0.28830859714434109</v>
      </c>
      <c r="H2119" s="17">
        <f>_xlfn.NORM.S.DIST(G2119,Table2[[#Totals],[Successful Campaigns]])</f>
        <v>0.38655526343120244</v>
      </c>
    </row>
    <row r="2120" spans="1:8" x14ac:dyDescent="0.35">
      <c r="A2120" s="5" t="s">
        <v>8218</v>
      </c>
      <c r="B2120" s="5">
        <v>27</v>
      </c>
      <c r="C2120" s="17">
        <f t="shared" si="66"/>
        <v>-0.19830077953427558</v>
      </c>
      <c r="D2120" s="17">
        <f>_xlfn.NORM.S.DIST(C2120,Table2[[#Totals],[Summary by Mean]])</f>
        <v>0.42140487091014334</v>
      </c>
      <c r="G2120" s="17">
        <f t="shared" si="67"/>
        <v>-0.28830859714434109</v>
      </c>
      <c r="H2120" s="17">
        <f>_xlfn.NORM.S.DIST(G2120,Table2[[#Totals],[Successful Campaigns]])</f>
        <v>0.38655526343120244</v>
      </c>
    </row>
    <row r="2121" spans="1:8" x14ac:dyDescent="0.35">
      <c r="A2121" s="5" t="s">
        <v>8218</v>
      </c>
      <c r="B2121" s="5">
        <v>28</v>
      </c>
      <c r="C2121" s="17">
        <f t="shared" si="66"/>
        <v>-0.19711636516211192</v>
      </c>
      <c r="D2121" s="17">
        <f>_xlfn.NORM.S.DIST(C2121,Table2[[#Totals],[Summary by Mean]])</f>
        <v>0.42186823856110828</v>
      </c>
      <c r="G2121" s="17">
        <f t="shared" si="67"/>
        <v>-0.28830859714434109</v>
      </c>
      <c r="H2121" s="17">
        <f>_xlfn.NORM.S.DIST(G2121,Table2[[#Totals],[Successful Campaigns]])</f>
        <v>0.38655526343120244</v>
      </c>
    </row>
    <row r="2122" spans="1:8" x14ac:dyDescent="0.35">
      <c r="A2122" s="5" t="s">
        <v>8218</v>
      </c>
      <c r="B2122" s="5">
        <v>17</v>
      </c>
      <c r="C2122" s="17">
        <f t="shared" si="66"/>
        <v>-0.210144923255912</v>
      </c>
      <c r="D2122" s="17">
        <f>_xlfn.NORM.S.DIST(C2122,Table2[[#Totals],[Summary by Mean]])</f>
        <v>0.41677728225485228</v>
      </c>
      <c r="G2122" s="17">
        <f t="shared" si="67"/>
        <v>-0.28830859714434109</v>
      </c>
      <c r="H2122" s="17">
        <f>_xlfn.NORM.S.DIST(G2122,Table2[[#Totals],[Successful Campaigns]])</f>
        <v>0.38655526343120244</v>
      </c>
    </row>
    <row r="2123" spans="1:8" x14ac:dyDescent="0.35">
      <c r="A2123" s="5" t="s">
        <v>8218</v>
      </c>
      <c r="B2123" s="5">
        <v>50</v>
      </c>
      <c r="C2123" s="17">
        <f t="shared" si="66"/>
        <v>-0.1710592489745118</v>
      </c>
      <c r="D2123" s="17">
        <f>_xlfn.NORM.S.DIST(C2123,Table2[[#Totals],[Summary by Mean]])</f>
        <v>0.43208858906416131</v>
      </c>
      <c r="G2123" s="17">
        <f t="shared" si="67"/>
        <v>-0.28830859714434109</v>
      </c>
      <c r="H2123" s="17">
        <f>_xlfn.NORM.S.DIST(G2123,Table2[[#Totals],[Successful Campaigns]])</f>
        <v>0.38655526343120244</v>
      </c>
    </row>
    <row r="2124" spans="1:8" x14ac:dyDescent="0.35">
      <c r="A2124" s="5" t="s">
        <v>8218</v>
      </c>
      <c r="B2124" s="5">
        <v>26</v>
      </c>
      <c r="C2124" s="17">
        <f t="shared" si="66"/>
        <v>-0.19948519390643921</v>
      </c>
      <c r="D2124" s="17">
        <f>_xlfn.NORM.S.DIST(C2124,Table2[[#Totals],[Summary by Mean]])</f>
        <v>0.42094161207768216</v>
      </c>
      <c r="G2124" s="17">
        <f t="shared" si="67"/>
        <v>-0.28830859714434109</v>
      </c>
      <c r="H2124" s="17">
        <f>_xlfn.NORM.S.DIST(G2124,Table2[[#Totals],[Successful Campaigns]])</f>
        <v>0.38655526343120244</v>
      </c>
    </row>
    <row r="2125" spans="1:8" x14ac:dyDescent="0.35">
      <c r="A2125" s="5" t="s">
        <v>8218</v>
      </c>
      <c r="B2125" s="5">
        <v>88</v>
      </c>
      <c r="C2125" s="17">
        <f t="shared" si="66"/>
        <v>-0.12605150283229341</v>
      </c>
      <c r="D2125" s="17">
        <f>_xlfn.NORM.S.DIST(C2125,Table2[[#Totals],[Summary by Mean]])</f>
        <v>0.44984557815025478</v>
      </c>
      <c r="G2125" s="17">
        <f t="shared" si="67"/>
        <v>-0.28830859714434109</v>
      </c>
      <c r="H2125" s="17">
        <f>_xlfn.NORM.S.DIST(G2125,Table2[[#Totals],[Successful Campaigns]])</f>
        <v>0.38655526343120244</v>
      </c>
    </row>
    <row r="2126" spans="1:8" x14ac:dyDescent="0.35">
      <c r="A2126" s="5" t="s">
        <v>8218</v>
      </c>
      <c r="B2126" s="5">
        <v>91</v>
      </c>
      <c r="C2126" s="17">
        <f t="shared" si="66"/>
        <v>-0.12249825971580248</v>
      </c>
      <c r="D2126" s="17">
        <f>_xlfn.NORM.S.DIST(C2126,Table2[[#Totals],[Summary by Mean]])</f>
        <v>0.45125221207968236</v>
      </c>
      <c r="G2126" s="17">
        <f t="shared" si="67"/>
        <v>-0.28830859714434109</v>
      </c>
      <c r="H2126" s="17">
        <f>_xlfn.NORM.S.DIST(G2126,Table2[[#Totals],[Successful Campaigns]])</f>
        <v>0.38655526343120244</v>
      </c>
    </row>
    <row r="2127" spans="1:8" x14ac:dyDescent="0.35">
      <c r="A2127" s="5" t="s">
        <v>8218</v>
      </c>
      <c r="B2127" s="5">
        <v>3</v>
      </c>
      <c r="C2127" s="17">
        <f t="shared" si="66"/>
        <v>-0.22672672446620298</v>
      </c>
      <c r="D2127" s="17">
        <f>_xlfn.NORM.S.DIST(C2127,Table2[[#Totals],[Summary by Mean]])</f>
        <v>0.41031812254317884</v>
      </c>
      <c r="G2127" s="17">
        <f t="shared" si="67"/>
        <v>-0.28830859714434109</v>
      </c>
      <c r="H2127" s="17">
        <f>_xlfn.NORM.S.DIST(G2127,Table2[[#Totals],[Successful Campaigns]])</f>
        <v>0.38655526343120244</v>
      </c>
    </row>
    <row r="2128" spans="1:8" x14ac:dyDescent="0.35">
      <c r="A2128" s="5" t="s">
        <v>8218</v>
      </c>
      <c r="B2128" s="5">
        <v>28</v>
      </c>
      <c r="C2128" s="17">
        <f t="shared" si="66"/>
        <v>-0.19711636516211192</v>
      </c>
      <c r="D2128" s="17">
        <f>_xlfn.NORM.S.DIST(C2128,Table2[[#Totals],[Summary by Mean]])</f>
        <v>0.42186823856110828</v>
      </c>
      <c r="G2128" s="17">
        <f t="shared" si="67"/>
        <v>-0.28830859714434109</v>
      </c>
      <c r="H2128" s="17">
        <f>_xlfn.NORM.S.DIST(G2128,Table2[[#Totals],[Successful Campaigns]])</f>
        <v>0.38655526343120244</v>
      </c>
    </row>
    <row r="2129" spans="1:8" x14ac:dyDescent="0.35">
      <c r="A2129" s="5" t="s">
        <v>8218</v>
      </c>
      <c r="B2129" s="5">
        <v>77</v>
      </c>
      <c r="C2129" s="17">
        <f t="shared" si="66"/>
        <v>-0.13908006092609349</v>
      </c>
      <c r="D2129" s="17">
        <f>_xlfn.NORM.S.DIST(C2129,Table2[[#Totals],[Summary by Mean]])</f>
        <v>0.44469344207936728</v>
      </c>
      <c r="G2129" s="17">
        <f t="shared" si="67"/>
        <v>-0.28830859714434109</v>
      </c>
      <c r="H2129" s="17">
        <f>_xlfn.NORM.S.DIST(G2129,Table2[[#Totals],[Successful Campaigns]])</f>
        <v>0.38655526343120244</v>
      </c>
    </row>
    <row r="2130" spans="1:8" x14ac:dyDescent="0.35">
      <c r="A2130" s="5" t="s">
        <v>8218</v>
      </c>
      <c r="B2130" s="5">
        <v>27</v>
      </c>
      <c r="C2130" s="17">
        <f t="shared" si="66"/>
        <v>-0.19830077953427558</v>
      </c>
      <c r="D2130" s="17">
        <f>_xlfn.NORM.S.DIST(C2130,Table2[[#Totals],[Summary by Mean]])</f>
        <v>0.42140487091014334</v>
      </c>
      <c r="G2130" s="17">
        <f t="shared" si="67"/>
        <v>-0.28830859714434109</v>
      </c>
      <c r="H2130" s="17">
        <f>_xlfn.NORM.S.DIST(G2130,Table2[[#Totals],[Successful Campaigns]])</f>
        <v>0.38655526343120244</v>
      </c>
    </row>
    <row r="2131" spans="1:8" x14ac:dyDescent="0.35">
      <c r="A2131" s="5" t="s">
        <v>8218</v>
      </c>
      <c r="B2131" s="5">
        <v>107</v>
      </c>
      <c r="C2131" s="17">
        <f t="shared" si="66"/>
        <v>-0.10354762976118422</v>
      </c>
      <c r="D2131" s="17">
        <f>_xlfn.NORM.S.DIST(C2131,Table2[[#Totals],[Summary by Mean]])</f>
        <v>0.4587641747712049</v>
      </c>
      <c r="G2131" s="17">
        <f t="shared" si="67"/>
        <v>-0.28830859714434109</v>
      </c>
      <c r="H2131" s="17">
        <f>_xlfn.NORM.S.DIST(G2131,Table2[[#Totals],[Successful Campaigns]])</f>
        <v>0.38655526343120244</v>
      </c>
    </row>
    <row r="2132" spans="1:8" x14ac:dyDescent="0.35">
      <c r="A2132" s="5" t="s">
        <v>8218</v>
      </c>
      <c r="B2132" s="5">
        <v>96</v>
      </c>
      <c r="C2132" s="17">
        <f t="shared" si="66"/>
        <v>-0.11657618785498428</v>
      </c>
      <c r="D2132" s="17">
        <f>_xlfn.NORM.S.DIST(C2132,Table2[[#Totals],[Summary by Mean]])</f>
        <v>0.45359795418958387</v>
      </c>
      <c r="G2132" s="17">
        <f t="shared" si="67"/>
        <v>-0.28830859714434109</v>
      </c>
      <c r="H2132" s="17">
        <f>_xlfn.NORM.S.DIST(G2132,Table2[[#Totals],[Successful Campaigns]])</f>
        <v>0.38655526343120244</v>
      </c>
    </row>
    <row r="2133" spans="1:8" x14ac:dyDescent="0.35">
      <c r="A2133" s="5" t="s">
        <v>8218</v>
      </c>
      <c r="B2133" s="5">
        <v>56</v>
      </c>
      <c r="C2133" s="17">
        <f t="shared" si="66"/>
        <v>-0.16395276274152995</v>
      </c>
      <c r="D2133" s="17">
        <f>_xlfn.NORM.S.DIST(C2133,Table2[[#Totals],[Summary by Mean]])</f>
        <v>0.43488416518680473</v>
      </c>
      <c r="G2133" s="17">
        <f t="shared" si="67"/>
        <v>-0.28830859714434109</v>
      </c>
      <c r="H2133" s="17">
        <f>_xlfn.NORM.S.DIST(G2133,Table2[[#Totals],[Successful Campaigns]])</f>
        <v>0.38655526343120244</v>
      </c>
    </row>
    <row r="2134" spans="1:8" x14ac:dyDescent="0.35">
      <c r="A2134" s="5" t="s">
        <v>8218</v>
      </c>
      <c r="B2134" s="5">
        <v>58</v>
      </c>
      <c r="C2134" s="17">
        <f t="shared" si="66"/>
        <v>-0.16158393399720267</v>
      </c>
      <c r="D2134" s="17">
        <f>_xlfn.NORM.S.DIST(C2134,Table2[[#Totals],[Summary by Mean]])</f>
        <v>0.43581675492682476</v>
      </c>
      <c r="G2134" s="17">
        <f t="shared" si="67"/>
        <v>-0.28830859714434109</v>
      </c>
      <c r="H2134" s="17">
        <f>_xlfn.NORM.S.DIST(G2134,Table2[[#Totals],[Successful Campaigns]])</f>
        <v>0.38655526343120244</v>
      </c>
    </row>
    <row r="2135" spans="1:8" x14ac:dyDescent="0.35">
      <c r="A2135" s="5" t="s">
        <v>8218</v>
      </c>
      <c r="B2135" s="5">
        <v>15</v>
      </c>
      <c r="C2135" s="17">
        <f t="shared" si="66"/>
        <v>-0.21251375200023928</v>
      </c>
      <c r="D2135" s="17">
        <f>_xlfn.NORM.S.DIST(C2135,Table2[[#Totals],[Summary by Mean]])</f>
        <v>0.41585312512584199</v>
      </c>
      <c r="G2135" s="17">
        <f t="shared" si="67"/>
        <v>-0.28830859714434109</v>
      </c>
      <c r="H2135" s="17">
        <f>_xlfn.NORM.S.DIST(G2135,Table2[[#Totals],[Successful Campaigns]])</f>
        <v>0.38655526343120244</v>
      </c>
    </row>
    <row r="2136" spans="1:8" x14ac:dyDescent="0.35">
      <c r="A2136" s="5" t="s">
        <v>8218</v>
      </c>
      <c r="B2136" s="5">
        <v>20</v>
      </c>
      <c r="C2136" s="17">
        <f t="shared" si="66"/>
        <v>-0.20659168013942106</v>
      </c>
      <c r="D2136" s="17">
        <f>_xlfn.NORM.S.DIST(C2136,Table2[[#Totals],[Summary by Mean]])</f>
        <v>0.41816437919297167</v>
      </c>
      <c r="G2136" s="17">
        <f t="shared" si="67"/>
        <v>-0.28830859714434109</v>
      </c>
      <c r="H2136" s="17">
        <f>_xlfn.NORM.S.DIST(G2136,Table2[[#Totals],[Successful Campaigns]])</f>
        <v>0.38655526343120244</v>
      </c>
    </row>
    <row r="2137" spans="1:8" x14ac:dyDescent="0.35">
      <c r="A2137" s="5" t="s">
        <v>8218</v>
      </c>
      <c r="B2137" s="5">
        <v>38</v>
      </c>
      <c r="C2137" s="17">
        <f t="shared" si="66"/>
        <v>-0.1852722214404755</v>
      </c>
      <c r="D2137" s="17">
        <f>_xlfn.NORM.S.DIST(C2137,Table2[[#Totals],[Summary by Mean]])</f>
        <v>0.4265077624515079</v>
      </c>
      <c r="G2137" s="17">
        <f t="shared" si="67"/>
        <v>-0.28830859714434109</v>
      </c>
      <c r="H2137" s="17">
        <f>_xlfn.NORM.S.DIST(G2137,Table2[[#Totals],[Successful Campaigns]])</f>
        <v>0.38655526343120244</v>
      </c>
    </row>
    <row r="2138" spans="1:8" x14ac:dyDescent="0.35">
      <c r="A2138" s="5" t="s">
        <v>8218</v>
      </c>
      <c r="B2138" s="5">
        <v>33</v>
      </c>
      <c r="C2138" s="17">
        <f t="shared" si="66"/>
        <v>-0.19119429330129373</v>
      </c>
      <c r="D2138" s="17">
        <f>_xlfn.NORM.S.DIST(C2138,Table2[[#Totals],[Summary by Mean]])</f>
        <v>0.42418668721609792</v>
      </c>
      <c r="G2138" s="17">
        <f t="shared" si="67"/>
        <v>-0.28830859714434109</v>
      </c>
      <c r="H2138" s="17">
        <f>_xlfn.NORM.S.DIST(G2138,Table2[[#Totals],[Successful Campaigns]])</f>
        <v>0.38655526343120244</v>
      </c>
    </row>
    <row r="2139" spans="1:8" x14ac:dyDescent="0.35">
      <c r="A2139" s="5" t="s">
        <v>8218</v>
      </c>
      <c r="B2139" s="5">
        <v>57</v>
      </c>
      <c r="C2139" s="17">
        <f t="shared" si="66"/>
        <v>-0.16276834836936632</v>
      </c>
      <c r="D2139" s="17">
        <f>_xlfn.NORM.S.DIST(C2139,Table2[[#Totals],[Summary by Mean]])</f>
        <v>0.43535041510945194</v>
      </c>
      <c r="G2139" s="17">
        <f t="shared" si="67"/>
        <v>-0.28830859714434109</v>
      </c>
      <c r="H2139" s="17">
        <f>_xlfn.NORM.S.DIST(G2139,Table2[[#Totals],[Successful Campaigns]])</f>
        <v>0.38655526343120244</v>
      </c>
    </row>
    <row r="2140" spans="1:8" x14ac:dyDescent="0.35">
      <c r="A2140" s="5" t="s">
        <v>8218</v>
      </c>
      <c r="B2140" s="5">
        <v>25</v>
      </c>
      <c r="C2140" s="17">
        <f t="shared" si="66"/>
        <v>-0.20066960827860286</v>
      </c>
      <c r="D2140" s="17">
        <f>_xlfn.NORM.S.DIST(C2140,Table2[[#Totals],[Summary by Mean]])</f>
        <v>0.42047846268789313</v>
      </c>
      <c r="G2140" s="17">
        <f t="shared" si="67"/>
        <v>-0.28830859714434109</v>
      </c>
      <c r="H2140" s="17">
        <f>_xlfn.NORM.S.DIST(G2140,Table2[[#Totals],[Successful Campaigns]])</f>
        <v>0.38655526343120244</v>
      </c>
    </row>
    <row r="2141" spans="1:8" x14ac:dyDescent="0.35">
      <c r="A2141" s="5" t="s">
        <v>8218</v>
      </c>
      <c r="B2141" s="5">
        <v>14</v>
      </c>
      <c r="C2141" s="17">
        <f t="shared" si="66"/>
        <v>-0.21369816637240291</v>
      </c>
      <c r="D2141" s="17">
        <f>_xlfn.NORM.S.DIST(C2141,Table2[[#Totals],[Summary by Mean]])</f>
        <v>0.41539122066878692</v>
      </c>
      <c r="G2141" s="17">
        <f t="shared" si="67"/>
        <v>-0.28830859714434109</v>
      </c>
      <c r="H2141" s="17">
        <f>_xlfn.NORM.S.DIST(G2141,Table2[[#Totals],[Successful Campaigns]])</f>
        <v>0.38655526343120244</v>
      </c>
    </row>
    <row r="2142" spans="1:8" x14ac:dyDescent="0.35">
      <c r="A2142" s="5" t="s">
        <v>8218</v>
      </c>
      <c r="B2142" s="5">
        <v>94</v>
      </c>
      <c r="C2142" s="17">
        <f t="shared" si="66"/>
        <v>-0.11894501659931156</v>
      </c>
      <c r="D2142" s="17">
        <f>_xlfn.NORM.S.DIST(C2142,Table2[[#Totals],[Summary by Mean]])</f>
        <v>0.45265945840179483</v>
      </c>
      <c r="G2142" s="17">
        <f t="shared" si="67"/>
        <v>-0.28830859714434109</v>
      </c>
      <c r="H2142" s="17">
        <f>_xlfn.NORM.S.DIST(G2142,Table2[[#Totals],[Successful Campaigns]])</f>
        <v>0.38655526343120244</v>
      </c>
    </row>
    <row r="2143" spans="1:8" x14ac:dyDescent="0.35">
      <c r="A2143" s="5" t="s">
        <v>8218</v>
      </c>
      <c r="B2143" s="5">
        <v>59</v>
      </c>
      <c r="C2143" s="17">
        <f t="shared" si="66"/>
        <v>-0.16039951962503904</v>
      </c>
      <c r="D2143" s="17">
        <f>_xlfn.NORM.S.DIST(C2143,Table2[[#Totals],[Summary by Mean]])</f>
        <v>0.43628318400193056</v>
      </c>
      <c r="G2143" s="17">
        <f t="shared" si="67"/>
        <v>-0.28830859714434109</v>
      </c>
      <c r="H2143" s="17">
        <f>_xlfn.NORM.S.DIST(G2143,Table2[[#Totals],[Successful Campaigns]])</f>
        <v>0.38655526343120244</v>
      </c>
    </row>
    <row r="2144" spans="1:8" x14ac:dyDescent="0.35">
      <c r="A2144" s="5" t="s">
        <v>8218</v>
      </c>
      <c r="B2144" s="5">
        <v>36</v>
      </c>
      <c r="C2144" s="17">
        <f t="shared" si="66"/>
        <v>-0.18764105018480279</v>
      </c>
      <c r="D2144" s="17">
        <f>_xlfn.NORM.S.DIST(C2144,Table2[[#Totals],[Summary by Mean]])</f>
        <v>0.42557902218677013</v>
      </c>
      <c r="G2144" s="17">
        <f t="shared" si="67"/>
        <v>-0.28830859714434109</v>
      </c>
      <c r="H2144" s="17">
        <f>_xlfn.NORM.S.DIST(G2144,Table2[[#Totals],[Successful Campaigns]])</f>
        <v>0.38655526343120244</v>
      </c>
    </row>
    <row r="2145" spans="1:8" x14ac:dyDescent="0.35">
      <c r="A2145" s="5" t="s">
        <v>8218</v>
      </c>
      <c r="B2145" s="5">
        <v>115</v>
      </c>
      <c r="C2145" s="17">
        <f t="shared" si="66"/>
        <v>-9.407231478387508E-2</v>
      </c>
      <c r="D2145" s="17">
        <f>_xlfn.NORM.S.DIST(C2145,Table2[[#Totals],[Summary by Mean]])</f>
        <v>0.46252585621717712</v>
      </c>
      <c r="G2145" s="17">
        <f t="shared" si="67"/>
        <v>-0.28830859714434109</v>
      </c>
      <c r="H2145" s="17">
        <f>_xlfn.NORM.S.DIST(G2145,Table2[[#Totals],[Successful Campaigns]])</f>
        <v>0.38655526343120244</v>
      </c>
    </row>
    <row r="2146" spans="1:8" x14ac:dyDescent="0.35">
      <c r="A2146" s="5" t="s">
        <v>8218</v>
      </c>
      <c r="B2146" s="5">
        <v>30</v>
      </c>
      <c r="C2146" s="17">
        <f t="shared" si="66"/>
        <v>-0.19474753641778464</v>
      </c>
      <c r="D2146" s="17">
        <f>_xlfn.NORM.S.DIST(C2146,Table2[[#Totals],[Summary by Mean]])</f>
        <v>0.42279529781961833</v>
      </c>
      <c r="G2146" s="17">
        <f t="shared" si="67"/>
        <v>-0.28830859714434109</v>
      </c>
      <c r="H2146" s="17">
        <f>_xlfn.NORM.S.DIST(G2146,Table2[[#Totals],[Successful Campaigns]])</f>
        <v>0.38655526343120244</v>
      </c>
    </row>
    <row r="2147" spans="1:8" x14ac:dyDescent="0.35">
      <c r="A2147" s="5" t="s">
        <v>8218</v>
      </c>
      <c r="B2147" s="5">
        <v>52</v>
      </c>
      <c r="C2147" s="17">
        <f t="shared" si="66"/>
        <v>-0.16869042023018452</v>
      </c>
      <c r="D2147" s="17">
        <f>_xlfn.NORM.S.DIST(C2147,Table2[[#Totals],[Summary by Mean]])</f>
        <v>0.4330200771701419</v>
      </c>
      <c r="G2147" s="17">
        <f t="shared" si="67"/>
        <v>-0.28830859714434109</v>
      </c>
      <c r="H2147" s="17">
        <f>_xlfn.NORM.S.DIST(G2147,Table2[[#Totals],[Successful Campaigns]])</f>
        <v>0.38655526343120244</v>
      </c>
    </row>
    <row r="2148" spans="1:8" x14ac:dyDescent="0.35">
      <c r="A2148" s="5" t="s">
        <v>8218</v>
      </c>
      <c r="B2148" s="5">
        <v>27</v>
      </c>
      <c r="C2148" s="17">
        <f t="shared" si="66"/>
        <v>-0.19830077953427558</v>
      </c>
      <c r="D2148" s="17">
        <f>_xlfn.NORM.S.DIST(C2148,Table2[[#Totals],[Summary by Mean]])</f>
        <v>0.42140487091014334</v>
      </c>
      <c r="G2148" s="17">
        <f t="shared" si="67"/>
        <v>-0.28830859714434109</v>
      </c>
      <c r="H2148" s="17">
        <f>_xlfn.NORM.S.DIST(G2148,Table2[[#Totals],[Successful Campaigns]])</f>
        <v>0.38655526343120244</v>
      </c>
    </row>
    <row r="2149" spans="1:8" x14ac:dyDescent="0.35">
      <c r="A2149" s="5" t="s">
        <v>8218</v>
      </c>
      <c r="B2149" s="5">
        <v>24</v>
      </c>
      <c r="C2149" s="17">
        <f t="shared" si="66"/>
        <v>-0.20185402265076649</v>
      </c>
      <c r="D2149" s="17">
        <f>_xlfn.NORM.S.DIST(C2149,Table2[[#Totals],[Summary by Mean]])</f>
        <v>0.42001542336449027</v>
      </c>
      <c r="G2149" s="17">
        <f t="shared" si="67"/>
        <v>-0.28830859714434109</v>
      </c>
      <c r="H2149" s="17">
        <f>_xlfn.NORM.S.DIST(G2149,Table2[[#Totals],[Successful Campaigns]])</f>
        <v>0.38655526343120244</v>
      </c>
    </row>
    <row r="2150" spans="1:8" x14ac:dyDescent="0.35">
      <c r="A2150" s="5" t="s">
        <v>8218</v>
      </c>
      <c r="B2150" s="5">
        <v>10</v>
      </c>
      <c r="C2150" s="17">
        <f t="shared" si="66"/>
        <v>-0.21843582386105748</v>
      </c>
      <c r="D2150" s="17">
        <f>_xlfn.NORM.S.DIST(C2150,Table2[[#Totals],[Summary by Mean]])</f>
        <v>0.41354477798404116</v>
      </c>
      <c r="G2150" s="17">
        <f t="shared" si="67"/>
        <v>-0.28830859714434109</v>
      </c>
      <c r="H2150" s="17">
        <f>_xlfn.NORM.S.DIST(G2150,Table2[[#Totals],[Successful Campaigns]])</f>
        <v>0.38655526343120244</v>
      </c>
    </row>
    <row r="2151" spans="1:8" x14ac:dyDescent="0.35">
      <c r="A2151" s="5" t="s">
        <v>8218</v>
      </c>
      <c r="B2151" s="5">
        <v>30</v>
      </c>
      <c r="C2151" s="17">
        <f t="shared" si="66"/>
        <v>-0.19474753641778464</v>
      </c>
      <c r="D2151" s="17">
        <f>_xlfn.NORM.S.DIST(C2151,Table2[[#Totals],[Summary by Mean]])</f>
        <v>0.42279529781961833</v>
      </c>
      <c r="G2151" s="17">
        <f t="shared" si="67"/>
        <v>-0.28830859714434109</v>
      </c>
      <c r="H2151" s="17">
        <f>_xlfn.NORM.S.DIST(G2151,Table2[[#Totals],[Successful Campaigns]])</f>
        <v>0.38655526343120244</v>
      </c>
    </row>
    <row r="2152" spans="1:8" x14ac:dyDescent="0.35">
      <c r="A2152" s="5" t="s">
        <v>8218</v>
      </c>
      <c r="B2152" s="5">
        <v>71</v>
      </c>
      <c r="C2152" s="17">
        <f t="shared" si="66"/>
        <v>-0.14618654715907534</v>
      </c>
      <c r="D2152" s="17">
        <f>_xlfn.NORM.S.DIST(C2152,Table2[[#Totals],[Summary by Mean]])</f>
        <v>0.44188706264067451</v>
      </c>
      <c r="G2152" s="17">
        <f t="shared" si="67"/>
        <v>-0.28830859714434109</v>
      </c>
      <c r="H2152" s="17">
        <f>_xlfn.NORM.S.DIST(G2152,Table2[[#Totals],[Successful Campaigns]])</f>
        <v>0.38655526343120244</v>
      </c>
    </row>
    <row r="2153" spans="1:8" x14ac:dyDescent="0.35">
      <c r="A2153" s="5" t="s">
        <v>8218</v>
      </c>
      <c r="B2153" s="5">
        <v>10</v>
      </c>
      <c r="C2153" s="17">
        <f t="shared" si="66"/>
        <v>-0.21843582386105748</v>
      </c>
      <c r="D2153" s="17">
        <f>_xlfn.NORM.S.DIST(C2153,Table2[[#Totals],[Summary by Mean]])</f>
        <v>0.41354477798404116</v>
      </c>
      <c r="G2153" s="17">
        <f t="shared" si="67"/>
        <v>-0.28830859714434109</v>
      </c>
      <c r="H2153" s="17">
        <f>_xlfn.NORM.S.DIST(G2153,Table2[[#Totals],[Successful Campaigns]])</f>
        <v>0.38655526343120244</v>
      </c>
    </row>
    <row r="2154" spans="1:8" x14ac:dyDescent="0.35">
      <c r="A2154" s="5" t="s">
        <v>8218</v>
      </c>
      <c r="B2154" s="5">
        <v>24</v>
      </c>
      <c r="C2154" s="17">
        <f t="shared" si="66"/>
        <v>-0.20185402265076649</v>
      </c>
      <c r="D2154" s="17">
        <f>_xlfn.NORM.S.DIST(C2154,Table2[[#Totals],[Summary by Mean]])</f>
        <v>0.42001542336449027</v>
      </c>
      <c r="G2154" s="17">
        <f t="shared" si="67"/>
        <v>-0.28830859714434109</v>
      </c>
      <c r="H2154" s="17">
        <f>_xlfn.NORM.S.DIST(G2154,Table2[[#Totals],[Successful Campaigns]])</f>
        <v>0.38655526343120244</v>
      </c>
    </row>
    <row r="2155" spans="1:8" x14ac:dyDescent="0.35">
      <c r="A2155" s="5" t="s">
        <v>8218</v>
      </c>
      <c r="B2155" s="5">
        <v>38</v>
      </c>
      <c r="C2155" s="17">
        <f t="shared" si="66"/>
        <v>-0.1852722214404755</v>
      </c>
      <c r="D2155" s="17">
        <f>_xlfn.NORM.S.DIST(C2155,Table2[[#Totals],[Summary by Mean]])</f>
        <v>0.4265077624515079</v>
      </c>
      <c r="G2155" s="17">
        <f t="shared" si="67"/>
        <v>-0.28830859714434109</v>
      </c>
      <c r="H2155" s="17">
        <f>_xlfn.NORM.S.DIST(G2155,Table2[[#Totals],[Successful Campaigns]])</f>
        <v>0.38655526343120244</v>
      </c>
    </row>
    <row r="2156" spans="1:8" x14ac:dyDescent="0.35">
      <c r="A2156" s="5" t="s">
        <v>8218</v>
      </c>
      <c r="B2156" s="5">
        <v>26</v>
      </c>
      <c r="C2156" s="17">
        <f t="shared" si="66"/>
        <v>-0.19948519390643921</v>
      </c>
      <c r="D2156" s="17">
        <f>_xlfn.NORM.S.DIST(C2156,Table2[[#Totals],[Summary by Mean]])</f>
        <v>0.42094161207768216</v>
      </c>
      <c r="G2156" s="17">
        <f t="shared" si="67"/>
        <v>-0.28830859714434109</v>
      </c>
      <c r="H2156" s="17">
        <f>_xlfn.NORM.S.DIST(G2156,Table2[[#Totals],[Successful Campaigns]])</f>
        <v>0.38655526343120244</v>
      </c>
    </row>
    <row r="2157" spans="1:8" x14ac:dyDescent="0.35">
      <c r="A2157" s="5" t="s">
        <v>8218</v>
      </c>
      <c r="B2157" s="5">
        <v>19</v>
      </c>
      <c r="C2157" s="17">
        <f t="shared" si="66"/>
        <v>-0.20777609451158471</v>
      </c>
      <c r="D2157" s="17">
        <f>_xlfn.NORM.S.DIST(C2157,Table2[[#Totals],[Summary by Mean]])</f>
        <v>0.41770189954112602</v>
      </c>
      <c r="G2157" s="17">
        <f t="shared" si="67"/>
        <v>-0.28830859714434109</v>
      </c>
      <c r="H2157" s="17">
        <f>_xlfn.NORM.S.DIST(G2157,Table2[[#Totals],[Successful Campaigns]])</f>
        <v>0.38655526343120244</v>
      </c>
    </row>
    <row r="2158" spans="1:8" x14ac:dyDescent="0.35">
      <c r="A2158" s="5" t="s">
        <v>8218</v>
      </c>
      <c r="B2158" s="5">
        <v>11</v>
      </c>
      <c r="C2158" s="17">
        <f t="shared" si="66"/>
        <v>-0.21725140948889385</v>
      </c>
      <c r="D2158" s="17">
        <f>_xlfn.NORM.S.DIST(C2158,Table2[[#Totals],[Summary by Mean]])</f>
        <v>0.41400621114855224</v>
      </c>
      <c r="G2158" s="17">
        <f t="shared" si="67"/>
        <v>-0.28830859714434109</v>
      </c>
      <c r="H2158" s="17">
        <f>_xlfn.NORM.S.DIST(G2158,Table2[[#Totals],[Successful Campaigns]])</f>
        <v>0.38655526343120244</v>
      </c>
    </row>
    <row r="2159" spans="1:8" x14ac:dyDescent="0.35">
      <c r="A2159" s="5" t="s">
        <v>8218</v>
      </c>
      <c r="B2159" s="5">
        <v>27</v>
      </c>
      <c r="C2159" s="17">
        <f t="shared" si="66"/>
        <v>-0.19830077953427558</v>
      </c>
      <c r="D2159" s="17">
        <f>_xlfn.NORM.S.DIST(C2159,Table2[[#Totals],[Summary by Mean]])</f>
        <v>0.42140487091014334</v>
      </c>
      <c r="G2159" s="17">
        <f t="shared" si="67"/>
        <v>-0.28830859714434109</v>
      </c>
      <c r="H2159" s="17">
        <f>_xlfn.NORM.S.DIST(G2159,Table2[[#Totals],[Successful Campaigns]])</f>
        <v>0.38655526343120244</v>
      </c>
    </row>
    <row r="2160" spans="1:8" x14ac:dyDescent="0.35">
      <c r="A2160" s="5" t="s">
        <v>8218</v>
      </c>
      <c r="B2160" s="5">
        <v>34</v>
      </c>
      <c r="C2160" s="17">
        <f t="shared" si="66"/>
        <v>-0.19000987892913007</v>
      </c>
      <c r="D2160" s="17">
        <f>_xlfn.NORM.S.DIST(C2160,Table2[[#Totals],[Summary by Mean]])</f>
        <v>0.42465069464541511</v>
      </c>
      <c r="G2160" s="17">
        <f t="shared" si="67"/>
        <v>-0.28830859714434109</v>
      </c>
      <c r="H2160" s="17">
        <f>_xlfn.NORM.S.DIST(G2160,Table2[[#Totals],[Successful Campaigns]])</f>
        <v>0.38655526343120244</v>
      </c>
    </row>
    <row r="2161" spans="1:8" x14ac:dyDescent="0.35">
      <c r="A2161" s="5" t="s">
        <v>8218</v>
      </c>
      <c r="B2161" s="5">
        <v>20</v>
      </c>
      <c r="C2161" s="17">
        <f t="shared" si="66"/>
        <v>-0.20659168013942106</v>
      </c>
      <c r="D2161" s="17">
        <f>_xlfn.NORM.S.DIST(C2161,Table2[[#Totals],[Summary by Mean]])</f>
        <v>0.41816437919297167</v>
      </c>
      <c r="G2161" s="17">
        <f t="shared" si="67"/>
        <v>-0.28830859714434109</v>
      </c>
      <c r="H2161" s="17">
        <f>_xlfn.NORM.S.DIST(G2161,Table2[[#Totals],[Successful Campaigns]])</f>
        <v>0.38655526343120244</v>
      </c>
    </row>
    <row r="2162" spans="1:8" x14ac:dyDescent="0.35">
      <c r="A2162" s="5" t="s">
        <v>8218</v>
      </c>
      <c r="B2162" s="5">
        <v>37</v>
      </c>
      <c r="C2162" s="17">
        <f t="shared" si="66"/>
        <v>-0.18645663581263916</v>
      </c>
      <c r="D2162" s="17">
        <f>_xlfn.NORM.S.DIST(C2162,Table2[[#Totals],[Summary by Mean]])</f>
        <v>0.42604334104294955</v>
      </c>
      <c r="G2162" s="17">
        <f t="shared" si="67"/>
        <v>-0.28830859714434109</v>
      </c>
      <c r="H2162" s="17">
        <f>_xlfn.NORM.S.DIST(G2162,Table2[[#Totals],[Successful Campaigns]])</f>
        <v>0.38655526343120244</v>
      </c>
    </row>
    <row r="2163" spans="1:8" x14ac:dyDescent="0.35">
      <c r="A2163" s="5" t="s">
        <v>8218</v>
      </c>
      <c r="B2163" s="5">
        <v>20</v>
      </c>
      <c r="C2163" s="17">
        <f t="shared" si="66"/>
        <v>-0.20659168013942106</v>
      </c>
      <c r="D2163" s="17">
        <f>_xlfn.NORM.S.DIST(C2163,Table2[[#Totals],[Summary by Mean]])</f>
        <v>0.41816437919297167</v>
      </c>
      <c r="G2163" s="17">
        <f t="shared" si="67"/>
        <v>-0.28830859714434109</v>
      </c>
      <c r="H2163" s="17">
        <f>_xlfn.NORM.S.DIST(G2163,Table2[[#Totals],[Successful Campaigns]])</f>
        <v>0.38655526343120244</v>
      </c>
    </row>
    <row r="2164" spans="1:8" x14ac:dyDescent="0.35">
      <c r="A2164" s="5" t="s">
        <v>8218</v>
      </c>
      <c r="B2164" s="5">
        <v>10</v>
      </c>
      <c r="C2164" s="17">
        <f t="shared" si="66"/>
        <v>-0.21843582386105748</v>
      </c>
      <c r="D2164" s="17">
        <f>_xlfn.NORM.S.DIST(C2164,Table2[[#Totals],[Summary by Mean]])</f>
        <v>0.41354477798404116</v>
      </c>
      <c r="G2164" s="17">
        <f t="shared" si="67"/>
        <v>-0.28830859714434109</v>
      </c>
      <c r="H2164" s="17">
        <f>_xlfn.NORM.S.DIST(G2164,Table2[[#Totals],[Successful Campaigns]])</f>
        <v>0.38655526343120244</v>
      </c>
    </row>
    <row r="2165" spans="1:8" x14ac:dyDescent="0.35">
      <c r="A2165" s="5" t="s">
        <v>8218</v>
      </c>
      <c r="B2165" s="5">
        <v>26</v>
      </c>
      <c r="C2165" s="17">
        <f t="shared" si="66"/>
        <v>-0.19948519390643921</v>
      </c>
      <c r="D2165" s="17">
        <f>_xlfn.NORM.S.DIST(C2165,Table2[[#Totals],[Summary by Mean]])</f>
        <v>0.42094161207768216</v>
      </c>
      <c r="G2165" s="17">
        <f t="shared" si="67"/>
        <v>-0.28830859714434109</v>
      </c>
      <c r="H2165" s="17">
        <f>_xlfn.NORM.S.DIST(G2165,Table2[[#Totals],[Successful Campaigns]])</f>
        <v>0.38655526343120244</v>
      </c>
    </row>
    <row r="2166" spans="1:8" x14ac:dyDescent="0.35">
      <c r="A2166" s="5" t="s">
        <v>8218</v>
      </c>
      <c r="B2166" s="5">
        <v>20</v>
      </c>
      <c r="C2166" s="17">
        <f t="shared" si="66"/>
        <v>-0.20659168013942106</v>
      </c>
      <c r="D2166" s="17">
        <f>_xlfn.NORM.S.DIST(C2166,Table2[[#Totals],[Summary by Mean]])</f>
        <v>0.41816437919297167</v>
      </c>
      <c r="G2166" s="17">
        <f t="shared" si="67"/>
        <v>-0.28830859714434109</v>
      </c>
      <c r="H2166" s="17">
        <f>_xlfn.NORM.S.DIST(G2166,Table2[[#Totals],[Successful Campaigns]])</f>
        <v>0.38655526343120244</v>
      </c>
    </row>
    <row r="2167" spans="1:8" x14ac:dyDescent="0.35">
      <c r="A2167" s="5" t="s">
        <v>8218</v>
      </c>
      <c r="B2167" s="5">
        <v>46</v>
      </c>
      <c r="C2167" s="17">
        <f t="shared" si="66"/>
        <v>-0.17579690646316637</v>
      </c>
      <c r="D2167" s="17">
        <f>_xlfn.NORM.S.DIST(C2167,Table2[[#Totals],[Summary by Mean]])</f>
        <v>0.43022675003712396</v>
      </c>
      <c r="G2167" s="17">
        <f t="shared" si="67"/>
        <v>-0.28830859714434109</v>
      </c>
      <c r="H2167" s="17">
        <f>_xlfn.NORM.S.DIST(G2167,Table2[[#Totals],[Successful Campaigns]])</f>
        <v>0.38655526343120244</v>
      </c>
    </row>
    <row r="2168" spans="1:8" x14ac:dyDescent="0.35">
      <c r="A2168" s="5" t="s">
        <v>8218</v>
      </c>
      <c r="B2168" s="5">
        <v>76</v>
      </c>
      <c r="C2168" s="17">
        <f t="shared" si="66"/>
        <v>-0.14026447529825711</v>
      </c>
      <c r="D2168" s="17">
        <f>_xlfn.NORM.S.DIST(C2168,Table2[[#Totals],[Summary by Mean]])</f>
        <v>0.44422551570259644</v>
      </c>
      <c r="G2168" s="17">
        <f t="shared" si="67"/>
        <v>-0.28830859714434109</v>
      </c>
      <c r="H2168" s="17">
        <f>_xlfn.NORM.S.DIST(G2168,Table2[[#Totals],[Successful Campaigns]])</f>
        <v>0.38655526343120244</v>
      </c>
    </row>
    <row r="2169" spans="1:8" x14ac:dyDescent="0.35">
      <c r="A2169" s="5" t="s">
        <v>8218</v>
      </c>
      <c r="B2169" s="5">
        <v>41</v>
      </c>
      <c r="C2169" s="17">
        <f t="shared" si="66"/>
        <v>-0.18171897832398459</v>
      </c>
      <c r="D2169" s="17">
        <f>_xlfn.NORM.S.DIST(C2169,Table2[[#Totals],[Summary by Mean]])</f>
        <v>0.42790163569933126</v>
      </c>
      <c r="G2169" s="17">
        <f t="shared" si="67"/>
        <v>-0.28830859714434109</v>
      </c>
      <c r="H2169" s="17">
        <f>_xlfn.NORM.S.DIST(G2169,Table2[[#Totals],[Successful Campaigns]])</f>
        <v>0.38655526343120244</v>
      </c>
    </row>
    <row r="2170" spans="1:8" x14ac:dyDescent="0.35">
      <c r="A2170" s="5" t="s">
        <v>8218</v>
      </c>
      <c r="B2170" s="5">
        <v>7</v>
      </c>
      <c r="C2170" s="17">
        <f t="shared" si="66"/>
        <v>-0.22198906697754842</v>
      </c>
      <c r="D2170" s="17">
        <f>_xlfn.NORM.S.DIST(C2170,Table2[[#Totals],[Summary by Mean]])</f>
        <v>0.41216119714954325</v>
      </c>
      <c r="G2170" s="17">
        <f t="shared" si="67"/>
        <v>-0.28830859714434109</v>
      </c>
      <c r="H2170" s="17">
        <f>_xlfn.NORM.S.DIST(G2170,Table2[[#Totals],[Successful Campaigns]])</f>
        <v>0.38655526343120244</v>
      </c>
    </row>
    <row r="2171" spans="1:8" x14ac:dyDescent="0.35">
      <c r="A2171" s="5" t="s">
        <v>8218</v>
      </c>
      <c r="B2171" s="5">
        <v>49</v>
      </c>
      <c r="C2171" s="17">
        <f t="shared" si="66"/>
        <v>-0.17224366334667546</v>
      </c>
      <c r="D2171" s="17">
        <f>_xlfn.NORM.S.DIST(C2171,Table2[[#Totals],[Summary by Mean]])</f>
        <v>0.43162298620855616</v>
      </c>
      <c r="G2171" s="17">
        <f t="shared" si="67"/>
        <v>-0.28830859714434109</v>
      </c>
      <c r="H2171" s="17">
        <f>_xlfn.NORM.S.DIST(G2171,Table2[[#Totals],[Successful Campaigns]])</f>
        <v>0.38655526343120244</v>
      </c>
    </row>
    <row r="2172" spans="1:8" x14ac:dyDescent="0.35">
      <c r="A2172" s="5" t="s">
        <v>8218</v>
      </c>
      <c r="B2172" s="5">
        <v>26</v>
      </c>
      <c r="C2172" s="17">
        <f t="shared" si="66"/>
        <v>-0.19948519390643921</v>
      </c>
      <c r="D2172" s="17">
        <f>_xlfn.NORM.S.DIST(C2172,Table2[[#Totals],[Summary by Mean]])</f>
        <v>0.42094161207768216</v>
      </c>
      <c r="G2172" s="17">
        <f t="shared" si="67"/>
        <v>-0.28830859714434109</v>
      </c>
      <c r="H2172" s="17">
        <f>_xlfn.NORM.S.DIST(G2172,Table2[[#Totals],[Successful Campaigns]])</f>
        <v>0.38655526343120244</v>
      </c>
    </row>
    <row r="2173" spans="1:8" x14ac:dyDescent="0.35">
      <c r="A2173" s="5" t="s">
        <v>8218</v>
      </c>
      <c r="B2173" s="5">
        <v>65</v>
      </c>
      <c r="C2173" s="17">
        <f t="shared" si="66"/>
        <v>-0.15329303339205719</v>
      </c>
      <c r="D2173" s="17">
        <f>_xlfn.NORM.S.DIST(C2173,Table2[[#Totals],[Summary by Mean]])</f>
        <v>0.43908359714678957</v>
      </c>
      <c r="G2173" s="17">
        <f t="shared" si="67"/>
        <v>-0.28830859714434109</v>
      </c>
      <c r="H2173" s="17">
        <f>_xlfn.NORM.S.DIST(G2173,Table2[[#Totals],[Successful Campaigns]])</f>
        <v>0.38655526343120244</v>
      </c>
    </row>
    <row r="2174" spans="1:8" x14ac:dyDescent="0.35">
      <c r="A2174" s="5" t="s">
        <v>8218</v>
      </c>
      <c r="B2174" s="5">
        <v>28</v>
      </c>
      <c r="C2174" s="17">
        <f t="shared" si="66"/>
        <v>-0.19711636516211192</v>
      </c>
      <c r="D2174" s="17">
        <f>_xlfn.NORM.S.DIST(C2174,Table2[[#Totals],[Summary by Mean]])</f>
        <v>0.42186823856110828</v>
      </c>
      <c r="G2174" s="17">
        <f t="shared" si="67"/>
        <v>-0.28830859714434109</v>
      </c>
      <c r="H2174" s="17">
        <f>_xlfn.NORM.S.DIST(G2174,Table2[[#Totals],[Successful Campaigns]])</f>
        <v>0.38655526343120244</v>
      </c>
    </row>
    <row r="2175" spans="1:8" x14ac:dyDescent="0.35">
      <c r="A2175" s="5" t="s">
        <v>8218</v>
      </c>
      <c r="B2175" s="5">
        <v>8</v>
      </c>
      <c r="C2175" s="17">
        <f t="shared" si="66"/>
        <v>-0.22080465260538476</v>
      </c>
      <c r="D2175" s="17">
        <f>_xlfn.NORM.S.DIST(C2175,Table2[[#Totals],[Summary by Mean]])</f>
        <v>0.41262227036868293</v>
      </c>
      <c r="G2175" s="17">
        <f t="shared" si="67"/>
        <v>-0.28830859714434109</v>
      </c>
      <c r="H2175" s="17">
        <f>_xlfn.NORM.S.DIST(G2175,Table2[[#Totals],[Successful Campaigns]])</f>
        <v>0.38655526343120244</v>
      </c>
    </row>
    <row r="2176" spans="1:8" x14ac:dyDescent="0.35">
      <c r="A2176" s="5" t="s">
        <v>8218</v>
      </c>
      <c r="B2176" s="5">
        <v>3</v>
      </c>
      <c r="C2176" s="17">
        <f t="shared" si="66"/>
        <v>-0.22672672446620298</v>
      </c>
      <c r="D2176" s="17">
        <f>_xlfn.NORM.S.DIST(C2176,Table2[[#Totals],[Summary by Mean]])</f>
        <v>0.41031812254317884</v>
      </c>
      <c r="G2176" s="17">
        <f t="shared" si="67"/>
        <v>-0.28830859714434109</v>
      </c>
      <c r="H2176" s="17">
        <f>_xlfn.NORM.S.DIST(G2176,Table2[[#Totals],[Successful Campaigns]])</f>
        <v>0.38655526343120244</v>
      </c>
    </row>
    <row r="2177" spans="1:8" x14ac:dyDescent="0.35">
      <c r="A2177" s="5" t="s">
        <v>8218</v>
      </c>
      <c r="B2177" s="5">
        <v>9</v>
      </c>
      <c r="C2177" s="17">
        <f t="shared" si="66"/>
        <v>-0.21962023823322113</v>
      </c>
      <c r="D2177" s="17">
        <f>_xlfn.NORM.S.DIST(C2177,Table2[[#Totals],[Summary by Mean]])</f>
        <v>0.413083464185384</v>
      </c>
      <c r="G2177" s="17">
        <f t="shared" si="67"/>
        <v>-0.28830859714434109</v>
      </c>
      <c r="H2177" s="17">
        <f>_xlfn.NORM.S.DIST(G2177,Table2[[#Totals],[Successful Campaigns]])</f>
        <v>0.38655526343120244</v>
      </c>
    </row>
    <row r="2178" spans="1:8" x14ac:dyDescent="0.35">
      <c r="A2178" s="5" t="s">
        <v>8218</v>
      </c>
      <c r="B2178" s="5">
        <v>9</v>
      </c>
      <c r="C2178" s="17">
        <f t="shared" ref="C2178:C2186" si="68">(B2178-$J$5)/$J$10</f>
        <v>-0.21962023823322113</v>
      </c>
      <c r="D2178" s="17">
        <f>_xlfn.NORM.S.DIST(C2178,Table2[[#Totals],[Summary by Mean]])</f>
        <v>0.413083464185384</v>
      </c>
      <c r="G2178" s="17">
        <f t="shared" ref="G2178:G2186" si="69">F2178-$K$5/$K$10</f>
        <v>-0.28830859714434109</v>
      </c>
      <c r="H2178" s="17">
        <f>_xlfn.NORM.S.DIST(G2178,Table2[[#Totals],[Successful Campaigns]])</f>
        <v>0.38655526343120244</v>
      </c>
    </row>
    <row r="2179" spans="1:8" x14ac:dyDescent="0.35">
      <c r="A2179" s="5" t="s">
        <v>8218</v>
      </c>
      <c r="B2179" s="5">
        <v>20</v>
      </c>
      <c r="C2179" s="17">
        <f t="shared" si="68"/>
        <v>-0.20659168013942106</v>
      </c>
      <c r="D2179" s="17">
        <f>_xlfn.NORM.S.DIST(C2179,Table2[[#Totals],[Summary by Mean]])</f>
        <v>0.41816437919297167</v>
      </c>
      <c r="G2179" s="17">
        <f t="shared" si="69"/>
        <v>-0.28830859714434109</v>
      </c>
      <c r="H2179" s="17">
        <f>_xlfn.NORM.S.DIST(G2179,Table2[[#Totals],[Successful Campaigns]])</f>
        <v>0.38655526343120244</v>
      </c>
    </row>
    <row r="2180" spans="1:8" x14ac:dyDescent="0.35">
      <c r="A2180" s="5" t="s">
        <v>8218</v>
      </c>
      <c r="B2180" s="5">
        <v>57</v>
      </c>
      <c r="C2180" s="17">
        <f t="shared" si="68"/>
        <v>-0.16276834836936632</v>
      </c>
      <c r="D2180" s="17">
        <f>_xlfn.NORM.S.DIST(C2180,Table2[[#Totals],[Summary by Mean]])</f>
        <v>0.43535041510945194</v>
      </c>
      <c r="G2180" s="17">
        <f t="shared" si="69"/>
        <v>-0.28830859714434109</v>
      </c>
      <c r="H2180" s="17">
        <f>_xlfn.NORM.S.DIST(G2180,Table2[[#Totals],[Successful Campaigns]])</f>
        <v>0.38655526343120244</v>
      </c>
    </row>
    <row r="2181" spans="1:8" x14ac:dyDescent="0.35">
      <c r="A2181" s="5" t="s">
        <v>8218</v>
      </c>
      <c r="B2181" s="5">
        <v>8</v>
      </c>
      <c r="C2181" s="17">
        <f t="shared" si="68"/>
        <v>-0.22080465260538476</v>
      </c>
      <c r="D2181" s="17">
        <f>_xlfn.NORM.S.DIST(C2181,Table2[[#Totals],[Summary by Mean]])</f>
        <v>0.41262227036868293</v>
      </c>
      <c r="G2181" s="17">
        <f t="shared" si="69"/>
        <v>-0.28830859714434109</v>
      </c>
      <c r="H2181" s="17">
        <f>_xlfn.NORM.S.DIST(G2181,Table2[[#Totals],[Successful Campaigns]])</f>
        <v>0.38655526343120244</v>
      </c>
    </row>
    <row r="2182" spans="1:8" x14ac:dyDescent="0.35">
      <c r="A2182" s="5" t="s">
        <v>8218</v>
      </c>
      <c r="B2182" s="5">
        <v>14</v>
      </c>
      <c r="C2182" s="17">
        <f t="shared" si="68"/>
        <v>-0.21369816637240291</v>
      </c>
      <c r="D2182" s="17">
        <f>_xlfn.NORM.S.DIST(C2182,Table2[[#Totals],[Summary by Mean]])</f>
        <v>0.41539122066878692</v>
      </c>
      <c r="G2182" s="17">
        <f t="shared" si="69"/>
        <v>-0.28830859714434109</v>
      </c>
      <c r="H2182" s="17">
        <f>_xlfn.NORM.S.DIST(G2182,Table2[[#Totals],[Successful Campaigns]])</f>
        <v>0.38655526343120244</v>
      </c>
    </row>
    <row r="2183" spans="1:8" x14ac:dyDescent="0.35">
      <c r="A2183" s="5" t="s">
        <v>8218</v>
      </c>
      <c r="B2183" s="5">
        <v>17</v>
      </c>
      <c r="C2183" s="17">
        <f t="shared" si="68"/>
        <v>-0.210144923255912</v>
      </c>
      <c r="D2183" s="17">
        <f>_xlfn.NORM.S.DIST(C2183,Table2[[#Totals],[Summary by Mean]])</f>
        <v>0.41677728225485228</v>
      </c>
      <c r="G2183" s="17">
        <f t="shared" si="69"/>
        <v>-0.28830859714434109</v>
      </c>
      <c r="H2183" s="17">
        <f>_xlfn.NORM.S.DIST(G2183,Table2[[#Totals],[Successful Campaigns]])</f>
        <v>0.38655526343120244</v>
      </c>
    </row>
    <row r="2184" spans="1:8" x14ac:dyDescent="0.35">
      <c r="A2184" s="5" t="s">
        <v>8218</v>
      </c>
      <c r="B2184" s="5">
        <v>100</v>
      </c>
      <c r="C2184" s="17">
        <f t="shared" si="68"/>
        <v>-0.11183853036632971</v>
      </c>
      <c r="D2184" s="17">
        <f>_xlfn.NORM.S.DIST(C2184,Table2[[#Totals],[Summary by Mean]])</f>
        <v>0.45547571816871751</v>
      </c>
      <c r="G2184" s="17">
        <f t="shared" si="69"/>
        <v>-0.28830859714434109</v>
      </c>
      <c r="H2184" s="17">
        <f>_xlfn.NORM.S.DIST(G2184,Table2[[#Totals],[Successful Campaigns]])</f>
        <v>0.38655526343120244</v>
      </c>
    </row>
    <row r="2185" spans="1:8" x14ac:dyDescent="0.35">
      <c r="A2185" s="5" t="s">
        <v>8218</v>
      </c>
      <c r="B2185" s="5">
        <v>32</v>
      </c>
      <c r="C2185" s="17">
        <f t="shared" si="68"/>
        <v>-0.19237870767345736</v>
      </c>
      <c r="D2185" s="17">
        <f>_xlfn.NORM.S.DIST(C2185,Table2[[#Totals],[Summary by Mean]])</f>
        <v>0.42372278485087106</v>
      </c>
      <c r="G2185" s="17">
        <f t="shared" si="69"/>
        <v>-0.28830859714434109</v>
      </c>
      <c r="H2185" s="17">
        <f>_xlfn.NORM.S.DIST(G2185,Table2[[#Totals],[Successful Campaigns]])</f>
        <v>0.38655526343120244</v>
      </c>
    </row>
    <row r="2186" spans="1:8" x14ac:dyDescent="0.35">
      <c r="A2186" s="5" t="s">
        <v>8218</v>
      </c>
      <c r="B2186" s="5">
        <v>3</v>
      </c>
      <c r="C2186" s="17">
        <f t="shared" si="68"/>
        <v>-0.22672672446620298</v>
      </c>
      <c r="D2186" s="17">
        <f>_xlfn.NORM.S.DIST(C2186,Table2[[#Totals],[Summary by Mean]])</f>
        <v>0.41031812254317884</v>
      </c>
      <c r="G2186" s="17">
        <f t="shared" si="69"/>
        <v>-0.28830859714434109</v>
      </c>
      <c r="H2186" s="17">
        <f>_xlfn.NORM.S.DIST(G2186,Table2[[#Totals],[Successful Campaigns]])</f>
        <v>0.38655526343120244</v>
      </c>
    </row>
    <row r="2187" spans="1:8" x14ac:dyDescent="0.35">
      <c r="A2187" s="5"/>
      <c r="B2187" s="5"/>
    </row>
    <row r="2188" spans="1:8" x14ac:dyDescent="0.35">
      <c r="A2188" s="5"/>
      <c r="B2188" s="5"/>
    </row>
    <row r="2189" spans="1:8" x14ac:dyDescent="0.35">
      <c r="A2189" s="5"/>
      <c r="B2189" s="5"/>
    </row>
    <row r="2190" spans="1:8" x14ac:dyDescent="0.35">
      <c r="A2190" s="5"/>
      <c r="B2190" s="5"/>
    </row>
    <row r="2191" spans="1:8" x14ac:dyDescent="0.35">
      <c r="A2191" s="5"/>
      <c r="B2191" s="5"/>
    </row>
    <row r="2192" spans="1:8" x14ac:dyDescent="0.35">
      <c r="A2192" s="5"/>
      <c r="B2192" s="5"/>
    </row>
    <row r="2193" spans="1:2" x14ac:dyDescent="0.35">
      <c r="A2193" s="5"/>
      <c r="B2193" s="5"/>
    </row>
    <row r="2194" spans="1:2" x14ac:dyDescent="0.35">
      <c r="A2194" s="5"/>
      <c r="B2194" s="5"/>
    </row>
    <row r="2195" spans="1:2" x14ac:dyDescent="0.35">
      <c r="A2195" s="5"/>
      <c r="B2195" s="5"/>
    </row>
    <row r="2196" spans="1:2" x14ac:dyDescent="0.35">
      <c r="A2196" s="5"/>
      <c r="B2196" s="5"/>
    </row>
    <row r="2197" spans="1:2" x14ac:dyDescent="0.35">
      <c r="A2197" s="5"/>
      <c r="B2197" s="5"/>
    </row>
    <row r="2198" spans="1:2" x14ac:dyDescent="0.35">
      <c r="A2198" s="5"/>
      <c r="B2198" s="5"/>
    </row>
    <row r="2199" spans="1:2" x14ac:dyDescent="0.35">
      <c r="A2199" s="5"/>
      <c r="B2199" s="5"/>
    </row>
    <row r="2200" spans="1:2" x14ac:dyDescent="0.35">
      <c r="A2200" s="5"/>
      <c r="B2200" s="5"/>
    </row>
    <row r="2201" spans="1:2" x14ac:dyDescent="0.35">
      <c r="A2201" s="5"/>
      <c r="B2201" s="5"/>
    </row>
    <row r="2202" spans="1:2" x14ac:dyDescent="0.35">
      <c r="A2202" s="5"/>
      <c r="B2202" s="5"/>
    </row>
    <row r="2203" spans="1:2" x14ac:dyDescent="0.35">
      <c r="A2203" s="5"/>
      <c r="B2203" s="5"/>
    </row>
    <row r="2204" spans="1:2" x14ac:dyDescent="0.35">
      <c r="A2204" s="5"/>
      <c r="B2204" s="5"/>
    </row>
    <row r="2205" spans="1:2" x14ac:dyDescent="0.35">
      <c r="A2205" s="5"/>
      <c r="B2205" s="5"/>
    </row>
    <row r="2206" spans="1:2" x14ac:dyDescent="0.35">
      <c r="A2206" s="5"/>
      <c r="B2206" s="5"/>
    </row>
    <row r="2207" spans="1:2" x14ac:dyDescent="0.35">
      <c r="A2207" s="5"/>
      <c r="B2207" s="5"/>
    </row>
    <row r="2208" spans="1:2" x14ac:dyDescent="0.35">
      <c r="A2208" s="5"/>
      <c r="B2208" s="5"/>
    </row>
    <row r="2209" spans="1:2" x14ac:dyDescent="0.35">
      <c r="A2209" s="5"/>
      <c r="B2209" s="5"/>
    </row>
    <row r="2210" spans="1:2" x14ac:dyDescent="0.35">
      <c r="A2210" s="5"/>
      <c r="B2210" s="5"/>
    </row>
    <row r="2211" spans="1:2" x14ac:dyDescent="0.35">
      <c r="A2211" s="5"/>
      <c r="B2211" s="5"/>
    </row>
    <row r="2212" spans="1:2" x14ac:dyDescent="0.35">
      <c r="A2212" s="5"/>
      <c r="B2212" s="5"/>
    </row>
    <row r="2213" spans="1:2" x14ac:dyDescent="0.35">
      <c r="A2213" s="5"/>
      <c r="B2213" s="5"/>
    </row>
    <row r="2214" spans="1:2" x14ac:dyDescent="0.35">
      <c r="A2214" s="5"/>
      <c r="B2214" s="5"/>
    </row>
    <row r="2215" spans="1:2" x14ac:dyDescent="0.35">
      <c r="A2215" s="5"/>
      <c r="B2215" s="5"/>
    </row>
    <row r="2216" spans="1:2" x14ac:dyDescent="0.35">
      <c r="A2216" s="5"/>
      <c r="B2216" s="5"/>
    </row>
    <row r="2217" spans="1:2" x14ac:dyDescent="0.35">
      <c r="A2217" s="5"/>
      <c r="B2217" s="5"/>
    </row>
    <row r="2218" spans="1:2" x14ac:dyDescent="0.35">
      <c r="A2218" s="5"/>
      <c r="B2218" s="5"/>
    </row>
    <row r="2219" spans="1:2" x14ac:dyDescent="0.35">
      <c r="A2219" s="5"/>
      <c r="B2219" s="5"/>
    </row>
    <row r="2220" spans="1:2" x14ac:dyDescent="0.35">
      <c r="A2220" s="5"/>
      <c r="B2220" s="5"/>
    </row>
    <row r="2221" spans="1:2" x14ac:dyDescent="0.35">
      <c r="A2221" s="5"/>
      <c r="B2221" s="5"/>
    </row>
    <row r="2222" spans="1:2" x14ac:dyDescent="0.35">
      <c r="A2222" s="5"/>
      <c r="B2222" s="5"/>
    </row>
    <row r="2223" spans="1:2" x14ac:dyDescent="0.35">
      <c r="A2223" s="5"/>
      <c r="B2223" s="5"/>
    </row>
    <row r="2224" spans="1:2" x14ac:dyDescent="0.35">
      <c r="A2224" s="5"/>
      <c r="B2224" s="5"/>
    </row>
    <row r="2225" spans="1:2" x14ac:dyDescent="0.35">
      <c r="A2225" s="5"/>
      <c r="B2225" s="5"/>
    </row>
    <row r="2226" spans="1:2" x14ac:dyDescent="0.35">
      <c r="A2226" s="5"/>
      <c r="B2226" s="5"/>
    </row>
    <row r="2227" spans="1:2" x14ac:dyDescent="0.35">
      <c r="A2227" s="5"/>
      <c r="B2227" s="5"/>
    </row>
    <row r="2228" spans="1:2" x14ac:dyDescent="0.35">
      <c r="A2228" s="5"/>
      <c r="B2228" s="5"/>
    </row>
    <row r="2229" spans="1:2" x14ac:dyDescent="0.35">
      <c r="A2229" s="5"/>
      <c r="B2229" s="5"/>
    </row>
    <row r="2230" spans="1:2" x14ac:dyDescent="0.35">
      <c r="A2230" s="5"/>
      <c r="B2230" s="5"/>
    </row>
    <row r="2231" spans="1:2" x14ac:dyDescent="0.35">
      <c r="A2231" s="5"/>
      <c r="B2231" s="5"/>
    </row>
    <row r="2232" spans="1:2" x14ac:dyDescent="0.35">
      <c r="A2232" s="5"/>
      <c r="B2232" s="5"/>
    </row>
    <row r="2233" spans="1:2" x14ac:dyDescent="0.35">
      <c r="A2233" s="5"/>
      <c r="B2233" s="5"/>
    </row>
    <row r="2234" spans="1:2" x14ac:dyDescent="0.35">
      <c r="A2234" s="5"/>
      <c r="B2234" s="5"/>
    </row>
    <row r="2235" spans="1:2" x14ac:dyDescent="0.35">
      <c r="A2235" s="5"/>
      <c r="B2235" s="5"/>
    </row>
    <row r="2236" spans="1:2" x14ac:dyDescent="0.35">
      <c r="A2236" s="5"/>
      <c r="B2236" s="5"/>
    </row>
    <row r="2237" spans="1:2" x14ac:dyDescent="0.35">
      <c r="A2237" s="5"/>
      <c r="B2237" s="5"/>
    </row>
    <row r="2238" spans="1:2" x14ac:dyDescent="0.35">
      <c r="A2238" s="5"/>
      <c r="B2238" s="5"/>
    </row>
    <row r="2239" spans="1:2" x14ac:dyDescent="0.35">
      <c r="A2239" s="5"/>
      <c r="B2239" s="5"/>
    </row>
    <row r="2240" spans="1:2" x14ac:dyDescent="0.35">
      <c r="A2240" s="5"/>
      <c r="B2240" s="5"/>
    </row>
    <row r="2241" spans="1:2" x14ac:dyDescent="0.35">
      <c r="A2241" s="5"/>
      <c r="B2241" s="5"/>
    </row>
    <row r="2242" spans="1:2" x14ac:dyDescent="0.35">
      <c r="A2242" s="5"/>
      <c r="B2242" s="5"/>
    </row>
    <row r="2243" spans="1:2" x14ac:dyDescent="0.35">
      <c r="A2243" s="5"/>
      <c r="B2243" s="5"/>
    </row>
    <row r="2244" spans="1:2" x14ac:dyDescent="0.35">
      <c r="A2244" s="5"/>
      <c r="B2244" s="5"/>
    </row>
    <row r="2245" spans="1:2" x14ac:dyDescent="0.35">
      <c r="A2245" s="5"/>
      <c r="B2245" s="5"/>
    </row>
    <row r="2246" spans="1:2" x14ac:dyDescent="0.35">
      <c r="A2246" s="5"/>
      <c r="B2246" s="5"/>
    </row>
    <row r="2247" spans="1:2" x14ac:dyDescent="0.35">
      <c r="A2247" s="5"/>
      <c r="B2247" s="5"/>
    </row>
    <row r="2248" spans="1:2" x14ac:dyDescent="0.35">
      <c r="A2248" s="5"/>
      <c r="B2248" s="5"/>
    </row>
    <row r="2249" spans="1:2" x14ac:dyDescent="0.35">
      <c r="A2249" s="5"/>
      <c r="B2249" s="5"/>
    </row>
    <row r="2250" spans="1:2" x14ac:dyDescent="0.35">
      <c r="A2250" s="5"/>
      <c r="B2250" s="5"/>
    </row>
    <row r="2251" spans="1:2" x14ac:dyDescent="0.35">
      <c r="A2251" s="5"/>
      <c r="B2251" s="5"/>
    </row>
    <row r="2252" spans="1:2" x14ac:dyDescent="0.35">
      <c r="A2252" s="5"/>
      <c r="B2252" s="5"/>
    </row>
    <row r="2253" spans="1:2" x14ac:dyDescent="0.35">
      <c r="A2253" s="5"/>
      <c r="B2253" s="5"/>
    </row>
    <row r="2254" spans="1:2" x14ac:dyDescent="0.35">
      <c r="A2254" s="5"/>
      <c r="B2254" s="5"/>
    </row>
    <row r="2255" spans="1:2" x14ac:dyDescent="0.35">
      <c r="A2255" s="5"/>
      <c r="B2255" s="5"/>
    </row>
    <row r="2256" spans="1:2" x14ac:dyDescent="0.35">
      <c r="A2256" s="5"/>
      <c r="B2256" s="5"/>
    </row>
    <row r="2257" spans="1:2" x14ac:dyDescent="0.35">
      <c r="A2257" s="5"/>
      <c r="B2257" s="5"/>
    </row>
    <row r="2258" spans="1:2" x14ac:dyDescent="0.35">
      <c r="A2258" s="5"/>
      <c r="B2258" s="5"/>
    </row>
    <row r="2259" spans="1:2" x14ac:dyDescent="0.35">
      <c r="A2259" s="5"/>
      <c r="B2259" s="5"/>
    </row>
    <row r="2260" spans="1:2" x14ac:dyDescent="0.35">
      <c r="A2260" s="5"/>
      <c r="B2260" s="5"/>
    </row>
    <row r="2261" spans="1:2" x14ac:dyDescent="0.35">
      <c r="A2261" s="5"/>
      <c r="B2261" s="5"/>
    </row>
    <row r="2262" spans="1:2" x14ac:dyDescent="0.35">
      <c r="A2262" s="5"/>
      <c r="B2262" s="5"/>
    </row>
    <row r="2263" spans="1:2" x14ac:dyDescent="0.35">
      <c r="A2263" s="5"/>
      <c r="B2263" s="5"/>
    </row>
    <row r="2264" spans="1:2" x14ac:dyDescent="0.35">
      <c r="A2264" s="5"/>
      <c r="B2264" s="5"/>
    </row>
    <row r="2265" spans="1:2" x14ac:dyDescent="0.35">
      <c r="A2265" s="5"/>
      <c r="B2265" s="5"/>
    </row>
    <row r="2266" spans="1:2" x14ac:dyDescent="0.35">
      <c r="A2266" s="5"/>
      <c r="B2266" s="5"/>
    </row>
    <row r="2267" spans="1:2" x14ac:dyDescent="0.35">
      <c r="A2267" s="5"/>
      <c r="B2267" s="5"/>
    </row>
    <row r="2268" spans="1:2" x14ac:dyDescent="0.35">
      <c r="A2268" s="5"/>
      <c r="B2268" s="5"/>
    </row>
    <row r="2269" spans="1:2" x14ac:dyDescent="0.35">
      <c r="A2269" s="5"/>
      <c r="B2269" s="5"/>
    </row>
    <row r="2270" spans="1:2" x14ac:dyDescent="0.35">
      <c r="A2270" s="5"/>
      <c r="B2270" s="5"/>
    </row>
    <row r="2271" spans="1:2" x14ac:dyDescent="0.35">
      <c r="A2271" s="5"/>
      <c r="B2271" s="5"/>
    </row>
    <row r="2272" spans="1:2" x14ac:dyDescent="0.35">
      <c r="A2272" s="5"/>
      <c r="B2272" s="5"/>
    </row>
    <row r="2273" spans="1:2" x14ac:dyDescent="0.35">
      <c r="A2273" s="5"/>
      <c r="B2273" s="5"/>
    </row>
    <row r="2274" spans="1:2" x14ac:dyDescent="0.35">
      <c r="A2274" s="5"/>
      <c r="B2274" s="5"/>
    </row>
    <row r="2275" spans="1:2" x14ac:dyDescent="0.35">
      <c r="A2275" s="5"/>
      <c r="B2275" s="5"/>
    </row>
    <row r="2276" spans="1:2" x14ac:dyDescent="0.35">
      <c r="A2276" s="5"/>
      <c r="B2276" s="5"/>
    </row>
    <row r="2277" spans="1:2" x14ac:dyDescent="0.35">
      <c r="A2277" s="5"/>
      <c r="B2277" s="5"/>
    </row>
    <row r="2278" spans="1:2" x14ac:dyDescent="0.35">
      <c r="A2278" s="5"/>
      <c r="B2278" s="5"/>
    </row>
    <row r="2279" spans="1:2" x14ac:dyDescent="0.35">
      <c r="A2279" s="5"/>
      <c r="B2279" s="5"/>
    </row>
    <row r="2280" spans="1:2" x14ac:dyDescent="0.35">
      <c r="A2280" s="5"/>
      <c r="B2280" s="5"/>
    </row>
    <row r="2281" spans="1:2" x14ac:dyDescent="0.35">
      <c r="A2281" s="5"/>
      <c r="B2281" s="5"/>
    </row>
    <row r="2282" spans="1:2" x14ac:dyDescent="0.35">
      <c r="A2282" s="5"/>
      <c r="B2282" s="5"/>
    </row>
    <row r="2283" spans="1:2" x14ac:dyDescent="0.35">
      <c r="A2283" s="5"/>
      <c r="B2283" s="5"/>
    </row>
    <row r="2284" spans="1:2" x14ac:dyDescent="0.35">
      <c r="A2284" s="5"/>
      <c r="B2284" s="5"/>
    </row>
    <row r="2285" spans="1:2" x14ac:dyDescent="0.35">
      <c r="A2285" s="5"/>
      <c r="B2285" s="5"/>
    </row>
    <row r="2286" spans="1:2" x14ac:dyDescent="0.35">
      <c r="A2286" s="5"/>
      <c r="B2286" s="5"/>
    </row>
    <row r="2287" spans="1:2" x14ac:dyDescent="0.35">
      <c r="A2287" s="5"/>
      <c r="B2287" s="5"/>
    </row>
    <row r="2288" spans="1:2" x14ac:dyDescent="0.35">
      <c r="A2288" s="5"/>
      <c r="B2288" s="5"/>
    </row>
    <row r="2289" spans="1:2" x14ac:dyDescent="0.35">
      <c r="A2289" s="5"/>
      <c r="B2289" s="5"/>
    </row>
    <row r="2290" spans="1:2" x14ac:dyDescent="0.35">
      <c r="A2290" s="5"/>
      <c r="B2290" s="5"/>
    </row>
    <row r="2291" spans="1:2" x14ac:dyDescent="0.35">
      <c r="A2291" s="5"/>
      <c r="B2291" s="5"/>
    </row>
    <row r="2292" spans="1:2" x14ac:dyDescent="0.35">
      <c r="A2292" s="5"/>
      <c r="B2292" s="5"/>
    </row>
    <row r="2293" spans="1:2" x14ac:dyDescent="0.35">
      <c r="A2293" s="5"/>
      <c r="B2293" s="5"/>
    </row>
    <row r="2294" spans="1:2" x14ac:dyDescent="0.35">
      <c r="A2294" s="5"/>
      <c r="B2294" s="5"/>
    </row>
    <row r="2295" spans="1:2" x14ac:dyDescent="0.35">
      <c r="A2295" s="5"/>
      <c r="B2295" s="5"/>
    </row>
    <row r="2296" spans="1:2" x14ac:dyDescent="0.35">
      <c r="A2296" s="5"/>
      <c r="B2296" s="5"/>
    </row>
    <row r="2297" spans="1:2" x14ac:dyDescent="0.35">
      <c r="A2297" s="5"/>
      <c r="B2297" s="5"/>
    </row>
    <row r="2298" spans="1:2" x14ac:dyDescent="0.35">
      <c r="A2298" s="5"/>
      <c r="B2298" s="5"/>
    </row>
    <row r="2299" spans="1:2" x14ac:dyDescent="0.35">
      <c r="A2299" s="5"/>
      <c r="B2299" s="5"/>
    </row>
    <row r="2300" spans="1:2" x14ac:dyDescent="0.35">
      <c r="A2300" s="5"/>
      <c r="B2300" s="5"/>
    </row>
    <row r="2301" spans="1:2" x14ac:dyDescent="0.35">
      <c r="A2301" s="5"/>
      <c r="B2301" s="5"/>
    </row>
    <row r="2302" spans="1:2" x14ac:dyDescent="0.35">
      <c r="A2302" s="5"/>
      <c r="B2302" s="5"/>
    </row>
    <row r="2303" spans="1:2" x14ac:dyDescent="0.35">
      <c r="A2303" s="5"/>
      <c r="B2303" s="5"/>
    </row>
    <row r="2304" spans="1:2" x14ac:dyDescent="0.35">
      <c r="A2304" s="5"/>
      <c r="B2304" s="5"/>
    </row>
    <row r="2305" spans="1:2" x14ac:dyDescent="0.35">
      <c r="A2305" s="5"/>
      <c r="B2305" s="5"/>
    </row>
    <row r="2306" spans="1:2" x14ac:dyDescent="0.35">
      <c r="A2306" s="5"/>
      <c r="B2306" s="5"/>
    </row>
    <row r="2307" spans="1:2" x14ac:dyDescent="0.35">
      <c r="A2307" s="5"/>
      <c r="B2307" s="5"/>
    </row>
    <row r="2308" spans="1:2" x14ac:dyDescent="0.35">
      <c r="A2308" s="5"/>
      <c r="B2308" s="5"/>
    </row>
    <row r="2309" spans="1:2" x14ac:dyDescent="0.35">
      <c r="A2309" s="5"/>
      <c r="B2309" s="5"/>
    </row>
    <row r="2310" spans="1:2" x14ac:dyDescent="0.35">
      <c r="A2310" s="5"/>
      <c r="B2310" s="5"/>
    </row>
    <row r="2311" spans="1:2" x14ac:dyDescent="0.35">
      <c r="A2311" s="5"/>
      <c r="B2311" s="5"/>
    </row>
    <row r="2312" spans="1:2" x14ac:dyDescent="0.35">
      <c r="A2312" s="5"/>
      <c r="B2312" s="5"/>
    </row>
    <row r="2313" spans="1:2" x14ac:dyDescent="0.35">
      <c r="A2313" s="5"/>
      <c r="B2313" s="5"/>
    </row>
    <row r="2314" spans="1:2" x14ac:dyDescent="0.35">
      <c r="A2314" s="5"/>
      <c r="B2314" s="5"/>
    </row>
    <row r="2315" spans="1:2" x14ac:dyDescent="0.35">
      <c r="A2315" s="5"/>
      <c r="B2315" s="5"/>
    </row>
    <row r="2316" spans="1:2" x14ac:dyDescent="0.35">
      <c r="A2316" s="5"/>
      <c r="B2316" s="5"/>
    </row>
    <row r="2317" spans="1:2" x14ac:dyDescent="0.35">
      <c r="A2317" s="5"/>
      <c r="B2317" s="5"/>
    </row>
    <row r="2318" spans="1:2" x14ac:dyDescent="0.35">
      <c r="A2318" s="5"/>
      <c r="B2318" s="5"/>
    </row>
    <row r="2319" spans="1:2" x14ac:dyDescent="0.35">
      <c r="A2319" s="5"/>
      <c r="B2319" s="5"/>
    </row>
    <row r="2320" spans="1:2" x14ac:dyDescent="0.35">
      <c r="A2320" s="5"/>
      <c r="B2320" s="5"/>
    </row>
    <row r="2321" spans="1:2" x14ac:dyDescent="0.35">
      <c r="A2321" s="5"/>
      <c r="B2321" s="5"/>
    </row>
    <row r="2322" spans="1:2" x14ac:dyDescent="0.35">
      <c r="A2322" s="5"/>
      <c r="B2322" s="5"/>
    </row>
    <row r="2323" spans="1:2" x14ac:dyDescent="0.35">
      <c r="A2323" s="5"/>
      <c r="B2323" s="5"/>
    </row>
    <row r="2324" spans="1:2" x14ac:dyDescent="0.35">
      <c r="A2324" s="5"/>
      <c r="B2324" s="5"/>
    </row>
    <row r="2325" spans="1:2" x14ac:dyDescent="0.35">
      <c r="A2325" s="5"/>
      <c r="B2325" s="5"/>
    </row>
    <row r="2326" spans="1:2" x14ac:dyDescent="0.35">
      <c r="A2326" s="5"/>
      <c r="B2326" s="5"/>
    </row>
    <row r="2327" spans="1:2" x14ac:dyDescent="0.35">
      <c r="A2327" s="5"/>
      <c r="B2327" s="5"/>
    </row>
    <row r="2328" spans="1:2" x14ac:dyDescent="0.35">
      <c r="A2328" s="5"/>
      <c r="B2328" s="5"/>
    </row>
    <row r="2329" spans="1:2" x14ac:dyDescent="0.35">
      <c r="A2329" s="5"/>
      <c r="B2329" s="5"/>
    </row>
    <row r="2330" spans="1:2" x14ac:dyDescent="0.35">
      <c r="A2330" s="5"/>
      <c r="B2330" s="5"/>
    </row>
    <row r="2331" spans="1:2" x14ac:dyDescent="0.35">
      <c r="A2331" s="5"/>
      <c r="B2331" s="5"/>
    </row>
    <row r="2332" spans="1:2" x14ac:dyDescent="0.35">
      <c r="A2332" s="5"/>
      <c r="B2332" s="5"/>
    </row>
    <row r="2333" spans="1:2" x14ac:dyDescent="0.35">
      <c r="A2333" s="5"/>
      <c r="B2333" s="5"/>
    </row>
    <row r="2334" spans="1:2" x14ac:dyDescent="0.35">
      <c r="A2334" s="5"/>
      <c r="B2334" s="5"/>
    </row>
    <row r="2335" spans="1:2" x14ac:dyDescent="0.35">
      <c r="A2335" s="5"/>
      <c r="B2335" s="5"/>
    </row>
    <row r="2336" spans="1:2" x14ac:dyDescent="0.35">
      <c r="A2336" s="5"/>
      <c r="B2336" s="5"/>
    </row>
    <row r="2337" spans="1:2" x14ac:dyDescent="0.35">
      <c r="A2337" s="5"/>
      <c r="B2337" s="5"/>
    </row>
    <row r="2338" spans="1:2" x14ac:dyDescent="0.35">
      <c r="A2338" s="5"/>
      <c r="B2338" s="5"/>
    </row>
    <row r="2339" spans="1:2" x14ac:dyDescent="0.35">
      <c r="A2339" s="5"/>
      <c r="B2339" s="5"/>
    </row>
    <row r="2340" spans="1:2" x14ac:dyDescent="0.35">
      <c r="A2340" s="5"/>
      <c r="B2340" s="5"/>
    </row>
    <row r="2341" spans="1:2" x14ac:dyDescent="0.35">
      <c r="A2341" s="5"/>
      <c r="B2341" s="5"/>
    </row>
    <row r="2342" spans="1:2" x14ac:dyDescent="0.35">
      <c r="A2342" s="5"/>
      <c r="B2342" s="5"/>
    </row>
    <row r="2343" spans="1:2" x14ac:dyDescent="0.35">
      <c r="A2343" s="5"/>
      <c r="B2343" s="5"/>
    </row>
    <row r="2344" spans="1:2" x14ac:dyDescent="0.35">
      <c r="A2344" s="5"/>
      <c r="B2344" s="5"/>
    </row>
    <row r="2345" spans="1:2" x14ac:dyDescent="0.35">
      <c r="A2345" s="5"/>
      <c r="B2345" s="5"/>
    </row>
    <row r="2346" spans="1:2" x14ac:dyDescent="0.35">
      <c r="A2346" s="5"/>
      <c r="B2346" s="5"/>
    </row>
    <row r="2347" spans="1:2" x14ac:dyDescent="0.35">
      <c r="A2347" s="5"/>
      <c r="B2347" s="5"/>
    </row>
    <row r="2348" spans="1:2" x14ac:dyDescent="0.35">
      <c r="A2348" s="5"/>
      <c r="B2348" s="5"/>
    </row>
    <row r="2349" spans="1:2" x14ac:dyDescent="0.35">
      <c r="A2349" s="5"/>
      <c r="B2349" s="5"/>
    </row>
    <row r="2350" spans="1:2" x14ac:dyDescent="0.35">
      <c r="A2350" s="5"/>
      <c r="B2350" s="5"/>
    </row>
    <row r="2351" spans="1:2" x14ac:dyDescent="0.35">
      <c r="A2351" s="5"/>
      <c r="B2351" s="5"/>
    </row>
    <row r="2352" spans="1:2" x14ac:dyDescent="0.35">
      <c r="A2352" s="5"/>
      <c r="B2352" s="5"/>
    </row>
    <row r="2353" spans="1:2" x14ac:dyDescent="0.35">
      <c r="A2353" s="5"/>
      <c r="B2353" s="5"/>
    </row>
    <row r="2354" spans="1:2" x14ac:dyDescent="0.35">
      <c r="A2354" s="5"/>
      <c r="B2354" s="5"/>
    </row>
    <row r="2355" spans="1:2" x14ac:dyDescent="0.35">
      <c r="A2355" s="5"/>
      <c r="B2355" s="5"/>
    </row>
    <row r="2356" spans="1:2" x14ac:dyDescent="0.35">
      <c r="A2356" s="5"/>
      <c r="B2356" s="5"/>
    </row>
    <row r="2357" spans="1:2" x14ac:dyDescent="0.35">
      <c r="A2357" s="5"/>
      <c r="B2357" s="5"/>
    </row>
    <row r="2358" spans="1:2" x14ac:dyDescent="0.35">
      <c r="A2358" s="5"/>
      <c r="B2358" s="5"/>
    </row>
    <row r="2359" spans="1:2" x14ac:dyDescent="0.35">
      <c r="A2359" s="5"/>
      <c r="B2359" s="5"/>
    </row>
    <row r="2360" spans="1:2" x14ac:dyDescent="0.35">
      <c r="A2360" s="5"/>
      <c r="B2360" s="5"/>
    </row>
    <row r="2361" spans="1:2" x14ac:dyDescent="0.35">
      <c r="A2361" s="5"/>
      <c r="B2361" s="5"/>
    </row>
    <row r="2362" spans="1:2" x14ac:dyDescent="0.35">
      <c r="A2362" s="5"/>
      <c r="B2362" s="5"/>
    </row>
    <row r="2363" spans="1:2" x14ac:dyDescent="0.35">
      <c r="A2363" s="5"/>
      <c r="B2363" s="5"/>
    </row>
    <row r="2364" spans="1:2" x14ac:dyDescent="0.35">
      <c r="A2364" s="5"/>
      <c r="B2364" s="5"/>
    </row>
    <row r="2365" spans="1:2" x14ac:dyDescent="0.35">
      <c r="A2365" s="5"/>
      <c r="B2365" s="5"/>
    </row>
    <row r="2366" spans="1:2" x14ac:dyDescent="0.35">
      <c r="A2366" s="5"/>
      <c r="B2366" s="5"/>
    </row>
    <row r="2367" spans="1:2" x14ac:dyDescent="0.35">
      <c r="A2367" s="5"/>
      <c r="B2367" s="5"/>
    </row>
    <row r="2368" spans="1:2" x14ac:dyDescent="0.35">
      <c r="A2368" s="5"/>
      <c r="B2368" s="5"/>
    </row>
    <row r="2369" spans="1:2" x14ac:dyDescent="0.35">
      <c r="A2369" s="5"/>
      <c r="B2369" s="5"/>
    </row>
    <row r="2370" spans="1:2" x14ac:dyDescent="0.35">
      <c r="A2370" s="5"/>
      <c r="B2370" s="5"/>
    </row>
    <row r="2371" spans="1:2" x14ac:dyDescent="0.35">
      <c r="A2371" s="5"/>
      <c r="B2371" s="5"/>
    </row>
    <row r="2372" spans="1:2" x14ac:dyDescent="0.35">
      <c r="A2372" s="5"/>
      <c r="B2372" s="5"/>
    </row>
    <row r="2373" spans="1:2" x14ac:dyDescent="0.35">
      <c r="A2373" s="5"/>
      <c r="B2373" s="5"/>
    </row>
    <row r="2374" spans="1:2" x14ac:dyDescent="0.35">
      <c r="A2374" s="5"/>
      <c r="B2374" s="5"/>
    </row>
    <row r="2375" spans="1:2" x14ac:dyDescent="0.35">
      <c r="A2375" s="5"/>
      <c r="B2375" s="5"/>
    </row>
    <row r="2376" spans="1:2" x14ac:dyDescent="0.35">
      <c r="A2376" s="5"/>
      <c r="B2376" s="5"/>
    </row>
    <row r="2377" spans="1:2" x14ac:dyDescent="0.35">
      <c r="A2377" s="5"/>
      <c r="B2377" s="5"/>
    </row>
    <row r="2378" spans="1:2" x14ac:dyDescent="0.35">
      <c r="A2378" s="5"/>
      <c r="B2378" s="5"/>
    </row>
    <row r="2379" spans="1:2" x14ac:dyDescent="0.35">
      <c r="A2379" s="5"/>
      <c r="B2379" s="5"/>
    </row>
    <row r="2380" spans="1:2" x14ac:dyDescent="0.35">
      <c r="A2380" s="5"/>
      <c r="B2380" s="5"/>
    </row>
    <row r="2381" spans="1:2" x14ac:dyDescent="0.35">
      <c r="A2381" s="5"/>
      <c r="B2381" s="5"/>
    </row>
    <row r="2382" spans="1:2" x14ac:dyDescent="0.35">
      <c r="A2382" s="5"/>
      <c r="B2382" s="5"/>
    </row>
    <row r="2383" spans="1:2" x14ac:dyDescent="0.35">
      <c r="A2383" s="5"/>
      <c r="B2383" s="5"/>
    </row>
    <row r="2384" spans="1:2" x14ac:dyDescent="0.35">
      <c r="A2384" s="5"/>
      <c r="B2384" s="5"/>
    </row>
    <row r="2385" spans="1:2" x14ac:dyDescent="0.35">
      <c r="A2385" s="5"/>
      <c r="B2385" s="5"/>
    </row>
    <row r="2386" spans="1:2" x14ac:dyDescent="0.35">
      <c r="A2386" s="5"/>
      <c r="B2386" s="5"/>
    </row>
    <row r="2387" spans="1:2" x14ac:dyDescent="0.35">
      <c r="A2387" s="5"/>
      <c r="B2387" s="5"/>
    </row>
    <row r="2388" spans="1:2" x14ac:dyDescent="0.35">
      <c r="A2388" s="5"/>
      <c r="B2388" s="5"/>
    </row>
    <row r="2389" spans="1:2" x14ac:dyDescent="0.35">
      <c r="A2389" s="5"/>
      <c r="B2389" s="5"/>
    </row>
    <row r="2390" spans="1:2" x14ac:dyDescent="0.35">
      <c r="A2390" s="5"/>
      <c r="B2390" s="5"/>
    </row>
    <row r="2391" spans="1:2" x14ac:dyDescent="0.35">
      <c r="A2391" s="5"/>
      <c r="B2391" s="5"/>
    </row>
    <row r="2392" spans="1:2" x14ac:dyDescent="0.35">
      <c r="A2392" s="5"/>
      <c r="B2392" s="5"/>
    </row>
    <row r="2393" spans="1:2" x14ac:dyDescent="0.35">
      <c r="A2393" s="5"/>
      <c r="B2393" s="5"/>
    </row>
    <row r="2394" spans="1:2" x14ac:dyDescent="0.35">
      <c r="A2394" s="5"/>
      <c r="B2394" s="5"/>
    </row>
    <row r="2395" spans="1:2" x14ac:dyDescent="0.35">
      <c r="A2395" s="5"/>
      <c r="B2395" s="5"/>
    </row>
    <row r="2396" spans="1:2" x14ac:dyDescent="0.35">
      <c r="A2396" s="5"/>
      <c r="B2396" s="5"/>
    </row>
    <row r="2397" spans="1:2" x14ac:dyDescent="0.35">
      <c r="A2397" s="5"/>
      <c r="B2397" s="5"/>
    </row>
    <row r="2398" spans="1:2" x14ac:dyDescent="0.35">
      <c r="A2398" s="5"/>
      <c r="B2398" s="5"/>
    </row>
    <row r="2399" spans="1:2" x14ac:dyDescent="0.35">
      <c r="A2399" s="5"/>
      <c r="B2399" s="5"/>
    </row>
    <row r="2400" spans="1:2" x14ac:dyDescent="0.35">
      <c r="A2400" s="5"/>
      <c r="B2400" s="5"/>
    </row>
    <row r="2401" spans="1:2" x14ac:dyDescent="0.35">
      <c r="A2401" s="5"/>
      <c r="B2401" s="5"/>
    </row>
    <row r="2402" spans="1:2" x14ac:dyDescent="0.35">
      <c r="A2402" s="5"/>
      <c r="B2402" s="5"/>
    </row>
    <row r="2403" spans="1:2" x14ac:dyDescent="0.35">
      <c r="A2403" s="5"/>
      <c r="B2403" s="5"/>
    </row>
    <row r="2404" spans="1:2" x14ac:dyDescent="0.35">
      <c r="A2404" s="5"/>
      <c r="B2404" s="5"/>
    </row>
    <row r="2405" spans="1:2" x14ac:dyDescent="0.35">
      <c r="A2405" s="5"/>
      <c r="B2405" s="5"/>
    </row>
    <row r="2406" spans="1:2" x14ac:dyDescent="0.35">
      <c r="A2406" s="5"/>
      <c r="B2406" s="5"/>
    </row>
    <row r="2407" spans="1:2" x14ac:dyDescent="0.35">
      <c r="A2407" s="5"/>
      <c r="B2407" s="5"/>
    </row>
    <row r="2408" spans="1:2" x14ac:dyDescent="0.35">
      <c r="A2408" s="5"/>
      <c r="B2408" s="5"/>
    </row>
    <row r="2409" spans="1:2" x14ac:dyDescent="0.35">
      <c r="A2409" s="5"/>
      <c r="B2409" s="5"/>
    </row>
    <row r="2410" spans="1:2" x14ac:dyDescent="0.35">
      <c r="A2410" s="5"/>
      <c r="B2410" s="5"/>
    </row>
    <row r="2411" spans="1:2" x14ac:dyDescent="0.35">
      <c r="A2411" s="5"/>
      <c r="B2411" s="5"/>
    </row>
    <row r="2412" spans="1:2" x14ac:dyDescent="0.35">
      <c r="A2412" s="5"/>
      <c r="B2412" s="5"/>
    </row>
    <row r="2413" spans="1:2" x14ac:dyDescent="0.35">
      <c r="A2413" s="5"/>
      <c r="B2413" s="5"/>
    </row>
    <row r="2414" spans="1:2" x14ac:dyDescent="0.35">
      <c r="A2414" s="5"/>
      <c r="B2414" s="5"/>
    </row>
    <row r="2415" spans="1:2" x14ac:dyDescent="0.35">
      <c r="A2415" s="5"/>
      <c r="B2415" s="5"/>
    </row>
    <row r="2416" spans="1:2" x14ac:dyDescent="0.35">
      <c r="A2416" s="5"/>
      <c r="B2416" s="5"/>
    </row>
    <row r="2417" spans="1:2" x14ac:dyDescent="0.35">
      <c r="A2417" s="5"/>
      <c r="B2417" s="5"/>
    </row>
    <row r="2418" spans="1:2" x14ac:dyDescent="0.35">
      <c r="A2418" s="5"/>
      <c r="B2418" s="5"/>
    </row>
    <row r="2419" spans="1:2" x14ac:dyDescent="0.35">
      <c r="A2419" s="5"/>
      <c r="B2419" s="5"/>
    </row>
    <row r="2420" spans="1:2" x14ac:dyDescent="0.35">
      <c r="A2420" s="5"/>
      <c r="B2420" s="5"/>
    </row>
    <row r="2421" spans="1:2" x14ac:dyDescent="0.35">
      <c r="A2421" s="5"/>
      <c r="B2421" s="5"/>
    </row>
    <row r="2422" spans="1:2" x14ac:dyDescent="0.35">
      <c r="A2422" s="5"/>
      <c r="B2422" s="5"/>
    </row>
    <row r="2423" spans="1:2" x14ac:dyDescent="0.35">
      <c r="A2423" s="5"/>
      <c r="B2423" s="5"/>
    </row>
    <row r="2424" spans="1:2" x14ac:dyDescent="0.35">
      <c r="A2424" s="5"/>
      <c r="B2424" s="5"/>
    </row>
    <row r="2425" spans="1:2" x14ac:dyDescent="0.35">
      <c r="A2425" s="5"/>
      <c r="B2425" s="5"/>
    </row>
    <row r="2426" spans="1:2" x14ac:dyDescent="0.35">
      <c r="A2426" s="5"/>
      <c r="B2426" s="5"/>
    </row>
    <row r="2427" spans="1:2" x14ac:dyDescent="0.35">
      <c r="A2427" s="5"/>
      <c r="B2427" s="5"/>
    </row>
    <row r="2428" spans="1:2" x14ac:dyDescent="0.35">
      <c r="A2428" s="5"/>
      <c r="B2428" s="5"/>
    </row>
    <row r="2429" spans="1:2" x14ac:dyDescent="0.35">
      <c r="A2429" s="5"/>
      <c r="B2429" s="5"/>
    </row>
    <row r="2430" spans="1:2" x14ac:dyDescent="0.35">
      <c r="A2430" s="5"/>
      <c r="B2430" s="5"/>
    </row>
    <row r="2431" spans="1:2" x14ac:dyDescent="0.35">
      <c r="A2431" s="5"/>
      <c r="B2431" s="5"/>
    </row>
    <row r="2432" spans="1:2" x14ac:dyDescent="0.35">
      <c r="A2432" s="5"/>
      <c r="B2432" s="5"/>
    </row>
    <row r="2433" spans="1:2" x14ac:dyDescent="0.35">
      <c r="A2433" s="5"/>
      <c r="B2433" s="5"/>
    </row>
    <row r="2434" spans="1:2" x14ac:dyDescent="0.35">
      <c r="A2434" s="5"/>
      <c r="B2434" s="5"/>
    </row>
    <row r="2435" spans="1:2" x14ac:dyDescent="0.35">
      <c r="A2435" s="5"/>
      <c r="B2435" s="5"/>
    </row>
    <row r="2436" spans="1:2" x14ac:dyDescent="0.35">
      <c r="A2436" s="5"/>
      <c r="B2436" s="5"/>
    </row>
    <row r="2437" spans="1:2" x14ac:dyDescent="0.35">
      <c r="A2437" s="5"/>
      <c r="B2437" s="5"/>
    </row>
    <row r="2438" spans="1:2" x14ac:dyDescent="0.35">
      <c r="A2438" s="5"/>
      <c r="B2438" s="5"/>
    </row>
    <row r="2439" spans="1:2" x14ac:dyDescent="0.35">
      <c r="A2439" s="5"/>
      <c r="B2439" s="5"/>
    </row>
    <row r="2440" spans="1:2" x14ac:dyDescent="0.35">
      <c r="A2440" s="5"/>
      <c r="B2440" s="5"/>
    </row>
    <row r="2441" spans="1:2" x14ac:dyDescent="0.35">
      <c r="A2441" s="5"/>
      <c r="B2441" s="5"/>
    </row>
    <row r="2442" spans="1:2" x14ac:dyDescent="0.35">
      <c r="A2442" s="5"/>
      <c r="B2442" s="5"/>
    </row>
    <row r="2443" spans="1:2" x14ac:dyDescent="0.35">
      <c r="A2443" s="5"/>
      <c r="B2443" s="5"/>
    </row>
    <row r="2444" spans="1:2" x14ac:dyDescent="0.35">
      <c r="A2444" s="5"/>
      <c r="B2444" s="5"/>
    </row>
    <row r="2445" spans="1:2" x14ac:dyDescent="0.35">
      <c r="A2445" s="5"/>
      <c r="B2445" s="5"/>
    </row>
    <row r="2446" spans="1:2" x14ac:dyDescent="0.35">
      <c r="A2446" s="5"/>
      <c r="B2446" s="5"/>
    </row>
    <row r="2447" spans="1:2" x14ac:dyDescent="0.35">
      <c r="A2447" s="5"/>
      <c r="B2447" s="5"/>
    </row>
    <row r="2448" spans="1:2" x14ac:dyDescent="0.35">
      <c r="A2448" s="5"/>
      <c r="B2448" s="5"/>
    </row>
    <row r="2449" spans="1:2" x14ac:dyDescent="0.35">
      <c r="A2449" s="5"/>
      <c r="B2449" s="5"/>
    </row>
    <row r="2450" spans="1:2" x14ac:dyDescent="0.35">
      <c r="A2450" s="5"/>
      <c r="B2450" s="5"/>
    </row>
    <row r="2451" spans="1:2" x14ac:dyDescent="0.35">
      <c r="A2451" s="5"/>
      <c r="B2451" s="5"/>
    </row>
    <row r="2452" spans="1:2" x14ac:dyDescent="0.35">
      <c r="A2452" s="5"/>
      <c r="B2452" s="5"/>
    </row>
    <row r="2453" spans="1:2" x14ac:dyDescent="0.35">
      <c r="A2453" s="5"/>
      <c r="B2453" s="5"/>
    </row>
    <row r="2454" spans="1:2" x14ac:dyDescent="0.35">
      <c r="A2454" s="5"/>
      <c r="B2454" s="5"/>
    </row>
    <row r="2455" spans="1:2" x14ac:dyDescent="0.35">
      <c r="A2455" s="5"/>
      <c r="B2455" s="5"/>
    </row>
    <row r="2456" spans="1:2" x14ac:dyDescent="0.35">
      <c r="A2456" s="5"/>
      <c r="B2456" s="5"/>
    </row>
    <row r="2457" spans="1:2" x14ac:dyDescent="0.35">
      <c r="A2457" s="5"/>
      <c r="B2457" s="5"/>
    </row>
    <row r="2458" spans="1:2" x14ac:dyDescent="0.35">
      <c r="A2458" s="5"/>
      <c r="B2458" s="5"/>
    </row>
    <row r="2459" spans="1:2" x14ac:dyDescent="0.35">
      <c r="A2459" s="5"/>
      <c r="B2459" s="5"/>
    </row>
    <row r="2460" spans="1:2" x14ac:dyDescent="0.35">
      <c r="A2460" s="5"/>
      <c r="B2460" s="5"/>
    </row>
    <row r="2461" spans="1:2" x14ac:dyDescent="0.35">
      <c r="A2461" s="5"/>
      <c r="B2461" s="5"/>
    </row>
    <row r="2462" spans="1:2" x14ac:dyDescent="0.35">
      <c r="A2462" s="5"/>
      <c r="B2462" s="5"/>
    </row>
    <row r="2463" spans="1:2" x14ac:dyDescent="0.35">
      <c r="A2463" s="5"/>
      <c r="B2463" s="5"/>
    </row>
    <row r="2464" spans="1:2" x14ac:dyDescent="0.35">
      <c r="A2464" s="5"/>
      <c r="B2464" s="5"/>
    </row>
    <row r="2465" spans="1:2" x14ac:dyDescent="0.35">
      <c r="A2465" s="5"/>
      <c r="B2465" s="5"/>
    </row>
    <row r="2466" spans="1:2" x14ac:dyDescent="0.35">
      <c r="A2466" s="5"/>
      <c r="B2466" s="5"/>
    </row>
    <row r="2467" spans="1:2" x14ac:dyDescent="0.35">
      <c r="A2467" s="5"/>
      <c r="B2467" s="5"/>
    </row>
    <row r="2468" spans="1:2" x14ac:dyDescent="0.35">
      <c r="A2468" s="5"/>
      <c r="B2468" s="5"/>
    </row>
    <row r="2469" spans="1:2" x14ac:dyDescent="0.35">
      <c r="A2469" s="5"/>
      <c r="B2469" s="5"/>
    </row>
    <row r="2470" spans="1:2" x14ac:dyDescent="0.35">
      <c r="A2470" s="5"/>
      <c r="B2470" s="5"/>
    </row>
    <row r="2471" spans="1:2" x14ac:dyDescent="0.35">
      <c r="A2471" s="5"/>
      <c r="B2471" s="5"/>
    </row>
    <row r="2472" spans="1:2" x14ac:dyDescent="0.35">
      <c r="A2472" s="5"/>
      <c r="B2472" s="5"/>
    </row>
    <row r="2473" spans="1:2" x14ac:dyDescent="0.35">
      <c r="A2473" s="5"/>
      <c r="B2473" s="5"/>
    </row>
    <row r="2474" spans="1:2" x14ac:dyDescent="0.35">
      <c r="A2474" s="5"/>
      <c r="B2474" s="5"/>
    </row>
    <row r="2475" spans="1:2" x14ac:dyDescent="0.35">
      <c r="A2475" s="5"/>
      <c r="B2475" s="5"/>
    </row>
    <row r="2476" spans="1:2" x14ac:dyDescent="0.35">
      <c r="A2476" s="5"/>
      <c r="B2476" s="5"/>
    </row>
    <row r="2477" spans="1:2" x14ac:dyDescent="0.35">
      <c r="A2477" s="5"/>
      <c r="B2477" s="5"/>
    </row>
    <row r="2478" spans="1:2" x14ac:dyDescent="0.35">
      <c r="A2478" s="5"/>
      <c r="B2478" s="5"/>
    </row>
    <row r="2479" spans="1:2" x14ac:dyDescent="0.35">
      <c r="A2479" s="5"/>
      <c r="B2479" s="5"/>
    </row>
    <row r="2480" spans="1:2" x14ac:dyDescent="0.35">
      <c r="A2480" s="5"/>
      <c r="B2480" s="5"/>
    </row>
    <row r="2481" spans="1:2" x14ac:dyDescent="0.35">
      <c r="A2481" s="5"/>
      <c r="B2481" s="5"/>
    </row>
    <row r="2482" spans="1:2" x14ac:dyDescent="0.35">
      <c r="A2482" s="5"/>
      <c r="B2482" s="5"/>
    </row>
    <row r="2483" spans="1:2" x14ac:dyDescent="0.35">
      <c r="A2483" s="5"/>
      <c r="B2483" s="5"/>
    </row>
    <row r="2484" spans="1:2" x14ac:dyDescent="0.35">
      <c r="A2484" s="5"/>
      <c r="B2484" s="5"/>
    </row>
    <row r="2485" spans="1:2" x14ac:dyDescent="0.35">
      <c r="A2485" s="5"/>
      <c r="B2485" s="5"/>
    </row>
    <row r="2486" spans="1:2" x14ac:dyDescent="0.35">
      <c r="A2486" s="5"/>
      <c r="B2486" s="5"/>
    </row>
    <row r="2487" spans="1:2" x14ac:dyDescent="0.35">
      <c r="A2487" s="5"/>
      <c r="B2487" s="5"/>
    </row>
    <row r="2488" spans="1:2" x14ac:dyDescent="0.35">
      <c r="A2488" s="5"/>
      <c r="B2488" s="5"/>
    </row>
    <row r="2489" spans="1:2" x14ac:dyDescent="0.35">
      <c r="A2489" s="5"/>
      <c r="B2489" s="5"/>
    </row>
    <row r="2490" spans="1:2" x14ac:dyDescent="0.35">
      <c r="A2490" s="5"/>
      <c r="B2490" s="5"/>
    </row>
    <row r="2491" spans="1:2" x14ac:dyDescent="0.35">
      <c r="A2491" s="5"/>
      <c r="B2491" s="5"/>
    </row>
    <row r="2492" spans="1:2" x14ac:dyDescent="0.35">
      <c r="A2492" s="5"/>
      <c r="B2492" s="5"/>
    </row>
    <row r="2493" spans="1:2" x14ac:dyDescent="0.35">
      <c r="A2493" s="5"/>
      <c r="B2493" s="5"/>
    </row>
    <row r="2494" spans="1:2" x14ac:dyDescent="0.35">
      <c r="A2494" s="5"/>
      <c r="B2494" s="5"/>
    </row>
    <row r="2495" spans="1:2" x14ac:dyDescent="0.35">
      <c r="A2495" s="5"/>
      <c r="B2495" s="5"/>
    </row>
    <row r="2496" spans="1:2" x14ac:dyDescent="0.35">
      <c r="A2496" s="5"/>
      <c r="B2496" s="5"/>
    </row>
    <row r="2497" spans="1:2" x14ac:dyDescent="0.35">
      <c r="A2497" s="5"/>
      <c r="B2497" s="5"/>
    </row>
    <row r="2498" spans="1:2" x14ac:dyDescent="0.35">
      <c r="A2498" s="5"/>
      <c r="B2498" s="5"/>
    </row>
    <row r="2499" spans="1:2" x14ac:dyDescent="0.35">
      <c r="A2499" s="5"/>
      <c r="B2499" s="5"/>
    </row>
    <row r="2500" spans="1:2" x14ac:dyDescent="0.35">
      <c r="A2500" s="5"/>
      <c r="B2500" s="5"/>
    </row>
    <row r="2501" spans="1:2" x14ac:dyDescent="0.35">
      <c r="A2501" s="5"/>
      <c r="B2501" s="5"/>
    </row>
    <row r="2502" spans="1:2" x14ac:dyDescent="0.35">
      <c r="A2502" s="5"/>
      <c r="B2502" s="5"/>
    </row>
    <row r="2503" spans="1:2" x14ac:dyDescent="0.35">
      <c r="A2503" s="5"/>
      <c r="B2503" s="5"/>
    </row>
    <row r="2504" spans="1:2" x14ac:dyDescent="0.35">
      <c r="A2504" s="5"/>
      <c r="B2504" s="5"/>
    </row>
    <row r="2505" spans="1:2" x14ac:dyDescent="0.35">
      <c r="A2505" s="5"/>
      <c r="B2505" s="5"/>
    </row>
    <row r="2506" spans="1:2" x14ac:dyDescent="0.35">
      <c r="A2506" s="5"/>
      <c r="B2506" s="5"/>
    </row>
    <row r="2507" spans="1:2" x14ac:dyDescent="0.35">
      <c r="A2507" s="5"/>
      <c r="B2507" s="5"/>
    </row>
    <row r="2508" spans="1:2" x14ac:dyDescent="0.35">
      <c r="A2508" s="5"/>
      <c r="B2508" s="5"/>
    </row>
    <row r="2509" spans="1:2" x14ac:dyDescent="0.35">
      <c r="A2509" s="5"/>
      <c r="B2509" s="5"/>
    </row>
    <row r="2510" spans="1:2" x14ac:dyDescent="0.35">
      <c r="A2510" s="5"/>
      <c r="B2510" s="5"/>
    </row>
    <row r="2511" spans="1:2" x14ac:dyDescent="0.35">
      <c r="A2511" s="5"/>
      <c r="B2511" s="5"/>
    </row>
    <row r="2512" spans="1:2" x14ac:dyDescent="0.35">
      <c r="A2512" s="5"/>
      <c r="B2512" s="5"/>
    </row>
    <row r="2513" spans="1:2" x14ac:dyDescent="0.35">
      <c r="A2513" s="5"/>
      <c r="B2513" s="5"/>
    </row>
    <row r="2514" spans="1:2" x14ac:dyDescent="0.35">
      <c r="A2514" s="5"/>
      <c r="B2514" s="5"/>
    </row>
    <row r="2515" spans="1:2" x14ac:dyDescent="0.35">
      <c r="A2515" s="5"/>
      <c r="B2515" s="5"/>
    </row>
    <row r="2516" spans="1:2" x14ac:dyDescent="0.35">
      <c r="A2516" s="5"/>
      <c r="B2516" s="5"/>
    </row>
    <row r="2517" spans="1:2" x14ac:dyDescent="0.35">
      <c r="A2517" s="5"/>
      <c r="B2517" s="5"/>
    </row>
    <row r="2518" spans="1:2" x14ac:dyDescent="0.35">
      <c r="A2518" s="5"/>
      <c r="B2518" s="5"/>
    </row>
    <row r="2519" spans="1:2" x14ac:dyDescent="0.35">
      <c r="A2519" s="5"/>
      <c r="B2519" s="5"/>
    </row>
    <row r="2520" spans="1:2" x14ac:dyDescent="0.35">
      <c r="A2520" s="5"/>
      <c r="B2520" s="5"/>
    </row>
    <row r="2521" spans="1:2" x14ac:dyDescent="0.35">
      <c r="A2521" s="5"/>
      <c r="B2521" s="5"/>
    </row>
    <row r="2522" spans="1:2" x14ac:dyDescent="0.35">
      <c r="A2522" s="5"/>
      <c r="B2522" s="5"/>
    </row>
    <row r="2523" spans="1:2" x14ac:dyDescent="0.35">
      <c r="A2523" s="5"/>
      <c r="B2523" s="5"/>
    </row>
    <row r="2524" spans="1:2" x14ac:dyDescent="0.35">
      <c r="A2524" s="5"/>
      <c r="B2524" s="5"/>
    </row>
    <row r="2525" spans="1:2" x14ac:dyDescent="0.35">
      <c r="A2525" s="5"/>
      <c r="B2525" s="5"/>
    </row>
    <row r="2526" spans="1:2" x14ac:dyDescent="0.35">
      <c r="A2526" s="5"/>
      <c r="B2526" s="5"/>
    </row>
    <row r="2527" spans="1:2" x14ac:dyDescent="0.35">
      <c r="A2527" s="5"/>
      <c r="B2527" s="5"/>
    </row>
    <row r="2528" spans="1:2" x14ac:dyDescent="0.35">
      <c r="A2528" s="5"/>
      <c r="B2528" s="5"/>
    </row>
    <row r="2529" spans="1:2" x14ac:dyDescent="0.35">
      <c r="A2529" s="5"/>
      <c r="B2529" s="5"/>
    </row>
    <row r="2530" spans="1:2" x14ac:dyDescent="0.35">
      <c r="A2530" s="5"/>
      <c r="B2530" s="5"/>
    </row>
    <row r="2531" spans="1:2" x14ac:dyDescent="0.35">
      <c r="A2531" s="5"/>
      <c r="B2531" s="5"/>
    </row>
    <row r="2532" spans="1:2" x14ac:dyDescent="0.35">
      <c r="A2532" s="5"/>
      <c r="B2532" s="5"/>
    </row>
    <row r="2533" spans="1:2" x14ac:dyDescent="0.35">
      <c r="A2533" s="5"/>
      <c r="B2533" s="5"/>
    </row>
    <row r="2534" spans="1:2" x14ac:dyDescent="0.35">
      <c r="A2534" s="5"/>
      <c r="B2534" s="5"/>
    </row>
    <row r="2535" spans="1:2" x14ac:dyDescent="0.35">
      <c r="A2535" s="5"/>
      <c r="B2535" s="5"/>
    </row>
    <row r="2536" spans="1:2" x14ac:dyDescent="0.35">
      <c r="A2536" s="5"/>
      <c r="B2536" s="5"/>
    </row>
    <row r="2537" spans="1:2" x14ac:dyDescent="0.35">
      <c r="A2537" s="5"/>
      <c r="B2537" s="5"/>
    </row>
    <row r="2538" spans="1:2" x14ac:dyDescent="0.35">
      <c r="A2538" s="5"/>
      <c r="B2538" s="5"/>
    </row>
    <row r="2539" spans="1:2" x14ac:dyDescent="0.35">
      <c r="A2539" s="5"/>
      <c r="B2539" s="5"/>
    </row>
    <row r="2540" spans="1:2" x14ac:dyDescent="0.35">
      <c r="A2540" s="5"/>
      <c r="B2540" s="5"/>
    </row>
    <row r="2541" spans="1:2" x14ac:dyDescent="0.35">
      <c r="A2541" s="5"/>
      <c r="B2541" s="5"/>
    </row>
    <row r="2542" spans="1:2" x14ac:dyDescent="0.35">
      <c r="A2542" s="5"/>
      <c r="B2542" s="5"/>
    </row>
    <row r="2543" spans="1:2" x14ac:dyDescent="0.35">
      <c r="A2543" s="5"/>
      <c r="B2543" s="5"/>
    </row>
    <row r="2544" spans="1:2" x14ac:dyDescent="0.35">
      <c r="A2544" s="5"/>
      <c r="B2544" s="5"/>
    </row>
    <row r="2545" spans="1:2" x14ac:dyDescent="0.35">
      <c r="A2545" s="5"/>
      <c r="B2545" s="5"/>
    </row>
    <row r="2546" spans="1:2" x14ac:dyDescent="0.35">
      <c r="A2546" s="5"/>
      <c r="B2546" s="5"/>
    </row>
    <row r="2547" spans="1:2" x14ac:dyDescent="0.35">
      <c r="A2547" s="5"/>
      <c r="B2547" s="5"/>
    </row>
    <row r="2548" spans="1:2" x14ac:dyDescent="0.35">
      <c r="A2548" s="5"/>
      <c r="B2548" s="5"/>
    </row>
    <row r="2549" spans="1:2" x14ac:dyDescent="0.35">
      <c r="A2549" s="5"/>
      <c r="B2549" s="5"/>
    </row>
    <row r="2550" spans="1:2" x14ac:dyDescent="0.35">
      <c r="A2550" s="5"/>
      <c r="B2550" s="5"/>
    </row>
    <row r="2551" spans="1:2" x14ac:dyDescent="0.35">
      <c r="A2551" s="5"/>
      <c r="B2551" s="5"/>
    </row>
    <row r="2552" spans="1:2" x14ac:dyDescent="0.35">
      <c r="A2552" s="5"/>
      <c r="B2552" s="5"/>
    </row>
    <row r="2553" spans="1:2" x14ac:dyDescent="0.35">
      <c r="A2553" s="5"/>
      <c r="B2553" s="5"/>
    </row>
    <row r="2554" spans="1:2" x14ac:dyDescent="0.35">
      <c r="A2554" s="5"/>
      <c r="B2554" s="5"/>
    </row>
    <row r="2555" spans="1:2" x14ac:dyDescent="0.35">
      <c r="A2555" s="5"/>
      <c r="B2555" s="5"/>
    </row>
    <row r="2556" spans="1:2" x14ac:dyDescent="0.35">
      <c r="A2556" s="5"/>
      <c r="B2556" s="5"/>
    </row>
    <row r="2557" spans="1:2" x14ac:dyDescent="0.35">
      <c r="A2557" s="5"/>
      <c r="B2557" s="5"/>
    </row>
    <row r="2558" spans="1:2" x14ac:dyDescent="0.35">
      <c r="A2558" s="5"/>
      <c r="B2558" s="5"/>
    </row>
    <row r="2559" spans="1:2" x14ac:dyDescent="0.35">
      <c r="A2559" s="5"/>
      <c r="B2559" s="5"/>
    </row>
    <row r="2560" spans="1:2" x14ac:dyDescent="0.35">
      <c r="A2560" s="5"/>
      <c r="B2560" s="5"/>
    </row>
    <row r="2561" spans="1:2" x14ac:dyDescent="0.35">
      <c r="A2561" s="5"/>
      <c r="B2561" s="5"/>
    </row>
    <row r="2562" spans="1:2" x14ac:dyDescent="0.35">
      <c r="A2562" s="5"/>
      <c r="B2562" s="5"/>
    </row>
    <row r="2563" spans="1:2" x14ac:dyDescent="0.35">
      <c r="A2563" s="5"/>
      <c r="B2563" s="5"/>
    </row>
    <row r="2564" spans="1:2" x14ac:dyDescent="0.35">
      <c r="A2564" s="5"/>
      <c r="B2564" s="5"/>
    </row>
    <row r="2565" spans="1:2" x14ac:dyDescent="0.35">
      <c r="A2565" s="5"/>
      <c r="B2565" s="5"/>
    </row>
    <row r="2566" spans="1:2" x14ac:dyDescent="0.35">
      <c r="A2566" s="5"/>
      <c r="B2566" s="5"/>
    </row>
    <row r="2567" spans="1:2" x14ac:dyDescent="0.35">
      <c r="A2567" s="5"/>
      <c r="B2567" s="5"/>
    </row>
    <row r="2568" spans="1:2" x14ac:dyDescent="0.35">
      <c r="A2568" s="5"/>
      <c r="B2568" s="5"/>
    </row>
    <row r="2569" spans="1:2" x14ac:dyDescent="0.35">
      <c r="A2569" s="5"/>
      <c r="B2569" s="5"/>
    </row>
    <row r="2570" spans="1:2" x14ac:dyDescent="0.35">
      <c r="A2570" s="5"/>
      <c r="B2570" s="5"/>
    </row>
    <row r="2571" spans="1:2" x14ac:dyDescent="0.35">
      <c r="A2571" s="5"/>
      <c r="B2571" s="5"/>
    </row>
    <row r="2572" spans="1:2" x14ac:dyDescent="0.35">
      <c r="A2572" s="5"/>
      <c r="B2572" s="5"/>
    </row>
    <row r="2573" spans="1:2" x14ac:dyDescent="0.35">
      <c r="A2573" s="5"/>
      <c r="B2573" s="5"/>
    </row>
    <row r="2574" spans="1:2" x14ac:dyDescent="0.35">
      <c r="A2574" s="5"/>
      <c r="B2574" s="5"/>
    </row>
    <row r="2575" spans="1:2" x14ac:dyDescent="0.35">
      <c r="A2575" s="5"/>
      <c r="B2575" s="5"/>
    </row>
    <row r="2576" spans="1:2" x14ac:dyDescent="0.35">
      <c r="A2576" s="5"/>
      <c r="B2576" s="5"/>
    </row>
    <row r="2577" spans="1:2" x14ac:dyDescent="0.35">
      <c r="A2577" s="5"/>
      <c r="B2577" s="5"/>
    </row>
    <row r="2578" spans="1:2" x14ac:dyDescent="0.35">
      <c r="A2578" s="5"/>
      <c r="B2578" s="5"/>
    </row>
    <row r="2579" spans="1:2" x14ac:dyDescent="0.35">
      <c r="A2579" s="5"/>
      <c r="B2579" s="5"/>
    </row>
    <row r="2580" spans="1:2" x14ac:dyDescent="0.35">
      <c r="A2580" s="5"/>
      <c r="B2580" s="5"/>
    </row>
    <row r="2581" spans="1:2" x14ac:dyDescent="0.35">
      <c r="A2581" s="5"/>
      <c r="B2581" s="5"/>
    </row>
    <row r="2582" spans="1:2" x14ac:dyDescent="0.35">
      <c r="A2582" s="5"/>
      <c r="B2582" s="5"/>
    </row>
    <row r="2583" spans="1:2" x14ac:dyDescent="0.35">
      <c r="A2583" s="5"/>
      <c r="B2583" s="5"/>
    </row>
    <row r="2584" spans="1:2" x14ac:dyDescent="0.35">
      <c r="A2584" s="5"/>
      <c r="B2584" s="5"/>
    </row>
    <row r="2585" spans="1:2" x14ac:dyDescent="0.35">
      <c r="A2585" s="5"/>
      <c r="B2585" s="5"/>
    </row>
    <row r="2586" spans="1:2" x14ac:dyDescent="0.35">
      <c r="A2586" s="5"/>
      <c r="B2586" s="5"/>
    </row>
    <row r="2587" spans="1:2" x14ac:dyDescent="0.35">
      <c r="A2587" s="5"/>
      <c r="B2587" s="5"/>
    </row>
    <row r="2588" spans="1:2" x14ac:dyDescent="0.35">
      <c r="A2588" s="5"/>
      <c r="B2588" s="5"/>
    </row>
    <row r="2589" spans="1:2" x14ac:dyDescent="0.35">
      <c r="A2589" s="5"/>
      <c r="B2589" s="5"/>
    </row>
    <row r="2590" spans="1:2" x14ac:dyDescent="0.35">
      <c r="A2590" s="5"/>
      <c r="B2590" s="5"/>
    </row>
    <row r="2591" spans="1:2" x14ac:dyDescent="0.35">
      <c r="A2591" s="5"/>
      <c r="B2591" s="5"/>
    </row>
    <row r="2592" spans="1:2" x14ac:dyDescent="0.35">
      <c r="A2592" s="5"/>
      <c r="B2592" s="5"/>
    </row>
    <row r="2593" spans="1:2" x14ac:dyDescent="0.35">
      <c r="A2593" s="5"/>
      <c r="B2593" s="5"/>
    </row>
    <row r="2594" spans="1:2" x14ac:dyDescent="0.35">
      <c r="A2594" s="5"/>
      <c r="B2594" s="5"/>
    </row>
    <row r="2595" spans="1:2" x14ac:dyDescent="0.35">
      <c r="A2595" s="5"/>
      <c r="B2595" s="5"/>
    </row>
    <row r="2596" spans="1:2" x14ac:dyDescent="0.35">
      <c r="A2596" s="5"/>
      <c r="B2596" s="5"/>
    </row>
    <row r="2597" spans="1:2" x14ac:dyDescent="0.35">
      <c r="A2597" s="5"/>
      <c r="B2597" s="5"/>
    </row>
    <row r="2598" spans="1:2" x14ac:dyDescent="0.35">
      <c r="A2598" s="5"/>
      <c r="B2598" s="5"/>
    </row>
    <row r="2599" spans="1:2" x14ac:dyDescent="0.35">
      <c r="A2599" s="5"/>
      <c r="B2599" s="5"/>
    </row>
    <row r="2600" spans="1:2" x14ac:dyDescent="0.35">
      <c r="A2600" s="5"/>
      <c r="B2600" s="5"/>
    </row>
    <row r="2601" spans="1:2" x14ac:dyDescent="0.35">
      <c r="A2601" s="5"/>
      <c r="B2601" s="5"/>
    </row>
    <row r="2602" spans="1:2" x14ac:dyDescent="0.35">
      <c r="A2602" s="5"/>
      <c r="B2602" s="5"/>
    </row>
    <row r="2603" spans="1:2" x14ac:dyDescent="0.35">
      <c r="A2603" s="5"/>
      <c r="B2603" s="5"/>
    </row>
    <row r="2604" spans="1:2" x14ac:dyDescent="0.35">
      <c r="A2604" s="5"/>
      <c r="B2604" s="5"/>
    </row>
    <row r="2605" spans="1:2" x14ac:dyDescent="0.35">
      <c r="A2605" s="5"/>
      <c r="B2605" s="5"/>
    </row>
    <row r="2606" spans="1:2" x14ac:dyDescent="0.35">
      <c r="A2606" s="5"/>
      <c r="B2606" s="5"/>
    </row>
    <row r="2607" spans="1:2" x14ac:dyDescent="0.35">
      <c r="A2607" s="5"/>
      <c r="B2607" s="5"/>
    </row>
    <row r="2608" spans="1:2" x14ac:dyDescent="0.35">
      <c r="A2608" s="5"/>
      <c r="B2608" s="5"/>
    </row>
    <row r="2609" spans="1:2" x14ac:dyDescent="0.35">
      <c r="A2609" s="5"/>
      <c r="B2609" s="5"/>
    </row>
    <row r="2610" spans="1:2" x14ac:dyDescent="0.35">
      <c r="A2610" s="5"/>
      <c r="B2610" s="5"/>
    </row>
    <row r="2611" spans="1:2" x14ac:dyDescent="0.35">
      <c r="A2611" s="5"/>
      <c r="B2611" s="5"/>
    </row>
    <row r="2612" spans="1:2" x14ac:dyDescent="0.35">
      <c r="A2612" s="5"/>
      <c r="B2612" s="5"/>
    </row>
    <row r="2613" spans="1:2" x14ac:dyDescent="0.35">
      <c r="A2613" s="5"/>
      <c r="B2613" s="5"/>
    </row>
    <row r="2614" spans="1:2" x14ac:dyDescent="0.35">
      <c r="A2614" s="5"/>
      <c r="B2614" s="5"/>
    </row>
    <row r="2615" spans="1:2" x14ac:dyDescent="0.35">
      <c r="A2615" s="5"/>
      <c r="B2615" s="5"/>
    </row>
    <row r="2616" spans="1:2" x14ac:dyDescent="0.35">
      <c r="A2616" s="5"/>
      <c r="B2616" s="5"/>
    </row>
    <row r="2617" spans="1:2" x14ac:dyDescent="0.35">
      <c r="A2617" s="5"/>
      <c r="B2617" s="5"/>
    </row>
    <row r="2618" spans="1:2" x14ac:dyDescent="0.35">
      <c r="A2618" s="5"/>
      <c r="B2618" s="5"/>
    </row>
    <row r="2619" spans="1:2" x14ac:dyDescent="0.35">
      <c r="A2619" s="5"/>
      <c r="B2619" s="5"/>
    </row>
    <row r="2620" spans="1:2" x14ac:dyDescent="0.35">
      <c r="A2620" s="5"/>
      <c r="B2620" s="5"/>
    </row>
    <row r="2621" spans="1:2" x14ac:dyDescent="0.35">
      <c r="A2621" s="5"/>
      <c r="B2621" s="5"/>
    </row>
    <row r="2622" spans="1:2" x14ac:dyDescent="0.35">
      <c r="A2622" s="5"/>
      <c r="B2622" s="5"/>
    </row>
    <row r="2623" spans="1:2" x14ac:dyDescent="0.35">
      <c r="A2623" s="5"/>
      <c r="B2623" s="5"/>
    </row>
    <row r="2624" spans="1:2" x14ac:dyDescent="0.35">
      <c r="A2624" s="5"/>
      <c r="B2624" s="5"/>
    </row>
    <row r="2625" spans="1:2" x14ac:dyDescent="0.35">
      <c r="A2625" s="5"/>
      <c r="B2625" s="5"/>
    </row>
    <row r="2626" spans="1:2" x14ac:dyDescent="0.35">
      <c r="A2626" s="5"/>
      <c r="B2626" s="5"/>
    </row>
    <row r="2627" spans="1:2" x14ac:dyDescent="0.35">
      <c r="A2627" s="5"/>
      <c r="B2627" s="5"/>
    </row>
    <row r="2628" spans="1:2" x14ac:dyDescent="0.35">
      <c r="A2628" s="5"/>
      <c r="B2628" s="5"/>
    </row>
    <row r="2629" spans="1:2" x14ac:dyDescent="0.35">
      <c r="A2629" s="5"/>
      <c r="B2629" s="5"/>
    </row>
    <row r="2630" spans="1:2" x14ac:dyDescent="0.35">
      <c r="A2630" s="5"/>
      <c r="B2630" s="5"/>
    </row>
    <row r="2631" spans="1:2" x14ac:dyDescent="0.35">
      <c r="A2631" s="5"/>
      <c r="B2631" s="5"/>
    </row>
    <row r="2632" spans="1:2" x14ac:dyDescent="0.35">
      <c r="A2632" s="5"/>
      <c r="B2632" s="5"/>
    </row>
    <row r="2633" spans="1:2" x14ac:dyDescent="0.35">
      <c r="A2633" s="5"/>
      <c r="B2633" s="5"/>
    </row>
    <row r="2634" spans="1:2" x14ac:dyDescent="0.35">
      <c r="A2634" s="5"/>
      <c r="B2634" s="5"/>
    </row>
    <row r="2635" spans="1:2" x14ac:dyDescent="0.35">
      <c r="A2635" s="5"/>
      <c r="B2635" s="5"/>
    </row>
    <row r="2636" spans="1:2" x14ac:dyDescent="0.35">
      <c r="A2636" s="5"/>
      <c r="B2636" s="5"/>
    </row>
    <row r="2637" spans="1:2" x14ac:dyDescent="0.35">
      <c r="A2637" s="5"/>
      <c r="B2637" s="5"/>
    </row>
    <row r="2638" spans="1:2" x14ac:dyDescent="0.35">
      <c r="A2638" s="5"/>
      <c r="B2638" s="5"/>
    </row>
    <row r="2639" spans="1:2" x14ac:dyDescent="0.35">
      <c r="A2639" s="5"/>
      <c r="B2639" s="5"/>
    </row>
    <row r="2640" spans="1:2" x14ac:dyDescent="0.35">
      <c r="A2640" s="5"/>
      <c r="B2640" s="5"/>
    </row>
    <row r="2641" spans="1:2" x14ac:dyDescent="0.35">
      <c r="A2641" s="5"/>
      <c r="B2641" s="5"/>
    </row>
    <row r="2642" spans="1:2" x14ac:dyDescent="0.35">
      <c r="A2642" s="5"/>
      <c r="B2642" s="5"/>
    </row>
    <row r="2643" spans="1:2" x14ac:dyDescent="0.35">
      <c r="A2643" s="5"/>
      <c r="B2643" s="5"/>
    </row>
    <row r="2644" spans="1:2" x14ac:dyDescent="0.35">
      <c r="A2644" s="5"/>
      <c r="B2644" s="5"/>
    </row>
    <row r="2645" spans="1:2" x14ac:dyDescent="0.35">
      <c r="A2645" s="5"/>
      <c r="B2645" s="5"/>
    </row>
    <row r="2646" spans="1:2" x14ac:dyDescent="0.35">
      <c r="A2646" s="5"/>
      <c r="B2646" s="5"/>
    </row>
    <row r="2647" spans="1:2" x14ac:dyDescent="0.35">
      <c r="A2647" s="5"/>
      <c r="B2647" s="5"/>
    </row>
    <row r="2648" spans="1:2" x14ac:dyDescent="0.35">
      <c r="A2648" s="5"/>
      <c r="B2648" s="5"/>
    </row>
    <row r="2649" spans="1:2" x14ac:dyDescent="0.35">
      <c r="A2649" s="5"/>
      <c r="B2649" s="5"/>
    </row>
    <row r="2650" spans="1:2" x14ac:dyDescent="0.35">
      <c r="A2650" s="5"/>
      <c r="B2650" s="5"/>
    </row>
    <row r="2651" spans="1:2" x14ac:dyDescent="0.35">
      <c r="A2651" s="5"/>
      <c r="B2651" s="5"/>
    </row>
    <row r="2652" spans="1:2" x14ac:dyDescent="0.35">
      <c r="A2652" s="5"/>
      <c r="B2652" s="5"/>
    </row>
    <row r="2653" spans="1:2" x14ac:dyDescent="0.35">
      <c r="A2653" s="5"/>
      <c r="B2653" s="5"/>
    </row>
    <row r="2654" spans="1:2" x14ac:dyDescent="0.35">
      <c r="A2654" s="5"/>
      <c r="B2654" s="5"/>
    </row>
    <row r="2655" spans="1:2" x14ac:dyDescent="0.35">
      <c r="A2655" s="5"/>
      <c r="B2655" s="5"/>
    </row>
    <row r="2656" spans="1:2" x14ac:dyDescent="0.35">
      <c r="A2656" s="5"/>
      <c r="B2656" s="5"/>
    </row>
    <row r="2657" spans="1:2" x14ac:dyDescent="0.35">
      <c r="A2657" s="5"/>
      <c r="B2657" s="5"/>
    </row>
    <row r="2658" spans="1:2" x14ac:dyDescent="0.35">
      <c r="A2658" s="5"/>
      <c r="B2658" s="5"/>
    </row>
    <row r="2659" spans="1:2" x14ac:dyDescent="0.35">
      <c r="A2659" s="5"/>
      <c r="B2659" s="5"/>
    </row>
    <row r="2660" spans="1:2" x14ac:dyDescent="0.35">
      <c r="A2660" s="5"/>
      <c r="B2660" s="5"/>
    </row>
    <row r="2661" spans="1:2" x14ac:dyDescent="0.35">
      <c r="A2661" s="5"/>
      <c r="B2661" s="5"/>
    </row>
    <row r="2662" spans="1:2" x14ac:dyDescent="0.35">
      <c r="A2662" s="5"/>
      <c r="B2662" s="5"/>
    </row>
    <row r="2663" spans="1:2" x14ac:dyDescent="0.35">
      <c r="A2663" s="5"/>
      <c r="B2663" s="5"/>
    </row>
    <row r="2664" spans="1:2" x14ac:dyDescent="0.35">
      <c r="A2664" s="5"/>
      <c r="B2664" s="5"/>
    </row>
    <row r="2665" spans="1:2" x14ac:dyDescent="0.35">
      <c r="A2665" s="5"/>
      <c r="B2665" s="5"/>
    </row>
    <row r="2666" spans="1:2" x14ac:dyDescent="0.35">
      <c r="A2666" s="5"/>
      <c r="B2666" s="5"/>
    </row>
    <row r="2667" spans="1:2" x14ac:dyDescent="0.35">
      <c r="A2667" s="5"/>
      <c r="B2667" s="5"/>
    </row>
    <row r="2668" spans="1:2" x14ac:dyDescent="0.35">
      <c r="A2668" s="5"/>
      <c r="B2668" s="5"/>
    </row>
    <row r="2669" spans="1:2" x14ac:dyDescent="0.35">
      <c r="A2669" s="5"/>
      <c r="B2669" s="5"/>
    </row>
    <row r="2670" spans="1:2" x14ac:dyDescent="0.35">
      <c r="A2670" s="5"/>
      <c r="B2670" s="5"/>
    </row>
    <row r="2671" spans="1:2" x14ac:dyDescent="0.35">
      <c r="A2671" s="5"/>
      <c r="B2671" s="5"/>
    </row>
    <row r="2672" spans="1:2" x14ac:dyDescent="0.35">
      <c r="A2672" s="5"/>
      <c r="B2672" s="5"/>
    </row>
    <row r="2673" spans="1:2" x14ac:dyDescent="0.35">
      <c r="A2673" s="5"/>
      <c r="B2673" s="5"/>
    </row>
    <row r="2674" spans="1:2" x14ac:dyDescent="0.35">
      <c r="A2674" s="5"/>
      <c r="B2674" s="5"/>
    </row>
    <row r="2675" spans="1:2" x14ac:dyDescent="0.35">
      <c r="A2675" s="5"/>
      <c r="B2675" s="5"/>
    </row>
    <row r="2676" spans="1:2" x14ac:dyDescent="0.35">
      <c r="A2676" s="5"/>
      <c r="B2676" s="5"/>
    </row>
    <row r="2677" spans="1:2" x14ac:dyDescent="0.35">
      <c r="A2677" s="5"/>
      <c r="B2677" s="5"/>
    </row>
    <row r="2678" spans="1:2" x14ac:dyDescent="0.35">
      <c r="A2678" s="5"/>
      <c r="B2678" s="5"/>
    </row>
    <row r="2679" spans="1:2" x14ac:dyDescent="0.35">
      <c r="A2679" s="5"/>
      <c r="B2679" s="5"/>
    </row>
    <row r="2680" spans="1:2" x14ac:dyDescent="0.35">
      <c r="A2680" s="5"/>
      <c r="B2680" s="5"/>
    </row>
    <row r="2681" spans="1:2" x14ac:dyDescent="0.35">
      <c r="A2681" s="5"/>
      <c r="B2681" s="5"/>
    </row>
    <row r="2682" spans="1:2" x14ac:dyDescent="0.35">
      <c r="A2682" s="5"/>
      <c r="B2682" s="5"/>
    </row>
    <row r="2683" spans="1:2" x14ac:dyDescent="0.35">
      <c r="A2683" s="5"/>
      <c r="B2683" s="5"/>
    </row>
    <row r="2684" spans="1:2" x14ac:dyDescent="0.35">
      <c r="A2684" s="5"/>
      <c r="B2684" s="5"/>
    </row>
    <row r="2685" spans="1:2" x14ac:dyDescent="0.35">
      <c r="A2685" s="5"/>
      <c r="B2685" s="5"/>
    </row>
    <row r="2686" spans="1:2" x14ac:dyDescent="0.35">
      <c r="A2686" s="5"/>
      <c r="B2686" s="5"/>
    </row>
    <row r="2687" spans="1:2" x14ac:dyDescent="0.35">
      <c r="A2687" s="5"/>
      <c r="B2687" s="5"/>
    </row>
    <row r="2688" spans="1:2" x14ac:dyDescent="0.35">
      <c r="A2688" s="5"/>
      <c r="B2688" s="5"/>
    </row>
    <row r="2689" spans="1:2" x14ac:dyDescent="0.35">
      <c r="A2689" s="5"/>
      <c r="B2689" s="5"/>
    </row>
    <row r="2690" spans="1:2" x14ac:dyDescent="0.35">
      <c r="A2690" s="5"/>
      <c r="B2690" s="5"/>
    </row>
    <row r="2691" spans="1:2" x14ac:dyDescent="0.35">
      <c r="A2691" s="5"/>
      <c r="B2691" s="5"/>
    </row>
    <row r="2692" spans="1:2" x14ac:dyDescent="0.35">
      <c r="A2692" s="5"/>
      <c r="B2692" s="5"/>
    </row>
    <row r="2693" spans="1:2" x14ac:dyDescent="0.35">
      <c r="A2693" s="5"/>
      <c r="B2693" s="5"/>
    </row>
    <row r="2694" spans="1:2" x14ac:dyDescent="0.35">
      <c r="A2694" s="5"/>
      <c r="B2694" s="5"/>
    </row>
    <row r="2695" spans="1:2" x14ac:dyDescent="0.35">
      <c r="A2695" s="5"/>
      <c r="B2695" s="5"/>
    </row>
    <row r="2696" spans="1:2" x14ac:dyDescent="0.35">
      <c r="A2696" s="5"/>
      <c r="B2696" s="5"/>
    </row>
    <row r="2697" spans="1:2" x14ac:dyDescent="0.35">
      <c r="A2697" s="5"/>
      <c r="B2697" s="5"/>
    </row>
    <row r="2698" spans="1:2" x14ac:dyDescent="0.35">
      <c r="A2698" s="5"/>
      <c r="B2698" s="5"/>
    </row>
    <row r="2699" spans="1:2" x14ac:dyDescent="0.35">
      <c r="A2699" s="5"/>
      <c r="B2699" s="5"/>
    </row>
    <row r="2700" spans="1:2" x14ac:dyDescent="0.35">
      <c r="A2700" s="5"/>
      <c r="B2700" s="5"/>
    </row>
    <row r="2701" spans="1:2" x14ac:dyDescent="0.35">
      <c r="A2701" s="5"/>
      <c r="B2701" s="5"/>
    </row>
    <row r="2702" spans="1:2" x14ac:dyDescent="0.35">
      <c r="A2702" s="5"/>
      <c r="B2702" s="5"/>
    </row>
    <row r="2703" spans="1:2" x14ac:dyDescent="0.35">
      <c r="A2703" s="5"/>
      <c r="B2703" s="5"/>
    </row>
    <row r="2704" spans="1:2" x14ac:dyDescent="0.35">
      <c r="A2704" s="5"/>
      <c r="B2704" s="5"/>
    </row>
    <row r="2705" spans="1:2" x14ac:dyDescent="0.35">
      <c r="A2705" s="5"/>
      <c r="B2705" s="5"/>
    </row>
    <row r="2706" spans="1:2" x14ac:dyDescent="0.35">
      <c r="A2706" s="5"/>
      <c r="B2706" s="5"/>
    </row>
    <row r="2707" spans="1:2" x14ac:dyDescent="0.35">
      <c r="A2707" s="5"/>
      <c r="B2707" s="5"/>
    </row>
    <row r="2708" spans="1:2" x14ac:dyDescent="0.35">
      <c r="A2708" s="5"/>
      <c r="B2708" s="5"/>
    </row>
    <row r="2709" spans="1:2" x14ac:dyDescent="0.35">
      <c r="A2709" s="5"/>
      <c r="B2709" s="5"/>
    </row>
    <row r="2710" spans="1:2" x14ac:dyDescent="0.35">
      <c r="A2710" s="5"/>
      <c r="B2710" s="5"/>
    </row>
    <row r="2711" spans="1:2" x14ac:dyDescent="0.35">
      <c r="A2711" s="5"/>
      <c r="B2711" s="5"/>
    </row>
    <row r="2712" spans="1:2" x14ac:dyDescent="0.35">
      <c r="A2712" s="5"/>
      <c r="B2712" s="5"/>
    </row>
    <row r="2713" spans="1:2" x14ac:dyDescent="0.35">
      <c r="A2713" s="5"/>
      <c r="B2713" s="5"/>
    </row>
    <row r="2714" spans="1:2" x14ac:dyDescent="0.35">
      <c r="A2714" s="5"/>
      <c r="B2714" s="5"/>
    </row>
    <row r="2715" spans="1:2" x14ac:dyDescent="0.35">
      <c r="A2715" s="5"/>
      <c r="B2715" s="5"/>
    </row>
    <row r="2716" spans="1:2" x14ac:dyDescent="0.35">
      <c r="A2716" s="5"/>
      <c r="B2716" s="5"/>
    </row>
    <row r="2717" spans="1:2" x14ac:dyDescent="0.35">
      <c r="A2717" s="5"/>
      <c r="B2717" s="5"/>
    </row>
    <row r="2718" spans="1:2" x14ac:dyDescent="0.35">
      <c r="A2718" s="5"/>
      <c r="B2718" s="5"/>
    </row>
    <row r="2719" spans="1:2" x14ac:dyDescent="0.35">
      <c r="A2719" s="5"/>
      <c r="B2719" s="5"/>
    </row>
    <row r="2720" spans="1:2" x14ac:dyDescent="0.35">
      <c r="A2720" s="5"/>
      <c r="B2720" s="5"/>
    </row>
    <row r="2721" spans="1:2" x14ac:dyDescent="0.35">
      <c r="A2721" s="5"/>
      <c r="B2721" s="5"/>
    </row>
    <row r="2722" spans="1:2" x14ac:dyDescent="0.35">
      <c r="A2722" s="5"/>
      <c r="B2722" s="5"/>
    </row>
    <row r="2723" spans="1:2" x14ac:dyDescent="0.35">
      <c r="A2723" s="5"/>
      <c r="B2723" s="5"/>
    </row>
    <row r="2724" spans="1:2" x14ac:dyDescent="0.35">
      <c r="A2724" s="5"/>
      <c r="B2724" s="5"/>
    </row>
    <row r="2725" spans="1:2" x14ac:dyDescent="0.35">
      <c r="A2725" s="5"/>
      <c r="B2725" s="5"/>
    </row>
    <row r="2726" spans="1:2" x14ac:dyDescent="0.35">
      <c r="A2726" s="5"/>
      <c r="B2726" s="5"/>
    </row>
    <row r="2727" spans="1:2" x14ac:dyDescent="0.35">
      <c r="A2727" s="5"/>
      <c r="B2727" s="5"/>
    </row>
    <row r="2728" spans="1:2" x14ac:dyDescent="0.35">
      <c r="A2728" s="5"/>
      <c r="B2728" s="5"/>
    </row>
    <row r="2729" spans="1:2" x14ac:dyDescent="0.35">
      <c r="A2729" s="5"/>
      <c r="B2729" s="5"/>
    </row>
    <row r="2730" spans="1:2" x14ac:dyDescent="0.35">
      <c r="A2730" s="5"/>
      <c r="B2730" s="5"/>
    </row>
    <row r="2731" spans="1:2" x14ac:dyDescent="0.35">
      <c r="A2731" s="5"/>
      <c r="B2731" s="5"/>
    </row>
    <row r="2732" spans="1:2" x14ac:dyDescent="0.35">
      <c r="A2732" s="5"/>
      <c r="B2732" s="5"/>
    </row>
    <row r="2733" spans="1:2" x14ac:dyDescent="0.35">
      <c r="A2733" s="5"/>
      <c r="B2733" s="5"/>
    </row>
    <row r="2734" spans="1:2" x14ac:dyDescent="0.35">
      <c r="A2734" s="5"/>
      <c r="B2734" s="5"/>
    </row>
    <row r="2735" spans="1:2" x14ac:dyDescent="0.35">
      <c r="A2735" s="5"/>
      <c r="B2735" s="5"/>
    </row>
    <row r="2736" spans="1:2" x14ac:dyDescent="0.35">
      <c r="A2736" s="5"/>
      <c r="B2736" s="5"/>
    </row>
    <row r="2737" spans="1:2" x14ac:dyDescent="0.35">
      <c r="A2737" s="5"/>
      <c r="B2737" s="5"/>
    </row>
    <row r="2738" spans="1:2" x14ac:dyDescent="0.35">
      <c r="A2738" s="5"/>
      <c r="B2738" s="5"/>
    </row>
    <row r="2739" spans="1:2" x14ac:dyDescent="0.35">
      <c r="A2739" s="5"/>
      <c r="B2739" s="5"/>
    </row>
    <row r="2740" spans="1:2" x14ac:dyDescent="0.35">
      <c r="A2740" s="5"/>
      <c r="B2740" s="5"/>
    </row>
    <row r="2741" spans="1:2" x14ac:dyDescent="0.35">
      <c r="A2741" s="5"/>
      <c r="B2741" s="5"/>
    </row>
    <row r="2742" spans="1:2" x14ac:dyDescent="0.35">
      <c r="A2742" s="5"/>
      <c r="B2742" s="5"/>
    </row>
    <row r="2743" spans="1:2" x14ac:dyDescent="0.35">
      <c r="A2743" s="5"/>
      <c r="B2743" s="5"/>
    </row>
    <row r="2744" spans="1:2" x14ac:dyDescent="0.35">
      <c r="A2744" s="5"/>
      <c r="B2744" s="5"/>
    </row>
    <row r="2745" spans="1:2" x14ac:dyDescent="0.35">
      <c r="A2745" s="5"/>
      <c r="B2745" s="5"/>
    </row>
    <row r="2746" spans="1:2" x14ac:dyDescent="0.35">
      <c r="A2746" s="5"/>
      <c r="B2746" s="5"/>
    </row>
    <row r="2747" spans="1:2" x14ac:dyDescent="0.35">
      <c r="A2747" s="5"/>
      <c r="B2747" s="5"/>
    </row>
    <row r="2748" spans="1:2" x14ac:dyDescent="0.35">
      <c r="A2748" s="5"/>
      <c r="B2748" s="5"/>
    </row>
    <row r="2749" spans="1:2" x14ac:dyDescent="0.35">
      <c r="A2749" s="5"/>
      <c r="B2749" s="5"/>
    </row>
    <row r="2750" spans="1:2" x14ac:dyDescent="0.35">
      <c r="A2750" s="5"/>
      <c r="B2750" s="5"/>
    </row>
    <row r="2751" spans="1:2" x14ac:dyDescent="0.35">
      <c r="A2751" s="5"/>
      <c r="B2751" s="5"/>
    </row>
    <row r="2752" spans="1:2" x14ac:dyDescent="0.35">
      <c r="A2752" s="5"/>
      <c r="B2752" s="5"/>
    </row>
    <row r="2753" spans="1:2" x14ac:dyDescent="0.35">
      <c r="A2753" s="5"/>
      <c r="B2753" s="5"/>
    </row>
    <row r="2754" spans="1:2" x14ac:dyDescent="0.35">
      <c r="A2754" s="5"/>
      <c r="B2754" s="5"/>
    </row>
    <row r="2755" spans="1:2" x14ac:dyDescent="0.35">
      <c r="A2755" s="5"/>
      <c r="B2755" s="5"/>
    </row>
    <row r="2756" spans="1:2" x14ac:dyDescent="0.35">
      <c r="A2756" s="5"/>
      <c r="B2756" s="5"/>
    </row>
    <row r="2757" spans="1:2" x14ac:dyDescent="0.35">
      <c r="A2757" s="5"/>
      <c r="B2757" s="5"/>
    </row>
    <row r="2758" spans="1:2" x14ac:dyDescent="0.35">
      <c r="A2758" s="5"/>
      <c r="B2758" s="5"/>
    </row>
    <row r="2759" spans="1:2" x14ac:dyDescent="0.35">
      <c r="A2759" s="5"/>
      <c r="B2759" s="5"/>
    </row>
    <row r="2760" spans="1:2" x14ac:dyDescent="0.35">
      <c r="A2760" s="5"/>
      <c r="B2760" s="5"/>
    </row>
    <row r="2761" spans="1:2" x14ac:dyDescent="0.35">
      <c r="A2761" s="5"/>
      <c r="B2761" s="5"/>
    </row>
    <row r="2762" spans="1:2" x14ac:dyDescent="0.35">
      <c r="A2762" s="5"/>
      <c r="B2762" s="5"/>
    </row>
    <row r="2763" spans="1:2" x14ac:dyDescent="0.35">
      <c r="A2763" s="5"/>
      <c r="B2763" s="5"/>
    </row>
    <row r="2764" spans="1:2" x14ac:dyDescent="0.35">
      <c r="A2764" s="5"/>
      <c r="B2764" s="5"/>
    </row>
    <row r="2765" spans="1:2" x14ac:dyDescent="0.35">
      <c r="A2765" s="5"/>
      <c r="B2765" s="5"/>
    </row>
    <row r="2766" spans="1:2" x14ac:dyDescent="0.35">
      <c r="A2766" s="5"/>
      <c r="B2766" s="5"/>
    </row>
    <row r="2767" spans="1:2" x14ac:dyDescent="0.35">
      <c r="A2767" s="5"/>
      <c r="B2767" s="5"/>
    </row>
    <row r="2768" spans="1:2" x14ac:dyDescent="0.35">
      <c r="A2768" s="5"/>
      <c r="B2768" s="5"/>
    </row>
    <row r="2769" spans="1:2" x14ac:dyDescent="0.35">
      <c r="A2769" s="5"/>
      <c r="B2769" s="5"/>
    </row>
    <row r="2770" spans="1:2" x14ac:dyDescent="0.35">
      <c r="A2770" s="5"/>
      <c r="B2770" s="5"/>
    </row>
    <row r="2771" spans="1:2" x14ac:dyDescent="0.35">
      <c r="A2771" s="5"/>
      <c r="B2771" s="5"/>
    </row>
    <row r="2772" spans="1:2" x14ac:dyDescent="0.35">
      <c r="A2772" s="5"/>
      <c r="B2772" s="5"/>
    </row>
    <row r="2773" spans="1:2" x14ac:dyDescent="0.35">
      <c r="A2773" s="5"/>
      <c r="B2773" s="5"/>
    </row>
    <row r="2774" spans="1:2" x14ac:dyDescent="0.35">
      <c r="A2774" s="5"/>
      <c r="B2774" s="5"/>
    </row>
    <row r="2775" spans="1:2" x14ac:dyDescent="0.35">
      <c r="A2775" s="5"/>
      <c r="B2775" s="5"/>
    </row>
    <row r="2776" spans="1:2" x14ac:dyDescent="0.35">
      <c r="A2776" s="5"/>
      <c r="B2776" s="5"/>
    </row>
    <row r="2777" spans="1:2" x14ac:dyDescent="0.35">
      <c r="A2777" s="5"/>
      <c r="B2777" s="5"/>
    </row>
    <row r="2778" spans="1:2" x14ac:dyDescent="0.35">
      <c r="A2778" s="5"/>
      <c r="B2778" s="5"/>
    </row>
    <row r="2779" spans="1:2" x14ac:dyDescent="0.35">
      <c r="A2779" s="5"/>
      <c r="B2779" s="5"/>
    </row>
    <row r="2780" spans="1:2" x14ac:dyDescent="0.35">
      <c r="A2780" s="5"/>
      <c r="B2780" s="5"/>
    </row>
    <row r="2781" spans="1:2" x14ac:dyDescent="0.35">
      <c r="A2781" s="5"/>
      <c r="B2781" s="5"/>
    </row>
    <row r="2782" spans="1:2" x14ac:dyDescent="0.35">
      <c r="A2782" s="5"/>
      <c r="B2782" s="5"/>
    </row>
    <row r="2783" spans="1:2" x14ac:dyDescent="0.35">
      <c r="A2783" s="5"/>
      <c r="B2783" s="5"/>
    </row>
    <row r="2784" spans="1:2" x14ac:dyDescent="0.35">
      <c r="A2784" s="5"/>
      <c r="B2784" s="5"/>
    </row>
    <row r="2785" spans="1:2" x14ac:dyDescent="0.35">
      <c r="A2785" s="5"/>
      <c r="B2785" s="5"/>
    </row>
    <row r="2786" spans="1:2" x14ac:dyDescent="0.35">
      <c r="A2786" s="5"/>
      <c r="B2786" s="5"/>
    </row>
    <row r="2787" spans="1:2" x14ac:dyDescent="0.35">
      <c r="A2787" s="5"/>
      <c r="B2787" s="5"/>
    </row>
    <row r="2788" spans="1:2" x14ac:dyDescent="0.35">
      <c r="A2788" s="5"/>
      <c r="B2788" s="5"/>
    </row>
    <row r="2789" spans="1:2" x14ac:dyDescent="0.35">
      <c r="A2789" s="5"/>
      <c r="B2789" s="5"/>
    </row>
    <row r="2790" spans="1:2" x14ac:dyDescent="0.35">
      <c r="A2790" s="5"/>
      <c r="B2790" s="5"/>
    </row>
    <row r="2791" spans="1:2" x14ac:dyDescent="0.35">
      <c r="A2791" s="5"/>
      <c r="B2791" s="5"/>
    </row>
    <row r="2792" spans="1:2" x14ac:dyDescent="0.35">
      <c r="A2792" s="5"/>
      <c r="B2792" s="5"/>
    </row>
    <row r="2793" spans="1:2" x14ac:dyDescent="0.35">
      <c r="A2793" s="5"/>
      <c r="B2793" s="5"/>
    </row>
    <row r="2794" spans="1:2" x14ac:dyDescent="0.35">
      <c r="A2794" s="5"/>
      <c r="B2794" s="5"/>
    </row>
    <row r="2795" spans="1:2" x14ac:dyDescent="0.35">
      <c r="A2795" s="5"/>
      <c r="B2795" s="5"/>
    </row>
    <row r="2796" spans="1:2" x14ac:dyDescent="0.35">
      <c r="A2796" s="5"/>
      <c r="B2796" s="5"/>
    </row>
    <row r="2797" spans="1:2" x14ac:dyDescent="0.35">
      <c r="A2797" s="5"/>
      <c r="B2797" s="5"/>
    </row>
    <row r="2798" spans="1:2" x14ac:dyDescent="0.35">
      <c r="A2798" s="5"/>
      <c r="B2798" s="5"/>
    </row>
    <row r="2799" spans="1:2" x14ac:dyDescent="0.35">
      <c r="A2799" s="5"/>
      <c r="B2799" s="5"/>
    </row>
    <row r="2800" spans="1:2" x14ac:dyDescent="0.35">
      <c r="A2800" s="5"/>
      <c r="B2800" s="5"/>
    </row>
    <row r="2801" spans="1:2" x14ac:dyDescent="0.35">
      <c r="A2801" s="5"/>
      <c r="B2801" s="5"/>
    </row>
    <row r="2802" spans="1:2" x14ac:dyDescent="0.35">
      <c r="A2802" s="5"/>
      <c r="B2802" s="5"/>
    </row>
    <row r="2803" spans="1:2" x14ac:dyDescent="0.35">
      <c r="A2803" s="5"/>
      <c r="B2803" s="5"/>
    </row>
    <row r="2804" spans="1:2" x14ac:dyDescent="0.35">
      <c r="A2804" s="5"/>
      <c r="B2804" s="5"/>
    </row>
    <row r="2805" spans="1:2" x14ac:dyDescent="0.35">
      <c r="A2805" s="5"/>
      <c r="B2805" s="5"/>
    </row>
    <row r="2806" spans="1:2" x14ac:dyDescent="0.35">
      <c r="A2806" s="5"/>
      <c r="B2806" s="5"/>
    </row>
    <row r="2807" spans="1:2" x14ac:dyDescent="0.35">
      <c r="A2807" s="5"/>
      <c r="B2807" s="5"/>
    </row>
    <row r="2808" spans="1:2" x14ac:dyDescent="0.35">
      <c r="A2808" s="5"/>
      <c r="B2808" s="5"/>
    </row>
    <row r="2809" spans="1:2" x14ac:dyDescent="0.35">
      <c r="A2809" s="5"/>
      <c r="B2809" s="5"/>
    </row>
    <row r="2810" spans="1:2" x14ac:dyDescent="0.35">
      <c r="A2810" s="5"/>
      <c r="B2810" s="5"/>
    </row>
    <row r="2811" spans="1:2" x14ac:dyDescent="0.35">
      <c r="A2811" s="5"/>
      <c r="B2811" s="5"/>
    </row>
    <row r="2812" spans="1:2" x14ac:dyDescent="0.35">
      <c r="A2812" s="5"/>
      <c r="B2812" s="5"/>
    </row>
    <row r="2813" spans="1:2" x14ac:dyDescent="0.35">
      <c r="A2813" s="5"/>
      <c r="B2813" s="5"/>
    </row>
    <row r="2814" spans="1:2" x14ac:dyDescent="0.35">
      <c r="A2814" s="5"/>
      <c r="B2814" s="5"/>
    </row>
    <row r="2815" spans="1:2" x14ac:dyDescent="0.35">
      <c r="A2815" s="5"/>
      <c r="B2815" s="5"/>
    </row>
    <row r="2816" spans="1:2" x14ac:dyDescent="0.35">
      <c r="A2816" s="5"/>
      <c r="B2816" s="5"/>
    </row>
    <row r="2817" spans="1:2" x14ac:dyDescent="0.35">
      <c r="A2817" s="5"/>
      <c r="B2817" s="5"/>
    </row>
    <row r="2818" spans="1:2" x14ac:dyDescent="0.35">
      <c r="A2818" s="5"/>
      <c r="B2818" s="5"/>
    </row>
    <row r="2819" spans="1:2" x14ac:dyDescent="0.35">
      <c r="A2819" s="5"/>
      <c r="B2819" s="5"/>
    </row>
    <row r="2820" spans="1:2" x14ac:dyDescent="0.35">
      <c r="A2820" s="5"/>
      <c r="B2820" s="5"/>
    </row>
    <row r="2821" spans="1:2" x14ac:dyDescent="0.35">
      <c r="A2821" s="5"/>
      <c r="B2821" s="5"/>
    </row>
    <row r="2822" spans="1:2" x14ac:dyDescent="0.35">
      <c r="A2822" s="5"/>
      <c r="B2822" s="5"/>
    </row>
    <row r="2823" spans="1:2" x14ac:dyDescent="0.35">
      <c r="A2823" s="5"/>
      <c r="B2823" s="5"/>
    </row>
    <row r="2824" spans="1:2" x14ac:dyDescent="0.35">
      <c r="A2824" s="5"/>
      <c r="B2824" s="5"/>
    </row>
    <row r="2825" spans="1:2" x14ac:dyDescent="0.35">
      <c r="A2825" s="5"/>
      <c r="B2825" s="5"/>
    </row>
    <row r="2826" spans="1:2" x14ac:dyDescent="0.35">
      <c r="A2826" s="5"/>
      <c r="B2826" s="5"/>
    </row>
    <row r="2827" spans="1:2" x14ac:dyDescent="0.35">
      <c r="A2827" s="5"/>
      <c r="B2827" s="5"/>
    </row>
    <row r="2828" spans="1:2" x14ac:dyDescent="0.35">
      <c r="A2828" s="5"/>
      <c r="B2828" s="5"/>
    </row>
    <row r="2829" spans="1:2" x14ac:dyDescent="0.35">
      <c r="A2829" s="5"/>
      <c r="B2829" s="5"/>
    </row>
    <row r="2830" spans="1:2" x14ac:dyDescent="0.35">
      <c r="A2830" s="5"/>
      <c r="B2830" s="5"/>
    </row>
    <row r="2831" spans="1:2" x14ac:dyDescent="0.35">
      <c r="A2831" s="5"/>
      <c r="B2831" s="5"/>
    </row>
    <row r="2832" spans="1:2" x14ac:dyDescent="0.35">
      <c r="A2832" s="5"/>
      <c r="B2832" s="5"/>
    </row>
    <row r="2833" spans="1:2" x14ac:dyDescent="0.35">
      <c r="A2833" s="5"/>
      <c r="B2833" s="5"/>
    </row>
    <row r="2834" spans="1:2" x14ac:dyDescent="0.35">
      <c r="A2834" s="5"/>
      <c r="B2834" s="5"/>
    </row>
    <row r="2835" spans="1:2" x14ac:dyDescent="0.35">
      <c r="A2835" s="5"/>
      <c r="B2835" s="5"/>
    </row>
    <row r="2836" spans="1:2" x14ac:dyDescent="0.35">
      <c r="A2836" s="5"/>
      <c r="B2836" s="5"/>
    </row>
    <row r="2837" spans="1:2" x14ac:dyDescent="0.35">
      <c r="A2837" s="5"/>
      <c r="B2837" s="5"/>
    </row>
    <row r="2838" spans="1:2" x14ac:dyDescent="0.35">
      <c r="A2838" s="5"/>
      <c r="B2838" s="5"/>
    </row>
    <row r="2839" spans="1:2" x14ac:dyDescent="0.35">
      <c r="A2839" s="5"/>
      <c r="B2839" s="5"/>
    </row>
    <row r="2840" spans="1:2" x14ac:dyDescent="0.35">
      <c r="A2840" s="5"/>
      <c r="B2840" s="5"/>
    </row>
    <row r="2841" spans="1:2" x14ac:dyDescent="0.35">
      <c r="A2841" s="5"/>
      <c r="B2841" s="5"/>
    </row>
    <row r="2842" spans="1:2" x14ac:dyDescent="0.35">
      <c r="A2842" s="5"/>
      <c r="B2842" s="5"/>
    </row>
    <row r="2843" spans="1:2" x14ac:dyDescent="0.35">
      <c r="A2843" s="5"/>
      <c r="B2843" s="5"/>
    </row>
    <row r="2844" spans="1:2" x14ac:dyDescent="0.35">
      <c r="A2844" s="5"/>
      <c r="B2844" s="5"/>
    </row>
    <row r="2845" spans="1:2" x14ac:dyDescent="0.35">
      <c r="A2845" s="5"/>
      <c r="B2845" s="5"/>
    </row>
    <row r="2846" spans="1:2" x14ac:dyDescent="0.35">
      <c r="A2846" s="5"/>
      <c r="B2846" s="5"/>
    </row>
    <row r="2847" spans="1:2" x14ac:dyDescent="0.35">
      <c r="A2847" s="5"/>
      <c r="B2847" s="5"/>
    </row>
    <row r="2848" spans="1:2" x14ac:dyDescent="0.35">
      <c r="A2848" s="5"/>
      <c r="B2848" s="5"/>
    </row>
    <row r="2849" spans="1:2" x14ac:dyDescent="0.35">
      <c r="A2849" s="5"/>
      <c r="B2849" s="5"/>
    </row>
    <row r="2850" spans="1:2" x14ac:dyDescent="0.35">
      <c r="A2850" s="5"/>
      <c r="B2850" s="5"/>
    </row>
    <row r="2851" spans="1:2" x14ac:dyDescent="0.35">
      <c r="A2851" s="5"/>
      <c r="B2851" s="5"/>
    </row>
    <row r="2852" spans="1:2" x14ac:dyDescent="0.35">
      <c r="A2852" s="5"/>
      <c r="B2852" s="5"/>
    </row>
    <row r="2853" spans="1:2" x14ac:dyDescent="0.35">
      <c r="A2853" s="5"/>
      <c r="B2853" s="5"/>
    </row>
    <row r="2854" spans="1:2" x14ac:dyDescent="0.35">
      <c r="A2854" s="5"/>
      <c r="B2854" s="5"/>
    </row>
    <row r="2855" spans="1:2" x14ac:dyDescent="0.35">
      <c r="A2855" s="5"/>
      <c r="B2855" s="5"/>
    </row>
    <row r="2856" spans="1:2" x14ac:dyDescent="0.35">
      <c r="A2856" s="5"/>
      <c r="B2856" s="5"/>
    </row>
    <row r="2857" spans="1:2" x14ac:dyDescent="0.35">
      <c r="A2857" s="5"/>
      <c r="B2857" s="5"/>
    </row>
    <row r="2858" spans="1:2" x14ac:dyDescent="0.35">
      <c r="A2858" s="5"/>
      <c r="B2858" s="5"/>
    </row>
    <row r="2859" spans="1:2" x14ac:dyDescent="0.35">
      <c r="A2859" s="5"/>
      <c r="B2859" s="5"/>
    </row>
    <row r="2860" spans="1:2" x14ac:dyDescent="0.35">
      <c r="A2860" s="5"/>
      <c r="B2860" s="5"/>
    </row>
    <row r="2861" spans="1:2" x14ac:dyDescent="0.35">
      <c r="A2861" s="5"/>
      <c r="B2861" s="5"/>
    </row>
    <row r="2862" spans="1:2" x14ac:dyDescent="0.35">
      <c r="A2862" s="5"/>
      <c r="B2862" s="5"/>
    </row>
    <row r="2863" spans="1:2" x14ac:dyDescent="0.35">
      <c r="A2863" s="5"/>
      <c r="B2863" s="5"/>
    </row>
    <row r="2864" spans="1:2" x14ac:dyDescent="0.35">
      <c r="A2864" s="5"/>
      <c r="B2864" s="5"/>
    </row>
    <row r="2865" spans="1:2" x14ac:dyDescent="0.35">
      <c r="A2865" s="5"/>
      <c r="B2865" s="5"/>
    </row>
    <row r="2866" spans="1:2" x14ac:dyDescent="0.35">
      <c r="A2866" s="5"/>
      <c r="B2866" s="5"/>
    </row>
    <row r="2867" spans="1:2" x14ac:dyDescent="0.35">
      <c r="A2867" s="5"/>
      <c r="B2867" s="5"/>
    </row>
    <row r="2868" spans="1:2" x14ac:dyDescent="0.35">
      <c r="A2868" s="5"/>
      <c r="B2868" s="5"/>
    </row>
    <row r="2869" spans="1:2" x14ac:dyDescent="0.35">
      <c r="A2869" s="5"/>
      <c r="B2869" s="5"/>
    </row>
    <row r="2870" spans="1:2" x14ac:dyDescent="0.35">
      <c r="A2870" s="5"/>
      <c r="B2870" s="5"/>
    </row>
    <row r="2871" spans="1:2" x14ac:dyDescent="0.35">
      <c r="A2871" s="5"/>
      <c r="B2871" s="5"/>
    </row>
    <row r="2872" spans="1:2" x14ac:dyDescent="0.35">
      <c r="A2872" s="5"/>
      <c r="B2872" s="5"/>
    </row>
    <row r="2873" spans="1:2" x14ac:dyDescent="0.35">
      <c r="A2873" s="5"/>
      <c r="B2873" s="5"/>
    </row>
    <row r="2874" spans="1:2" x14ac:dyDescent="0.35">
      <c r="A2874" s="5"/>
      <c r="B2874" s="5"/>
    </row>
    <row r="2875" spans="1:2" x14ac:dyDescent="0.35">
      <c r="A2875" s="5"/>
      <c r="B2875" s="5"/>
    </row>
    <row r="2876" spans="1:2" x14ac:dyDescent="0.35">
      <c r="A2876" s="5"/>
      <c r="B2876" s="5"/>
    </row>
    <row r="2877" spans="1:2" x14ac:dyDescent="0.35">
      <c r="A2877" s="5"/>
      <c r="B2877" s="5"/>
    </row>
    <row r="2878" spans="1:2" x14ac:dyDescent="0.35">
      <c r="A2878" s="5"/>
      <c r="B2878" s="5"/>
    </row>
    <row r="2879" spans="1:2" x14ac:dyDescent="0.35">
      <c r="A2879" s="5"/>
      <c r="B2879" s="5"/>
    </row>
    <row r="2880" spans="1:2" x14ac:dyDescent="0.35">
      <c r="A2880" s="5"/>
      <c r="B2880" s="5"/>
    </row>
    <row r="2881" spans="1:2" x14ac:dyDescent="0.35">
      <c r="A2881" s="5"/>
      <c r="B2881" s="5"/>
    </row>
    <row r="2882" spans="1:2" x14ac:dyDescent="0.35">
      <c r="A2882" s="5"/>
      <c r="B2882" s="5"/>
    </row>
    <row r="2883" spans="1:2" x14ac:dyDescent="0.35">
      <c r="A2883" s="5"/>
      <c r="B2883" s="5"/>
    </row>
    <row r="2884" spans="1:2" x14ac:dyDescent="0.35">
      <c r="A2884" s="5"/>
      <c r="B2884" s="5"/>
    </row>
    <row r="2885" spans="1:2" x14ac:dyDescent="0.35">
      <c r="A2885" s="5"/>
      <c r="B2885" s="5"/>
    </row>
    <row r="2886" spans="1:2" x14ac:dyDescent="0.35">
      <c r="A2886" s="5"/>
      <c r="B2886" s="5"/>
    </row>
    <row r="2887" spans="1:2" x14ac:dyDescent="0.35">
      <c r="A2887" s="5"/>
      <c r="B2887" s="5"/>
    </row>
    <row r="2888" spans="1:2" x14ac:dyDescent="0.35">
      <c r="A2888" s="5"/>
      <c r="B2888" s="5"/>
    </row>
    <row r="2889" spans="1:2" x14ac:dyDescent="0.35">
      <c r="A2889" s="5"/>
      <c r="B2889" s="5"/>
    </row>
    <row r="2890" spans="1:2" x14ac:dyDescent="0.35">
      <c r="A2890" s="5"/>
      <c r="B2890" s="5"/>
    </row>
    <row r="2891" spans="1:2" x14ac:dyDescent="0.35">
      <c r="A2891" s="5"/>
      <c r="B2891" s="5"/>
    </row>
    <row r="2892" spans="1:2" x14ac:dyDescent="0.35">
      <c r="A2892" s="5"/>
      <c r="B2892" s="5"/>
    </row>
    <row r="2893" spans="1:2" x14ac:dyDescent="0.35">
      <c r="A2893" s="5"/>
      <c r="B2893" s="5"/>
    </row>
    <row r="2894" spans="1:2" x14ac:dyDescent="0.35">
      <c r="A2894" s="5"/>
      <c r="B2894" s="5"/>
    </row>
    <row r="2895" spans="1:2" x14ac:dyDescent="0.35">
      <c r="A2895" s="5"/>
      <c r="B2895" s="5"/>
    </row>
    <row r="2896" spans="1:2" x14ac:dyDescent="0.35">
      <c r="A2896" s="5"/>
      <c r="B2896" s="5"/>
    </row>
    <row r="2897" spans="1:2" x14ac:dyDescent="0.35">
      <c r="A2897" s="5"/>
      <c r="B2897" s="5"/>
    </row>
    <row r="2898" spans="1:2" x14ac:dyDescent="0.35">
      <c r="A2898" s="5"/>
      <c r="B2898" s="5"/>
    </row>
    <row r="2899" spans="1:2" x14ac:dyDescent="0.35">
      <c r="A2899" s="5"/>
      <c r="B2899" s="5"/>
    </row>
    <row r="2900" spans="1:2" x14ac:dyDescent="0.35">
      <c r="A2900" s="5"/>
      <c r="B2900" s="5"/>
    </row>
    <row r="2901" spans="1:2" x14ac:dyDescent="0.35">
      <c r="A2901" s="5"/>
      <c r="B2901" s="5"/>
    </row>
    <row r="2902" spans="1:2" x14ac:dyDescent="0.35">
      <c r="A2902" s="5"/>
      <c r="B2902" s="5"/>
    </row>
    <row r="2903" spans="1:2" x14ac:dyDescent="0.35">
      <c r="A2903" s="5"/>
      <c r="B2903" s="5"/>
    </row>
    <row r="2904" spans="1:2" x14ac:dyDescent="0.35">
      <c r="A2904" s="5"/>
      <c r="B2904" s="5"/>
    </row>
    <row r="2905" spans="1:2" x14ac:dyDescent="0.35">
      <c r="A2905" s="5"/>
      <c r="B2905" s="5"/>
    </row>
    <row r="2906" spans="1:2" x14ac:dyDescent="0.35">
      <c r="A2906" s="5"/>
      <c r="B2906" s="5"/>
    </row>
    <row r="2907" spans="1:2" x14ac:dyDescent="0.35">
      <c r="A2907" s="5"/>
      <c r="B2907" s="5"/>
    </row>
    <row r="2908" spans="1:2" x14ac:dyDescent="0.35">
      <c r="A2908" s="5"/>
      <c r="B2908" s="5"/>
    </row>
    <row r="2909" spans="1:2" x14ac:dyDescent="0.35">
      <c r="A2909" s="5"/>
      <c r="B2909" s="5"/>
    </row>
    <row r="2910" spans="1:2" x14ac:dyDescent="0.35">
      <c r="A2910" s="5"/>
      <c r="B2910" s="5"/>
    </row>
    <row r="2911" spans="1:2" x14ac:dyDescent="0.35">
      <c r="A2911" s="5"/>
      <c r="B2911" s="5"/>
    </row>
    <row r="2912" spans="1:2" x14ac:dyDescent="0.35">
      <c r="A2912" s="5"/>
      <c r="B2912" s="5"/>
    </row>
    <row r="2913" spans="1:2" x14ac:dyDescent="0.35">
      <c r="A2913" s="5"/>
      <c r="B2913" s="5"/>
    </row>
    <row r="2914" spans="1:2" x14ac:dyDescent="0.35">
      <c r="A2914" s="5"/>
      <c r="B2914" s="5"/>
    </row>
    <row r="2915" spans="1:2" x14ac:dyDescent="0.35">
      <c r="A2915" s="5"/>
      <c r="B2915" s="5"/>
    </row>
    <row r="2916" spans="1:2" x14ac:dyDescent="0.35">
      <c r="A2916" s="5"/>
      <c r="B2916" s="5"/>
    </row>
    <row r="2917" spans="1:2" x14ac:dyDescent="0.35">
      <c r="A2917" s="5"/>
      <c r="B2917" s="5"/>
    </row>
    <row r="2918" spans="1:2" x14ac:dyDescent="0.35">
      <c r="A2918" s="5"/>
      <c r="B2918" s="5"/>
    </row>
    <row r="2919" spans="1:2" x14ac:dyDescent="0.35">
      <c r="A2919" s="5"/>
      <c r="B2919" s="5"/>
    </row>
    <row r="2920" spans="1:2" x14ac:dyDescent="0.35">
      <c r="A2920" s="5"/>
      <c r="B2920" s="5"/>
    </row>
    <row r="2921" spans="1:2" x14ac:dyDescent="0.35">
      <c r="A2921" s="5"/>
      <c r="B2921" s="5"/>
    </row>
    <row r="2922" spans="1:2" x14ac:dyDescent="0.35">
      <c r="A2922" s="5"/>
      <c r="B2922" s="5"/>
    </row>
    <row r="2923" spans="1:2" x14ac:dyDescent="0.35">
      <c r="A2923" s="5"/>
      <c r="B2923" s="5"/>
    </row>
    <row r="2924" spans="1:2" x14ac:dyDescent="0.35">
      <c r="A2924" s="5"/>
      <c r="B2924" s="5"/>
    </row>
    <row r="2925" spans="1:2" x14ac:dyDescent="0.35">
      <c r="A2925" s="5"/>
      <c r="B2925" s="5"/>
    </row>
    <row r="2926" spans="1:2" x14ac:dyDescent="0.35">
      <c r="A2926" s="5"/>
      <c r="B2926" s="5"/>
    </row>
    <row r="2927" spans="1:2" x14ac:dyDescent="0.35">
      <c r="A2927" s="5"/>
      <c r="B2927" s="5"/>
    </row>
    <row r="2928" spans="1:2" x14ac:dyDescent="0.35">
      <c r="A2928" s="5"/>
      <c r="B2928" s="5"/>
    </row>
    <row r="2929" spans="1:2" x14ac:dyDescent="0.35">
      <c r="A2929" s="5"/>
      <c r="B2929" s="5"/>
    </row>
    <row r="2930" spans="1:2" x14ac:dyDescent="0.35">
      <c r="A2930" s="5"/>
      <c r="B2930" s="5"/>
    </row>
    <row r="2931" spans="1:2" x14ac:dyDescent="0.35">
      <c r="A2931" s="5"/>
      <c r="B2931" s="5"/>
    </row>
    <row r="2932" spans="1:2" x14ac:dyDescent="0.35">
      <c r="A2932" s="5"/>
      <c r="B2932" s="5"/>
    </row>
    <row r="2933" spans="1:2" x14ac:dyDescent="0.35">
      <c r="A2933" s="5"/>
      <c r="B2933" s="5"/>
    </row>
    <row r="2934" spans="1:2" x14ac:dyDescent="0.35">
      <c r="A2934" s="5"/>
      <c r="B2934" s="5"/>
    </row>
    <row r="2935" spans="1:2" x14ac:dyDescent="0.35">
      <c r="A2935" s="5"/>
      <c r="B2935" s="5"/>
    </row>
    <row r="2936" spans="1:2" x14ac:dyDescent="0.35">
      <c r="A2936" s="5"/>
      <c r="B2936" s="5"/>
    </row>
    <row r="2937" spans="1:2" x14ac:dyDescent="0.35">
      <c r="A2937" s="5"/>
      <c r="B2937" s="5"/>
    </row>
    <row r="2938" spans="1:2" x14ac:dyDescent="0.35">
      <c r="A2938" s="5"/>
      <c r="B2938" s="5"/>
    </row>
    <row r="2939" spans="1:2" x14ac:dyDescent="0.35">
      <c r="A2939" s="5"/>
      <c r="B2939" s="5"/>
    </row>
    <row r="2940" spans="1:2" x14ac:dyDescent="0.35">
      <c r="A2940" s="5"/>
      <c r="B2940" s="5"/>
    </row>
    <row r="2941" spans="1:2" x14ac:dyDescent="0.35">
      <c r="A2941" s="5"/>
      <c r="B2941" s="5"/>
    </row>
    <row r="2942" spans="1:2" x14ac:dyDescent="0.35">
      <c r="A2942" s="5"/>
      <c r="B2942" s="5"/>
    </row>
    <row r="2943" spans="1:2" x14ac:dyDescent="0.35">
      <c r="A2943" s="5"/>
      <c r="B2943" s="5"/>
    </row>
    <row r="2944" spans="1:2" x14ac:dyDescent="0.35">
      <c r="A2944" s="5"/>
      <c r="B2944" s="5"/>
    </row>
    <row r="2945" spans="1:2" x14ac:dyDescent="0.35">
      <c r="A2945" s="5"/>
      <c r="B2945" s="5"/>
    </row>
    <row r="2946" spans="1:2" x14ac:dyDescent="0.35">
      <c r="A2946" s="5"/>
      <c r="B2946" s="5"/>
    </row>
    <row r="2947" spans="1:2" x14ac:dyDescent="0.35">
      <c r="A2947" s="5"/>
      <c r="B2947" s="5"/>
    </row>
    <row r="2948" spans="1:2" x14ac:dyDescent="0.35">
      <c r="A2948" s="5"/>
      <c r="B2948" s="5"/>
    </row>
    <row r="2949" spans="1:2" x14ac:dyDescent="0.35">
      <c r="A2949" s="5"/>
      <c r="B2949" s="5"/>
    </row>
    <row r="2950" spans="1:2" x14ac:dyDescent="0.35">
      <c r="A2950" s="5"/>
      <c r="B2950" s="5"/>
    </row>
    <row r="2951" spans="1:2" x14ac:dyDescent="0.35">
      <c r="A2951" s="5"/>
      <c r="B2951" s="5"/>
    </row>
    <row r="2952" spans="1:2" x14ac:dyDescent="0.35">
      <c r="A2952" s="5"/>
      <c r="B2952" s="5"/>
    </row>
    <row r="2953" spans="1:2" x14ac:dyDescent="0.35">
      <c r="A2953" s="5"/>
      <c r="B2953" s="5"/>
    </row>
    <row r="2954" spans="1:2" x14ac:dyDescent="0.35">
      <c r="A2954" s="5"/>
      <c r="B2954" s="5"/>
    </row>
    <row r="2955" spans="1:2" x14ac:dyDescent="0.35">
      <c r="A2955" s="5"/>
      <c r="B2955" s="5"/>
    </row>
    <row r="2956" spans="1:2" x14ac:dyDescent="0.35">
      <c r="A2956" s="5"/>
      <c r="B2956" s="5"/>
    </row>
    <row r="2957" spans="1:2" x14ac:dyDescent="0.35">
      <c r="A2957" s="5"/>
      <c r="B2957" s="5"/>
    </row>
    <row r="2958" spans="1:2" x14ac:dyDescent="0.35">
      <c r="A2958" s="5"/>
      <c r="B2958" s="5"/>
    </row>
    <row r="2959" spans="1:2" x14ac:dyDescent="0.35">
      <c r="A2959" s="5"/>
      <c r="B2959" s="5"/>
    </row>
    <row r="2960" spans="1:2" x14ac:dyDescent="0.35">
      <c r="A2960" s="5"/>
      <c r="B2960" s="5"/>
    </row>
    <row r="2961" spans="1:2" x14ac:dyDescent="0.35">
      <c r="A2961" s="5"/>
      <c r="B2961" s="5"/>
    </row>
    <row r="2962" spans="1:2" x14ac:dyDescent="0.35">
      <c r="A2962" s="5"/>
      <c r="B2962" s="5"/>
    </row>
    <row r="2963" spans="1:2" x14ac:dyDescent="0.35">
      <c r="A2963" s="5"/>
      <c r="B2963" s="5"/>
    </row>
    <row r="2964" spans="1:2" x14ac:dyDescent="0.35">
      <c r="A2964" s="5"/>
      <c r="B2964" s="5"/>
    </row>
    <row r="2965" spans="1:2" x14ac:dyDescent="0.35">
      <c r="A2965" s="5"/>
      <c r="B2965" s="5"/>
    </row>
    <row r="2966" spans="1:2" x14ac:dyDescent="0.35">
      <c r="A2966" s="5"/>
      <c r="B2966" s="5"/>
    </row>
    <row r="2967" spans="1:2" x14ac:dyDescent="0.35">
      <c r="A2967" s="5"/>
      <c r="B2967" s="5"/>
    </row>
    <row r="2968" spans="1:2" x14ac:dyDescent="0.35">
      <c r="A2968" s="5"/>
      <c r="B2968" s="5"/>
    </row>
    <row r="2969" spans="1:2" x14ac:dyDescent="0.35">
      <c r="A2969" s="5"/>
      <c r="B2969" s="5"/>
    </row>
    <row r="2970" spans="1:2" x14ac:dyDescent="0.35">
      <c r="A2970" s="5"/>
      <c r="B2970" s="5"/>
    </row>
    <row r="2971" spans="1:2" x14ac:dyDescent="0.35">
      <c r="A2971" s="5"/>
      <c r="B2971" s="5"/>
    </row>
    <row r="2972" spans="1:2" x14ac:dyDescent="0.35">
      <c r="A2972" s="5"/>
      <c r="B2972" s="5"/>
    </row>
    <row r="2973" spans="1:2" x14ac:dyDescent="0.35">
      <c r="A2973" s="5"/>
      <c r="B2973" s="5"/>
    </row>
    <row r="2974" spans="1:2" x14ac:dyDescent="0.35">
      <c r="A2974" s="5"/>
      <c r="B2974" s="5"/>
    </row>
    <row r="2975" spans="1:2" x14ac:dyDescent="0.35">
      <c r="A2975" s="5"/>
      <c r="B2975" s="5"/>
    </row>
    <row r="2976" spans="1:2" x14ac:dyDescent="0.35">
      <c r="A2976" s="5"/>
      <c r="B2976" s="5"/>
    </row>
    <row r="2977" spans="1:2" x14ac:dyDescent="0.35">
      <c r="A2977" s="5"/>
      <c r="B2977" s="5"/>
    </row>
    <row r="2978" spans="1:2" x14ac:dyDescent="0.35">
      <c r="A2978" s="5"/>
      <c r="B2978" s="5"/>
    </row>
    <row r="2979" spans="1:2" x14ac:dyDescent="0.35">
      <c r="A2979" s="5"/>
      <c r="B2979" s="5"/>
    </row>
    <row r="2980" spans="1:2" x14ac:dyDescent="0.35">
      <c r="A2980" s="5"/>
      <c r="B2980" s="5"/>
    </row>
    <row r="2981" spans="1:2" x14ac:dyDescent="0.35">
      <c r="A2981" s="5"/>
      <c r="B2981" s="5"/>
    </row>
    <row r="2982" spans="1:2" x14ac:dyDescent="0.35">
      <c r="A2982" s="5"/>
      <c r="B2982" s="5"/>
    </row>
    <row r="2983" spans="1:2" x14ac:dyDescent="0.35">
      <c r="A2983" s="5"/>
      <c r="B2983" s="5"/>
    </row>
    <row r="2984" spans="1:2" x14ac:dyDescent="0.35">
      <c r="A2984" s="5"/>
      <c r="B2984" s="5"/>
    </row>
    <row r="2985" spans="1:2" x14ac:dyDescent="0.35">
      <c r="A2985" s="5"/>
      <c r="B2985" s="5"/>
    </row>
    <row r="2986" spans="1:2" x14ac:dyDescent="0.35">
      <c r="A2986" s="5"/>
      <c r="B2986" s="5"/>
    </row>
    <row r="2987" spans="1:2" x14ac:dyDescent="0.35">
      <c r="A2987" s="5"/>
      <c r="B2987" s="5"/>
    </row>
    <row r="2988" spans="1:2" x14ac:dyDescent="0.35">
      <c r="A2988" s="5"/>
      <c r="B2988" s="5"/>
    </row>
    <row r="2989" spans="1:2" x14ac:dyDescent="0.35">
      <c r="A2989" s="5"/>
      <c r="B2989" s="5"/>
    </row>
    <row r="2990" spans="1:2" x14ac:dyDescent="0.35">
      <c r="A2990" s="5"/>
      <c r="B2990" s="5"/>
    </row>
    <row r="2991" spans="1:2" x14ac:dyDescent="0.35">
      <c r="A2991" s="5"/>
      <c r="B2991" s="5"/>
    </row>
    <row r="2992" spans="1:2" x14ac:dyDescent="0.35">
      <c r="A2992" s="5"/>
      <c r="B2992" s="5"/>
    </row>
    <row r="2993" spans="1:2" x14ac:dyDescent="0.35">
      <c r="A2993" s="5"/>
      <c r="B2993" s="5"/>
    </row>
    <row r="2994" spans="1:2" x14ac:dyDescent="0.35">
      <c r="A2994" s="5"/>
      <c r="B2994" s="5"/>
    </row>
    <row r="2995" spans="1:2" x14ac:dyDescent="0.35">
      <c r="A2995" s="5"/>
      <c r="B2995" s="5"/>
    </row>
    <row r="2996" spans="1:2" x14ac:dyDescent="0.35">
      <c r="A2996" s="5"/>
      <c r="B2996" s="5"/>
    </row>
    <row r="2997" spans="1:2" x14ac:dyDescent="0.35">
      <c r="A2997" s="5"/>
      <c r="B2997" s="5"/>
    </row>
    <row r="2998" spans="1:2" x14ac:dyDescent="0.35">
      <c r="A2998" s="5"/>
      <c r="B2998" s="5"/>
    </row>
    <row r="2999" spans="1:2" x14ac:dyDescent="0.35">
      <c r="A2999" s="5"/>
      <c r="B2999" s="5"/>
    </row>
    <row r="3000" spans="1:2" x14ac:dyDescent="0.35">
      <c r="A3000" s="5"/>
      <c r="B3000" s="5"/>
    </row>
    <row r="3001" spans="1:2" x14ac:dyDescent="0.35">
      <c r="A3001" s="5"/>
      <c r="B3001" s="5"/>
    </row>
    <row r="3002" spans="1:2" x14ac:dyDescent="0.35">
      <c r="A3002" s="5"/>
      <c r="B3002" s="5"/>
    </row>
    <row r="3003" spans="1:2" x14ac:dyDescent="0.35">
      <c r="A3003" s="5"/>
      <c r="B3003" s="5"/>
    </row>
    <row r="3004" spans="1:2" x14ac:dyDescent="0.35">
      <c r="A3004" s="5"/>
      <c r="B3004" s="5"/>
    </row>
    <row r="3005" spans="1:2" x14ac:dyDescent="0.35">
      <c r="A3005" s="5"/>
      <c r="B3005" s="5"/>
    </row>
    <row r="3006" spans="1:2" x14ac:dyDescent="0.35">
      <c r="A3006" s="5"/>
      <c r="B3006" s="5"/>
    </row>
    <row r="3007" spans="1:2" x14ac:dyDescent="0.35">
      <c r="A3007" s="5"/>
      <c r="B3007" s="5"/>
    </row>
    <row r="3008" spans="1:2" x14ac:dyDescent="0.35">
      <c r="A3008" s="5"/>
      <c r="B3008" s="5"/>
    </row>
    <row r="3009" spans="1:2" x14ac:dyDescent="0.35">
      <c r="A3009" s="5"/>
      <c r="B3009" s="5"/>
    </row>
    <row r="3010" spans="1:2" x14ac:dyDescent="0.35">
      <c r="A3010" s="5"/>
      <c r="B3010" s="5"/>
    </row>
    <row r="3011" spans="1:2" x14ac:dyDescent="0.35">
      <c r="A3011" s="5"/>
      <c r="B3011" s="5"/>
    </row>
    <row r="3012" spans="1:2" x14ac:dyDescent="0.35">
      <c r="A3012" s="5"/>
      <c r="B3012" s="5"/>
    </row>
    <row r="3013" spans="1:2" x14ac:dyDescent="0.35">
      <c r="A3013" s="5"/>
      <c r="B3013" s="5"/>
    </row>
    <row r="3014" spans="1:2" x14ac:dyDescent="0.35">
      <c r="A3014" s="5"/>
      <c r="B3014" s="5"/>
    </row>
    <row r="3015" spans="1:2" x14ac:dyDescent="0.35">
      <c r="A3015" s="5"/>
      <c r="B3015" s="5"/>
    </row>
    <row r="3016" spans="1:2" x14ac:dyDescent="0.35">
      <c r="A3016" s="5"/>
      <c r="B3016" s="5"/>
    </row>
    <row r="3017" spans="1:2" x14ac:dyDescent="0.35">
      <c r="A3017" s="5"/>
      <c r="B3017" s="5"/>
    </row>
    <row r="3018" spans="1:2" x14ac:dyDescent="0.35">
      <c r="A3018" s="5"/>
      <c r="B3018" s="5"/>
    </row>
    <row r="3019" spans="1:2" x14ac:dyDescent="0.35">
      <c r="A3019" s="5"/>
      <c r="B3019" s="5"/>
    </row>
    <row r="3020" spans="1:2" x14ac:dyDescent="0.35">
      <c r="A3020" s="5"/>
      <c r="B3020" s="5"/>
    </row>
    <row r="3021" spans="1:2" x14ac:dyDescent="0.35">
      <c r="A3021" s="5"/>
      <c r="B3021" s="5"/>
    </row>
    <row r="3022" spans="1:2" x14ac:dyDescent="0.35">
      <c r="A3022" s="5"/>
      <c r="B3022" s="5"/>
    </row>
    <row r="3023" spans="1:2" x14ac:dyDescent="0.35">
      <c r="A3023" s="5"/>
      <c r="B3023" s="5"/>
    </row>
    <row r="3024" spans="1:2" x14ac:dyDescent="0.35">
      <c r="A3024" s="5"/>
      <c r="B3024" s="5"/>
    </row>
    <row r="3025" spans="1:2" x14ac:dyDescent="0.35">
      <c r="A3025" s="5"/>
      <c r="B3025" s="5"/>
    </row>
    <row r="3026" spans="1:2" x14ac:dyDescent="0.35">
      <c r="A3026" s="5"/>
      <c r="B3026" s="5"/>
    </row>
    <row r="3027" spans="1:2" x14ac:dyDescent="0.35">
      <c r="A3027" s="5"/>
      <c r="B3027" s="5"/>
    </row>
    <row r="3028" spans="1:2" x14ac:dyDescent="0.35">
      <c r="A3028" s="5"/>
      <c r="B3028" s="5"/>
    </row>
    <row r="3029" spans="1:2" x14ac:dyDescent="0.35">
      <c r="A3029" s="5"/>
      <c r="B3029" s="5"/>
    </row>
    <row r="3030" spans="1:2" x14ac:dyDescent="0.35">
      <c r="A3030" s="5"/>
      <c r="B3030" s="5"/>
    </row>
    <row r="3031" spans="1:2" x14ac:dyDescent="0.35">
      <c r="A3031" s="5"/>
      <c r="B3031" s="5"/>
    </row>
    <row r="3032" spans="1:2" x14ac:dyDescent="0.35">
      <c r="A3032" s="5"/>
      <c r="B3032" s="5"/>
    </row>
    <row r="3033" spans="1:2" x14ac:dyDescent="0.35">
      <c r="A3033" s="5"/>
      <c r="B3033" s="5"/>
    </row>
    <row r="3034" spans="1:2" x14ac:dyDescent="0.35">
      <c r="A3034" s="5"/>
      <c r="B3034" s="5"/>
    </row>
    <row r="3035" spans="1:2" x14ac:dyDescent="0.35">
      <c r="A3035" s="5"/>
      <c r="B3035" s="5"/>
    </row>
    <row r="3036" spans="1:2" x14ac:dyDescent="0.35">
      <c r="A3036" s="5"/>
      <c r="B3036" s="5"/>
    </row>
    <row r="3037" spans="1:2" x14ac:dyDescent="0.35">
      <c r="A3037" s="5"/>
      <c r="B3037" s="5"/>
    </row>
    <row r="3038" spans="1:2" x14ac:dyDescent="0.35">
      <c r="A3038" s="5"/>
      <c r="B3038" s="5"/>
    </row>
    <row r="3039" spans="1:2" x14ac:dyDescent="0.35">
      <c r="A3039" s="5"/>
      <c r="B3039" s="5"/>
    </row>
    <row r="3040" spans="1:2" x14ac:dyDescent="0.35">
      <c r="A3040" s="5"/>
      <c r="B3040" s="5"/>
    </row>
    <row r="3041" spans="1:2" x14ac:dyDescent="0.35">
      <c r="A3041" s="5"/>
      <c r="B3041" s="5"/>
    </row>
    <row r="3042" spans="1:2" x14ac:dyDescent="0.35">
      <c r="A3042" s="5"/>
      <c r="B3042" s="5"/>
    </row>
    <row r="3043" spans="1:2" x14ac:dyDescent="0.35">
      <c r="A3043" s="5"/>
      <c r="B3043" s="5"/>
    </row>
    <row r="3044" spans="1:2" x14ac:dyDescent="0.35">
      <c r="A3044" s="5"/>
      <c r="B3044" s="5"/>
    </row>
    <row r="3045" spans="1:2" x14ac:dyDescent="0.35">
      <c r="A3045" s="5"/>
      <c r="B3045" s="5"/>
    </row>
    <row r="3046" spans="1:2" x14ac:dyDescent="0.35">
      <c r="A3046" s="5"/>
      <c r="B3046" s="5"/>
    </row>
    <row r="3047" spans="1:2" x14ac:dyDescent="0.35">
      <c r="A3047" s="5"/>
      <c r="B3047" s="5"/>
    </row>
    <row r="3048" spans="1:2" x14ac:dyDescent="0.35">
      <c r="A3048" s="5"/>
      <c r="B3048" s="5"/>
    </row>
    <row r="3049" spans="1:2" x14ac:dyDescent="0.35">
      <c r="A3049" s="5"/>
      <c r="B3049" s="5"/>
    </row>
    <row r="3050" spans="1:2" x14ac:dyDescent="0.35">
      <c r="A3050" s="5"/>
      <c r="B3050" s="5"/>
    </row>
    <row r="3051" spans="1:2" x14ac:dyDescent="0.35">
      <c r="A3051" s="5"/>
      <c r="B3051" s="5"/>
    </row>
    <row r="3052" spans="1:2" x14ac:dyDescent="0.35">
      <c r="A3052" s="5"/>
      <c r="B3052" s="5"/>
    </row>
    <row r="3053" spans="1:2" x14ac:dyDescent="0.35">
      <c r="A3053" s="5"/>
      <c r="B3053" s="5"/>
    </row>
    <row r="3054" spans="1:2" x14ac:dyDescent="0.35">
      <c r="A3054" s="5"/>
      <c r="B3054" s="5"/>
    </row>
    <row r="3055" spans="1:2" x14ac:dyDescent="0.35">
      <c r="A3055" s="5"/>
      <c r="B3055" s="5"/>
    </row>
    <row r="3056" spans="1:2" x14ac:dyDescent="0.35">
      <c r="A3056" s="5"/>
      <c r="B3056" s="5"/>
    </row>
    <row r="3057" spans="1:2" x14ac:dyDescent="0.35">
      <c r="A3057" s="5"/>
      <c r="B3057" s="5"/>
    </row>
    <row r="3058" spans="1:2" x14ac:dyDescent="0.35">
      <c r="A3058" s="5"/>
      <c r="B3058" s="5"/>
    </row>
    <row r="3059" spans="1:2" x14ac:dyDescent="0.35">
      <c r="A3059" s="5"/>
      <c r="B3059" s="5"/>
    </row>
    <row r="3060" spans="1:2" x14ac:dyDescent="0.35">
      <c r="A3060" s="5"/>
      <c r="B3060" s="5"/>
    </row>
    <row r="3061" spans="1:2" x14ac:dyDescent="0.35">
      <c r="A3061" s="5"/>
      <c r="B3061" s="5"/>
    </row>
    <row r="3062" spans="1:2" x14ac:dyDescent="0.35">
      <c r="A3062" s="5"/>
      <c r="B3062" s="5"/>
    </row>
    <row r="3063" spans="1:2" x14ac:dyDescent="0.35">
      <c r="A3063" s="5"/>
      <c r="B3063" s="5"/>
    </row>
    <row r="3064" spans="1:2" x14ac:dyDescent="0.35">
      <c r="A3064" s="5"/>
      <c r="B3064" s="5"/>
    </row>
    <row r="3065" spans="1:2" x14ac:dyDescent="0.35">
      <c r="A3065" s="5"/>
      <c r="B3065" s="5"/>
    </row>
    <row r="3066" spans="1:2" x14ac:dyDescent="0.35">
      <c r="A3066" s="5"/>
      <c r="B3066" s="5"/>
    </row>
    <row r="3067" spans="1:2" x14ac:dyDescent="0.35">
      <c r="A3067" s="5"/>
      <c r="B3067" s="5"/>
    </row>
    <row r="3068" spans="1:2" x14ac:dyDescent="0.35">
      <c r="A3068" s="5"/>
      <c r="B3068" s="5"/>
    </row>
    <row r="3069" spans="1:2" x14ac:dyDescent="0.35">
      <c r="A3069" s="5"/>
      <c r="B3069" s="5"/>
    </row>
    <row r="3070" spans="1:2" x14ac:dyDescent="0.35">
      <c r="A3070" s="5"/>
      <c r="B3070" s="5"/>
    </row>
    <row r="3071" spans="1:2" x14ac:dyDescent="0.35">
      <c r="A3071" s="5"/>
      <c r="B3071" s="5"/>
    </row>
    <row r="3072" spans="1:2" x14ac:dyDescent="0.35">
      <c r="A3072" s="5"/>
      <c r="B3072" s="5"/>
    </row>
    <row r="3073" spans="1:2" x14ac:dyDescent="0.35">
      <c r="A3073" s="5"/>
      <c r="B3073" s="5"/>
    </row>
    <row r="3074" spans="1:2" x14ac:dyDescent="0.35">
      <c r="A3074" s="5"/>
      <c r="B3074" s="5"/>
    </row>
    <row r="3075" spans="1:2" x14ac:dyDescent="0.35">
      <c r="A3075" s="5"/>
      <c r="B3075" s="5"/>
    </row>
    <row r="3076" spans="1:2" x14ac:dyDescent="0.35">
      <c r="A3076" s="5"/>
      <c r="B3076" s="5"/>
    </row>
    <row r="3077" spans="1:2" x14ac:dyDescent="0.35">
      <c r="A3077" s="5"/>
      <c r="B3077" s="5"/>
    </row>
    <row r="3078" spans="1:2" x14ac:dyDescent="0.35">
      <c r="A3078" s="5"/>
      <c r="B3078" s="5"/>
    </row>
    <row r="3079" spans="1:2" x14ac:dyDescent="0.35">
      <c r="A3079" s="5"/>
      <c r="B3079" s="5"/>
    </row>
    <row r="3080" spans="1:2" x14ac:dyDescent="0.35">
      <c r="A3080" s="5"/>
      <c r="B3080" s="5"/>
    </row>
    <row r="3081" spans="1:2" x14ac:dyDescent="0.35">
      <c r="A3081" s="5"/>
      <c r="B3081" s="5"/>
    </row>
    <row r="3082" spans="1:2" x14ac:dyDescent="0.35">
      <c r="A3082" s="5"/>
      <c r="B3082" s="5"/>
    </row>
    <row r="3083" spans="1:2" x14ac:dyDescent="0.35">
      <c r="A3083" s="5"/>
      <c r="B3083" s="5"/>
    </row>
    <row r="3084" spans="1:2" x14ac:dyDescent="0.35">
      <c r="A3084" s="5"/>
      <c r="B3084" s="5"/>
    </row>
    <row r="3085" spans="1:2" x14ac:dyDescent="0.35">
      <c r="A3085" s="5"/>
      <c r="B3085" s="5"/>
    </row>
    <row r="3086" spans="1:2" x14ac:dyDescent="0.35">
      <c r="A3086" s="5"/>
      <c r="B3086" s="5"/>
    </row>
    <row r="3087" spans="1:2" x14ac:dyDescent="0.35">
      <c r="A3087" s="5"/>
      <c r="B3087" s="5"/>
    </row>
    <row r="3088" spans="1:2" x14ac:dyDescent="0.35">
      <c r="A3088" s="5"/>
      <c r="B3088" s="5"/>
    </row>
    <row r="3089" spans="1:2" x14ac:dyDescent="0.35">
      <c r="A3089" s="5"/>
      <c r="B3089" s="5"/>
    </row>
    <row r="3090" spans="1:2" x14ac:dyDescent="0.35">
      <c r="A3090" s="5"/>
      <c r="B3090" s="5"/>
    </row>
    <row r="3091" spans="1:2" x14ac:dyDescent="0.35">
      <c r="A3091" s="5"/>
      <c r="B3091" s="5"/>
    </row>
    <row r="3092" spans="1:2" x14ac:dyDescent="0.35">
      <c r="A3092" s="5"/>
      <c r="B3092" s="5"/>
    </row>
    <row r="3093" spans="1:2" x14ac:dyDescent="0.35">
      <c r="A3093" s="5"/>
      <c r="B3093" s="5"/>
    </row>
    <row r="3094" spans="1:2" x14ac:dyDescent="0.35">
      <c r="A3094" s="5"/>
      <c r="B3094" s="5"/>
    </row>
    <row r="3095" spans="1:2" x14ac:dyDescent="0.35">
      <c r="A3095" s="5"/>
      <c r="B3095" s="5"/>
    </row>
    <row r="3096" spans="1:2" x14ac:dyDescent="0.35">
      <c r="A3096" s="5"/>
      <c r="B3096" s="5"/>
    </row>
    <row r="3097" spans="1:2" x14ac:dyDescent="0.35">
      <c r="A3097" s="5"/>
      <c r="B3097" s="5"/>
    </row>
    <row r="3098" spans="1:2" x14ac:dyDescent="0.35">
      <c r="A3098" s="5"/>
      <c r="B3098" s="5"/>
    </row>
    <row r="3099" spans="1:2" x14ac:dyDescent="0.35">
      <c r="A3099" s="5"/>
      <c r="B3099" s="5"/>
    </row>
    <row r="3100" spans="1:2" x14ac:dyDescent="0.35">
      <c r="A3100" s="5"/>
      <c r="B3100" s="5"/>
    </row>
    <row r="3101" spans="1:2" x14ac:dyDescent="0.35">
      <c r="A3101" s="5"/>
      <c r="B3101" s="5"/>
    </row>
    <row r="3102" spans="1:2" x14ac:dyDescent="0.35">
      <c r="A3102" s="5"/>
      <c r="B3102" s="5"/>
    </row>
    <row r="3103" spans="1:2" x14ac:dyDescent="0.35">
      <c r="A3103" s="5"/>
      <c r="B3103" s="5"/>
    </row>
    <row r="3104" spans="1:2" x14ac:dyDescent="0.35">
      <c r="A3104" s="5"/>
      <c r="B3104" s="5"/>
    </row>
    <row r="3105" spans="1:2" x14ac:dyDescent="0.35">
      <c r="A3105" s="5"/>
      <c r="B3105" s="5"/>
    </row>
    <row r="3106" spans="1:2" x14ac:dyDescent="0.35">
      <c r="A3106" s="5"/>
      <c r="B3106" s="5"/>
    </row>
    <row r="3107" spans="1:2" x14ac:dyDescent="0.35">
      <c r="A3107" s="5"/>
      <c r="B3107" s="5"/>
    </row>
    <row r="3108" spans="1:2" x14ac:dyDescent="0.35">
      <c r="A3108" s="5"/>
      <c r="B3108" s="5"/>
    </row>
    <row r="3109" spans="1:2" x14ac:dyDescent="0.35">
      <c r="A3109" s="5"/>
      <c r="B3109" s="5"/>
    </row>
    <row r="3110" spans="1:2" x14ac:dyDescent="0.35">
      <c r="A3110" s="5"/>
      <c r="B3110" s="5"/>
    </row>
    <row r="3111" spans="1:2" x14ac:dyDescent="0.35">
      <c r="A3111" s="5"/>
      <c r="B3111" s="5"/>
    </row>
    <row r="3112" spans="1:2" x14ac:dyDescent="0.35">
      <c r="A3112" s="5"/>
      <c r="B3112" s="5"/>
    </row>
    <row r="3113" spans="1:2" x14ac:dyDescent="0.35">
      <c r="A3113" s="5"/>
      <c r="B3113" s="5"/>
    </row>
    <row r="3114" spans="1:2" x14ac:dyDescent="0.35">
      <c r="A3114" s="5"/>
      <c r="B3114" s="5"/>
    </row>
    <row r="3115" spans="1:2" x14ac:dyDescent="0.35">
      <c r="A3115" s="5"/>
      <c r="B3115" s="5"/>
    </row>
    <row r="3116" spans="1:2" x14ac:dyDescent="0.35">
      <c r="A3116" s="5"/>
      <c r="B3116" s="5"/>
    </row>
    <row r="3117" spans="1:2" x14ac:dyDescent="0.35">
      <c r="A3117" s="5"/>
      <c r="B3117" s="5"/>
    </row>
    <row r="3118" spans="1:2" x14ac:dyDescent="0.35">
      <c r="A3118" s="5"/>
      <c r="B3118" s="5"/>
    </row>
    <row r="3119" spans="1:2" x14ac:dyDescent="0.35">
      <c r="A3119" s="5"/>
      <c r="B3119" s="5"/>
    </row>
    <row r="3120" spans="1:2" x14ac:dyDescent="0.35">
      <c r="A3120" s="5"/>
      <c r="B3120" s="5"/>
    </row>
    <row r="3121" spans="1:2" x14ac:dyDescent="0.35">
      <c r="A3121" s="5"/>
      <c r="B3121" s="5"/>
    </row>
    <row r="3122" spans="1:2" x14ac:dyDescent="0.35">
      <c r="A3122" s="5"/>
      <c r="B3122" s="5"/>
    </row>
    <row r="3123" spans="1:2" x14ac:dyDescent="0.35">
      <c r="A3123" s="5"/>
      <c r="B3123" s="5"/>
    </row>
    <row r="3124" spans="1:2" x14ac:dyDescent="0.35">
      <c r="A3124" s="5"/>
      <c r="B3124" s="5"/>
    </row>
    <row r="3125" spans="1:2" x14ac:dyDescent="0.35">
      <c r="A3125" s="5"/>
      <c r="B3125" s="5"/>
    </row>
    <row r="3126" spans="1:2" x14ac:dyDescent="0.35">
      <c r="A3126" s="5"/>
      <c r="B3126" s="5"/>
    </row>
    <row r="3127" spans="1:2" x14ac:dyDescent="0.35">
      <c r="A3127" s="5"/>
      <c r="B3127" s="5"/>
    </row>
    <row r="3128" spans="1:2" x14ac:dyDescent="0.35">
      <c r="A3128" s="5"/>
      <c r="B3128" s="5"/>
    </row>
    <row r="3129" spans="1:2" x14ac:dyDescent="0.35">
      <c r="A3129" s="5"/>
      <c r="B3129" s="5"/>
    </row>
    <row r="3130" spans="1:2" x14ac:dyDescent="0.35">
      <c r="A3130" s="5"/>
      <c r="B3130" s="5"/>
    </row>
    <row r="3131" spans="1:2" x14ac:dyDescent="0.35">
      <c r="A3131" s="5"/>
      <c r="B3131" s="5"/>
    </row>
    <row r="3132" spans="1:2" x14ac:dyDescent="0.35">
      <c r="A3132" s="5"/>
      <c r="B3132" s="5"/>
    </row>
    <row r="3133" spans="1:2" x14ac:dyDescent="0.35">
      <c r="A3133" s="5"/>
      <c r="B3133" s="5"/>
    </row>
    <row r="3134" spans="1:2" x14ac:dyDescent="0.35">
      <c r="A3134" s="5"/>
      <c r="B3134" s="5"/>
    </row>
    <row r="3135" spans="1:2" x14ac:dyDescent="0.35">
      <c r="A3135" s="5"/>
      <c r="B3135" s="5"/>
    </row>
    <row r="3136" spans="1:2" x14ac:dyDescent="0.35">
      <c r="A3136" s="5"/>
      <c r="B3136" s="5"/>
    </row>
    <row r="3137" spans="1:2" x14ac:dyDescent="0.35">
      <c r="A3137" s="5"/>
      <c r="B3137" s="5"/>
    </row>
    <row r="3138" spans="1:2" x14ac:dyDescent="0.35">
      <c r="A3138" s="5"/>
      <c r="B3138" s="5"/>
    </row>
    <row r="3139" spans="1:2" x14ac:dyDescent="0.35">
      <c r="A3139" s="5"/>
      <c r="B3139" s="5"/>
    </row>
    <row r="3140" spans="1:2" x14ac:dyDescent="0.35">
      <c r="A3140" s="5"/>
      <c r="B3140" s="5"/>
    </row>
    <row r="3141" spans="1:2" x14ac:dyDescent="0.35">
      <c r="A3141" s="5"/>
      <c r="B3141" s="5"/>
    </row>
    <row r="3142" spans="1:2" x14ac:dyDescent="0.35">
      <c r="A3142" s="5"/>
      <c r="B3142" s="5"/>
    </row>
    <row r="3143" spans="1:2" x14ac:dyDescent="0.35">
      <c r="A3143" s="5"/>
      <c r="B3143" s="5"/>
    </row>
    <row r="3144" spans="1:2" x14ac:dyDescent="0.35">
      <c r="A3144" s="5"/>
      <c r="B3144" s="5"/>
    </row>
    <row r="3145" spans="1:2" x14ac:dyDescent="0.35">
      <c r="A3145" s="5"/>
      <c r="B3145" s="5"/>
    </row>
    <row r="3146" spans="1:2" x14ac:dyDescent="0.35">
      <c r="A3146" s="5"/>
      <c r="B3146" s="5"/>
    </row>
    <row r="3147" spans="1:2" x14ac:dyDescent="0.35">
      <c r="A3147" s="5"/>
      <c r="B3147" s="5"/>
    </row>
    <row r="3148" spans="1:2" x14ac:dyDescent="0.35">
      <c r="A3148" s="5"/>
      <c r="B3148" s="5"/>
    </row>
    <row r="3149" spans="1:2" x14ac:dyDescent="0.35">
      <c r="A3149" s="5"/>
      <c r="B3149" s="5"/>
    </row>
    <row r="3150" spans="1:2" x14ac:dyDescent="0.35">
      <c r="A3150" s="5"/>
      <c r="B3150" s="5"/>
    </row>
    <row r="3151" spans="1:2" x14ac:dyDescent="0.35">
      <c r="A3151" s="5"/>
      <c r="B3151" s="5"/>
    </row>
    <row r="3152" spans="1:2" x14ac:dyDescent="0.35">
      <c r="A3152" s="5"/>
      <c r="B3152" s="5"/>
    </row>
    <row r="3153" spans="1:2" x14ac:dyDescent="0.35">
      <c r="A3153" s="5"/>
      <c r="B3153" s="5"/>
    </row>
    <row r="3154" spans="1:2" x14ac:dyDescent="0.35">
      <c r="A3154" s="5"/>
      <c r="B3154" s="5"/>
    </row>
    <row r="3155" spans="1:2" x14ac:dyDescent="0.35">
      <c r="A3155" s="5"/>
      <c r="B3155" s="5"/>
    </row>
    <row r="3156" spans="1:2" x14ac:dyDescent="0.35">
      <c r="A3156" s="5"/>
      <c r="B3156" s="5"/>
    </row>
    <row r="3157" spans="1:2" x14ac:dyDescent="0.35">
      <c r="A3157" s="5"/>
      <c r="B3157" s="5"/>
    </row>
    <row r="3158" spans="1:2" x14ac:dyDescent="0.35">
      <c r="A3158" s="5"/>
      <c r="B3158" s="5"/>
    </row>
    <row r="3159" spans="1:2" x14ac:dyDescent="0.35">
      <c r="A3159" s="5"/>
      <c r="B3159" s="5"/>
    </row>
    <row r="3160" spans="1:2" x14ac:dyDescent="0.35">
      <c r="A3160" s="5"/>
      <c r="B3160" s="5"/>
    </row>
    <row r="3161" spans="1:2" x14ac:dyDescent="0.35">
      <c r="A3161" s="5"/>
      <c r="B3161" s="5"/>
    </row>
    <row r="3162" spans="1:2" x14ac:dyDescent="0.35">
      <c r="A3162" s="5"/>
      <c r="B3162" s="5"/>
    </row>
    <row r="3163" spans="1:2" x14ac:dyDescent="0.35">
      <c r="A3163" s="5"/>
      <c r="B3163" s="5"/>
    </row>
    <row r="3164" spans="1:2" x14ac:dyDescent="0.35">
      <c r="A3164" s="5"/>
      <c r="B3164" s="5"/>
    </row>
    <row r="3165" spans="1:2" x14ac:dyDescent="0.35">
      <c r="A3165" s="5"/>
      <c r="B3165" s="5"/>
    </row>
    <row r="3166" spans="1:2" x14ac:dyDescent="0.35">
      <c r="A3166" s="5"/>
      <c r="B3166" s="5"/>
    </row>
    <row r="3167" spans="1:2" x14ac:dyDescent="0.35">
      <c r="A3167" s="5"/>
      <c r="B3167" s="5"/>
    </row>
    <row r="3168" spans="1:2" x14ac:dyDescent="0.35">
      <c r="A3168" s="5"/>
      <c r="B3168" s="5"/>
    </row>
    <row r="3169" spans="1:2" x14ac:dyDescent="0.35">
      <c r="A3169" s="5"/>
      <c r="B3169" s="5"/>
    </row>
    <row r="3170" spans="1:2" x14ac:dyDescent="0.35">
      <c r="A3170" s="5"/>
      <c r="B3170" s="5"/>
    </row>
    <row r="3171" spans="1:2" x14ac:dyDescent="0.35">
      <c r="A3171" s="5"/>
      <c r="B3171" s="5"/>
    </row>
    <row r="3172" spans="1:2" x14ac:dyDescent="0.35">
      <c r="A3172" s="5"/>
      <c r="B3172" s="5"/>
    </row>
    <row r="3173" spans="1:2" x14ac:dyDescent="0.35">
      <c r="A3173" s="5"/>
      <c r="B3173" s="5"/>
    </row>
    <row r="3174" spans="1:2" x14ac:dyDescent="0.35">
      <c r="A3174" s="5"/>
      <c r="B3174" s="5"/>
    </row>
    <row r="3175" spans="1:2" x14ac:dyDescent="0.35">
      <c r="A3175" s="5"/>
      <c r="B3175" s="5"/>
    </row>
    <row r="3176" spans="1:2" x14ac:dyDescent="0.35">
      <c r="A3176" s="5"/>
      <c r="B3176" s="5"/>
    </row>
    <row r="3177" spans="1:2" x14ac:dyDescent="0.35">
      <c r="A3177" s="5"/>
      <c r="B3177" s="5"/>
    </row>
    <row r="3178" spans="1:2" x14ac:dyDescent="0.35">
      <c r="A3178" s="5"/>
      <c r="B3178" s="5"/>
    </row>
    <row r="3179" spans="1:2" x14ac:dyDescent="0.35">
      <c r="A3179" s="5"/>
      <c r="B3179" s="5"/>
    </row>
    <row r="3180" spans="1:2" x14ac:dyDescent="0.35">
      <c r="A3180" s="5"/>
      <c r="B3180" s="5"/>
    </row>
    <row r="3181" spans="1:2" x14ac:dyDescent="0.35">
      <c r="A3181" s="5"/>
      <c r="B3181" s="5"/>
    </row>
    <row r="3182" spans="1:2" x14ac:dyDescent="0.35">
      <c r="A3182" s="5"/>
      <c r="B3182" s="5"/>
    </row>
    <row r="3183" spans="1:2" x14ac:dyDescent="0.35">
      <c r="A3183" s="5"/>
      <c r="B3183" s="5"/>
    </row>
    <row r="3184" spans="1:2" x14ac:dyDescent="0.35">
      <c r="A3184" s="5"/>
      <c r="B3184" s="5"/>
    </row>
    <row r="3185" spans="1:2" x14ac:dyDescent="0.35">
      <c r="A3185" s="5"/>
      <c r="B3185" s="5"/>
    </row>
    <row r="3186" spans="1:2" x14ac:dyDescent="0.35">
      <c r="A3186" s="5"/>
      <c r="B3186" s="5"/>
    </row>
    <row r="3187" spans="1:2" x14ac:dyDescent="0.35">
      <c r="A3187" s="5"/>
      <c r="B3187" s="5"/>
    </row>
    <row r="3188" spans="1:2" x14ac:dyDescent="0.35">
      <c r="A3188" s="5"/>
      <c r="B3188" s="5"/>
    </row>
    <row r="3189" spans="1:2" x14ac:dyDescent="0.35">
      <c r="A3189" s="5"/>
      <c r="B3189" s="5"/>
    </row>
    <row r="3190" spans="1:2" x14ac:dyDescent="0.35">
      <c r="A3190" s="5"/>
      <c r="B3190" s="5"/>
    </row>
    <row r="3191" spans="1:2" x14ac:dyDescent="0.35">
      <c r="A3191" s="5"/>
      <c r="B3191" s="5"/>
    </row>
    <row r="3192" spans="1:2" x14ac:dyDescent="0.35">
      <c r="A3192" s="5"/>
      <c r="B3192" s="5"/>
    </row>
    <row r="3193" spans="1:2" x14ac:dyDescent="0.35">
      <c r="A3193" s="5"/>
      <c r="B3193" s="5"/>
    </row>
    <row r="3194" spans="1:2" x14ac:dyDescent="0.35">
      <c r="A3194" s="5"/>
      <c r="B3194" s="5"/>
    </row>
    <row r="3195" spans="1:2" x14ac:dyDescent="0.35">
      <c r="A3195" s="5"/>
      <c r="B3195" s="5"/>
    </row>
    <row r="3196" spans="1:2" x14ac:dyDescent="0.35">
      <c r="A3196" s="5"/>
      <c r="B3196" s="5"/>
    </row>
    <row r="3197" spans="1:2" x14ac:dyDescent="0.35">
      <c r="A3197" s="5"/>
      <c r="B3197" s="5"/>
    </row>
    <row r="3198" spans="1:2" x14ac:dyDescent="0.35">
      <c r="A3198" s="5"/>
      <c r="B3198" s="5"/>
    </row>
    <row r="3199" spans="1:2" x14ac:dyDescent="0.35">
      <c r="A3199" s="5"/>
      <c r="B3199" s="5"/>
    </row>
    <row r="3200" spans="1:2" x14ac:dyDescent="0.35">
      <c r="A3200" s="5"/>
      <c r="B3200" s="5"/>
    </row>
    <row r="3201" spans="1:2" x14ac:dyDescent="0.35">
      <c r="A3201" s="5"/>
      <c r="B3201" s="5"/>
    </row>
    <row r="3202" spans="1:2" x14ac:dyDescent="0.35">
      <c r="A3202" s="5"/>
      <c r="B3202" s="5"/>
    </row>
    <row r="3203" spans="1:2" x14ac:dyDescent="0.35">
      <c r="A3203" s="5"/>
      <c r="B3203" s="5"/>
    </row>
    <row r="3204" spans="1:2" x14ac:dyDescent="0.35">
      <c r="A3204" s="5"/>
      <c r="B3204" s="5"/>
    </row>
    <row r="3205" spans="1:2" x14ac:dyDescent="0.35">
      <c r="A3205" s="5"/>
      <c r="B3205" s="5"/>
    </row>
    <row r="3206" spans="1:2" x14ac:dyDescent="0.35">
      <c r="A3206" s="5"/>
      <c r="B3206" s="5"/>
    </row>
    <row r="3207" spans="1:2" x14ac:dyDescent="0.35">
      <c r="A3207" s="5"/>
      <c r="B3207" s="5"/>
    </row>
    <row r="3208" spans="1:2" x14ac:dyDescent="0.35">
      <c r="A3208" s="5"/>
      <c r="B3208" s="5"/>
    </row>
    <row r="3209" spans="1:2" x14ac:dyDescent="0.35">
      <c r="A3209" s="5"/>
      <c r="B3209" s="5"/>
    </row>
    <row r="3210" spans="1:2" x14ac:dyDescent="0.35">
      <c r="A3210" s="5"/>
      <c r="B3210" s="5"/>
    </row>
    <row r="3211" spans="1:2" x14ac:dyDescent="0.35">
      <c r="A3211" s="5"/>
      <c r="B3211" s="5"/>
    </row>
    <row r="3212" spans="1:2" x14ac:dyDescent="0.35">
      <c r="A3212" s="5"/>
      <c r="B3212" s="5"/>
    </row>
    <row r="3213" spans="1:2" x14ac:dyDescent="0.35">
      <c r="A3213" s="5"/>
      <c r="B3213" s="5"/>
    </row>
    <row r="3214" spans="1:2" x14ac:dyDescent="0.35">
      <c r="A3214" s="5"/>
      <c r="B3214" s="5"/>
    </row>
    <row r="3215" spans="1:2" x14ac:dyDescent="0.35">
      <c r="A3215" s="5"/>
      <c r="B3215" s="5"/>
    </row>
    <row r="3216" spans="1:2" x14ac:dyDescent="0.35">
      <c r="A3216" s="5"/>
      <c r="B3216" s="5"/>
    </row>
    <row r="3217" spans="1:2" x14ac:dyDescent="0.35">
      <c r="A3217" s="5"/>
      <c r="B3217" s="5"/>
    </row>
    <row r="3218" spans="1:2" x14ac:dyDescent="0.35">
      <c r="A3218" s="5"/>
      <c r="B3218" s="5"/>
    </row>
    <row r="3219" spans="1:2" x14ac:dyDescent="0.35">
      <c r="A3219" s="5"/>
      <c r="B3219" s="5"/>
    </row>
    <row r="3220" spans="1:2" x14ac:dyDescent="0.35">
      <c r="A3220" s="5"/>
      <c r="B3220" s="5"/>
    </row>
    <row r="3221" spans="1:2" x14ac:dyDescent="0.35">
      <c r="A3221" s="5"/>
      <c r="B3221" s="5"/>
    </row>
    <row r="3222" spans="1:2" x14ac:dyDescent="0.35">
      <c r="A3222" s="5"/>
      <c r="B3222" s="5"/>
    </row>
    <row r="3223" spans="1:2" x14ac:dyDescent="0.35">
      <c r="A3223" s="5"/>
      <c r="B3223" s="5"/>
    </row>
    <row r="3224" spans="1:2" x14ac:dyDescent="0.35">
      <c r="A3224" s="5"/>
      <c r="B3224" s="5"/>
    </row>
    <row r="3225" spans="1:2" x14ac:dyDescent="0.35">
      <c r="A3225" s="5"/>
      <c r="B3225" s="5"/>
    </row>
    <row r="3226" spans="1:2" x14ac:dyDescent="0.35">
      <c r="A3226" s="5"/>
      <c r="B3226" s="5"/>
    </row>
    <row r="3227" spans="1:2" x14ac:dyDescent="0.35">
      <c r="A3227" s="5"/>
      <c r="B3227" s="5"/>
    </row>
    <row r="3228" spans="1:2" x14ac:dyDescent="0.35">
      <c r="A3228" s="5"/>
      <c r="B3228" s="5"/>
    </row>
    <row r="3229" spans="1:2" x14ac:dyDescent="0.35">
      <c r="A3229" s="5"/>
      <c r="B3229" s="5"/>
    </row>
    <row r="3230" spans="1:2" x14ac:dyDescent="0.35">
      <c r="A3230" s="5"/>
      <c r="B3230" s="5"/>
    </row>
    <row r="3231" spans="1:2" x14ac:dyDescent="0.35">
      <c r="A3231" s="5"/>
      <c r="B3231" s="5"/>
    </row>
    <row r="3232" spans="1:2" x14ac:dyDescent="0.35">
      <c r="A3232" s="5"/>
      <c r="B3232" s="5"/>
    </row>
    <row r="3233" spans="1:2" x14ac:dyDescent="0.35">
      <c r="A3233" s="5"/>
      <c r="B3233" s="5"/>
    </row>
    <row r="3234" spans="1:2" x14ac:dyDescent="0.35">
      <c r="A3234" s="5"/>
      <c r="B3234" s="5"/>
    </row>
    <row r="3235" spans="1:2" x14ac:dyDescent="0.35">
      <c r="A3235" s="5"/>
      <c r="B3235" s="5"/>
    </row>
    <row r="3236" spans="1:2" x14ac:dyDescent="0.35">
      <c r="A3236" s="5"/>
      <c r="B3236" s="5"/>
    </row>
    <row r="3237" spans="1:2" x14ac:dyDescent="0.35">
      <c r="A3237" s="5"/>
      <c r="B3237" s="5"/>
    </row>
    <row r="3238" spans="1:2" x14ac:dyDescent="0.35">
      <c r="A3238" s="5"/>
      <c r="B3238" s="5"/>
    </row>
    <row r="3239" spans="1:2" x14ac:dyDescent="0.35">
      <c r="A3239" s="5"/>
      <c r="B3239" s="5"/>
    </row>
    <row r="3240" spans="1:2" x14ac:dyDescent="0.35">
      <c r="A3240" s="5"/>
      <c r="B3240" s="5"/>
    </row>
    <row r="3241" spans="1:2" x14ac:dyDescent="0.35">
      <c r="A3241" s="5"/>
      <c r="B3241" s="5"/>
    </row>
    <row r="3242" spans="1:2" x14ac:dyDescent="0.35">
      <c r="A3242" s="5"/>
      <c r="B3242" s="5"/>
    </row>
    <row r="3243" spans="1:2" x14ac:dyDescent="0.35">
      <c r="A3243" s="5"/>
      <c r="B3243" s="5"/>
    </row>
    <row r="3244" spans="1:2" x14ac:dyDescent="0.35">
      <c r="A3244" s="5"/>
      <c r="B3244" s="5"/>
    </row>
    <row r="3245" spans="1:2" x14ac:dyDescent="0.35">
      <c r="A3245" s="5"/>
      <c r="B3245" s="5"/>
    </row>
    <row r="3246" spans="1:2" x14ac:dyDescent="0.35">
      <c r="A3246" s="5"/>
      <c r="B3246" s="5"/>
    </row>
    <row r="3247" spans="1:2" x14ac:dyDescent="0.35">
      <c r="A3247" s="5"/>
      <c r="B3247" s="5"/>
    </row>
    <row r="3248" spans="1:2" x14ac:dyDescent="0.35">
      <c r="A3248" s="5"/>
      <c r="B3248" s="5"/>
    </row>
    <row r="3249" spans="1:2" x14ac:dyDescent="0.35">
      <c r="A3249" s="5"/>
      <c r="B3249" s="5"/>
    </row>
    <row r="3250" spans="1:2" x14ac:dyDescent="0.35">
      <c r="A3250" s="5"/>
      <c r="B3250" s="5"/>
    </row>
    <row r="3251" spans="1:2" x14ac:dyDescent="0.35">
      <c r="A3251" s="5"/>
      <c r="B3251" s="5"/>
    </row>
    <row r="3252" spans="1:2" x14ac:dyDescent="0.35">
      <c r="A3252" s="5"/>
      <c r="B3252" s="5"/>
    </row>
    <row r="3253" spans="1:2" x14ac:dyDescent="0.35">
      <c r="A3253" s="5"/>
      <c r="B3253" s="5"/>
    </row>
    <row r="3254" spans="1:2" x14ac:dyDescent="0.35">
      <c r="A3254" s="5"/>
      <c r="B3254" s="5"/>
    </row>
    <row r="3255" spans="1:2" x14ac:dyDescent="0.35">
      <c r="A3255" s="5"/>
      <c r="B3255" s="5"/>
    </row>
    <row r="3256" spans="1:2" x14ac:dyDescent="0.35">
      <c r="A3256" s="5"/>
      <c r="B3256" s="5"/>
    </row>
    <row r="3257" spans="1:2" x14ac:dyDescent="0.35">
      <c r="A3257" s="5"/>
      <c r="B3257" s="5"/>
    </row>
    <row r="3258" spans="1:2" x14ac:dyDescent="0.35">
      <c r="A3258" s="5"/>
      <c r="B3258" s="5"/>
    </row>
    <row r="3259" spans="1:2" x14ac:dyDescent="0.35">
      <c r="A3259" s="5"/>
      <c r="B3259" s="5"/>
    </row>
    <row r="3260" spans="1:2" x14ac:dyDescent="0.35">
      <c r="A3260" s="5"/>
      <c r="B3260" s="5"/>
    </row>
    <row r="3261" spans="1:2" x14ac:dyDescent="0.35">
      <c r="A3261" s="5"/>
      <c r="B3261" s="5"/>
    </row>
    <row r="3262" spans="1:2" x14ac:dyDescent="0.35">
      <c r="A3262" s="5"/>
      <c r="B3262" s="5"/>
    </row>
    <row r="3263" spans="1:2" x14ac:dyDescent="0.35">
      <c r="A3263" s="5"/>
      <c r="B3263" s="5"/>
    </row>
    <row r="3264" spans="1:2" x14ac:dyDescent="0.35">
      <c r="A3264" s="5"/>
      <c r="B3264" s="5"/>
    </row>
    <row r="3265" spans="1:2" x14ac:dyDescent="0.35">
      <c r="A3265" s="5"/>
      <c r="B3265" s="5"/>
    </row>
    <row r="3266" spans="1:2" x14ac:dyDescent="0.35">
      <c r="A3266" s="5"/>
      <c r="B3266" s="5"/>
    </row>
    <row r="3267" spans="1:2" x14ac:dyDescent="0.35">
      <c r="A3267" s="5"/>
      <c r="B3267" s="5"/>
    </row>
    <row r="3268" spans="1:2" x14ac:dyDescent="0.35">
      <c r="A3268" s="5"/>
      <c r="B3268" s="5"/>
    </row>
    <row r="3269" spans="1:2" x14ac:dyDescent="0.35">
      <c r="A3269" s="5"/>
      <c r="B3269" s="5"/>
    </row>
    <row r="3270" spans="1:2" x14ac:dyDescent="0.35">
      <c r="A3270" s="5"/>
      <c r="B3270" s="5"/>
    </row>
    <row r="3271" spans="1:2" x14ac:dyDescent="0.35">
      <c r="A3271" s="5"/>
      <c r="B3271" s="5"/>
    </row>
    <row r="3272" spans="1:2" x14ac:dyDescent="0.35">
      <c r="A3272" s="5"/>
      <c r="B3272" s="5"/>
    </row>
    <row r="3273" spans="1:2" x14ac:dyDescent="0.35">
      <c r="A3273" s="5"/>
      <c r="B3273" s="5"/>
    </row>
    <row r="3274" spans="1:2" x14ac:dyDescent="0.35">
      <c r="A3274" s="5"/>
      <c r="B3274" s="5"/>
    </row>
    <row r="3275" spans="1:2" x14ac:dyDescent="0.35">
      <c r="A3275" s="5"/>
      <c r="B3275" s="5"/>
    </row>
    <row r="3276" spans="1:2" x14ac:dyDescent="0.35">
      <c r="A3276" s="5"/>
      <c r="B3276" s="5"/>
    </row>
    <row r="3277" spans="1:2" x14ac:dyDescent="0.35">
      <c r="A3277" s="5"/>
      <c r="B3277" s="5"/>
    </row>
    <row r="3278" spans="1:2" x14ac:dyDescent="0.35">
      <c r="A3278" s="5"/>
      <c r="B3278" s="5"/>
    </row>
    <row r="3279" spans="1:2" x14ac:dyDescent="0.35">
      <c r="A3279" s="5"/>
      <c r="B3279" s="5"/>
    </row>
    <row r="3280" spans="1:2" x14ac:dyDescent="0.35">
      <c r="A3280" s="5"/>
      <c r="B3280" s="5"/>
    </row>
    <row r="3281" spans="1:2" x14ac:dyDescent="0.35">
      <c r="A3281" s="5"/>
      <c r="B3281" s="5"/>
    </row>
    <row r="3282" spans="1:2" x14ac:dyDescent="0.35">
      <c r="A3282" s="5"/>
      <c r="B3282" s="5"/>
    </row>
    <row r="3283" spans="1:2" x14ac:dyDescent="0.35">
      <c r="A3283" s="5"/>
      <c r="B3283" s="5"/>
    </row>
    <row r="3284" spans="1:2" x14ac:dyDescent="0.35">
      <c r="A3284" s="5"/>
      <c r="B3284" s="5"/>
    </row>
    <row r="3285" spans="1:2" x14ac:dyDescent="0.35">
      <c r="A3285" s="5"/>
      <c r="B3285" s="5"/>
    </row>
    <row r="3286" spans="1:2" x14ac:dyDescent="0.35">
      <c r="A3286" s="5"/>
      <c r="B3286" s="5"/>
    </row>
    <row r="3287" spans="1:2" x14ac:dyDescent="0.35">
      <c r="A3287" s="5"/>
      <c r="B3287" s="5"/>
    </row>
    <row r="3288" spans="1:2" x14ac:dyDescent="0.35">
      <c r="A3288" s="5"/>
      <c r="B3288" s="5"/>
    </row>
    <row r="3289" spans="1:2" x14ac:dyDescent="0.35">
      <c r="A3289" s="5"/>
      <c r="B3289" s="5"/>
    </row>
    <row r="3290" spans="1:2" x14ac:dyDescent="0.35">
      <c r="A3290" s="5"/>
      <c r="B3290" s="5"/>
    </row>
    <row r="3291" spans="1:2" x14ac:dyDescent="0.35">
      <c r="A3291" s="5"/>
      <c r="B3291" s="5"/>
    </row>
    <row r="3292" spans="1:2" x14ac:dyDescent="0.35">
      <c r="A3292" s="5"/>
      <c r="B3292" s="5"/>
    </row>
    <row r="3293" spans="1:2" x14ac:dyDescent="0.35">
      <c r="A3293" s="5"/>
      <c r="B3293" s="5"/>
    </row>
    <row r="3294" spans="1:2" x14ac:dyDescent="0.35">
      <c r="A3294" s="5"/>
      <c r="B3294" s="5"/>
    </row>
    <row r="3295" spans="1:2" x14ac:dyDescent="0.35">
      <c r="A3295" s="5"/>
      <c r="B3295" s="5"/>
    </row>
    <row r="3296" spans="1:2" x14ac:dyDescent="0.35">
      <c r="A3296" s="5"/>
      <c r="B3296" s="5"/>
    </row>
    <row r="3297" spans="1:2" x14ac:dyDescent="0.35">
      <c r="A3297" s="5"/>
      <c r="B3297" s="5"/>
    </row>
    <row r="3298" spans="1:2" x14ac:dyDescent="0.35">
      <c r="A3298" s="5"/>
      <c r="B3298" s="5"/>
    </row>
    <row r="3299" spans="1:2" x14ac:dyDescent="0.35">
      <c r="A3299" s="5"/>
      <c r="B3299" s="5"/>
    </row>
    <row r="3300" spans="1:2" x14ac:dyDescent="0.35">
      <c r="A3300" s="5"/>
      <c r="B3300" s="5"/>
    </row>
    <row r="3301" spans="1:2" x14ac:dyDescent="0.35">
      <c r="A3301" s="5"/>
      <c r="B3301" s="5"/>
    </row>
    <row r="3302" spans="1:2" x14ac:dyDescent="0.35">
      <c r="A3302" s="5"/>
      <c r="B3302" s="5"/>
    </row>
    <row r="3303" spans="1:2" x14ac:dyDescent="0.35">
      <c r="A3303" s="5"/>
      <c r="B3303" s="5"/>
    </row>
    <row r="3304" spans="1:2" x14ac:dyDescent="0.35">
      <c r="A3304" s="5"/>
      <c r="B3304" s="5"/>
    </row>
    <row r="3305" spans="1:2" x14ac:dyDescent="0.35">
      <c r="A3305" s="5"/>
      <c r="B3305" s="5"/>
    </row>
    <row r="3306" spans="1:2" x14ac:dyDescent="0.35">
      <c r="A3306" s="5"/>
      <c r="B3306" s="5"/>
    </row>
    <row r="3307" spans="1:2" x14ac:dyDescent="0.35">
      <c r="A3307" s="5"/>
      <c r="B3307" s="5"/>
    </row>
    <row r="3308" spans="1:2" x14ac:dyDescent="0.35">
      <c r="A3308" s="5"/>
      <c r="B3308" s="5"/>
    </row>
    <row r="3309" spans="1:2" x14ac:dyDescent="0.35">
      <c r="A3309" s="5"/>
      <c r="B3309" s="5"/>
    </row>
    <row r="3310" spans="1:2" x14ac:dyDescent="0.35">
      <c r="A3310" s="5"/>
      <c r="B3310" s="5"/>
    </row>
    <row r="3311" spans="1:2" x14ac:dyDescent="0.35">
      <c r="A3311" s="5"/>
      <c r="B3311" s="5"/>
    </row>
    <row r="3312" spans="1:2" x14ac:dyDescent="0.35">
      <c r="A3312" s="5"/>
      <c r="B3312" s="5"/>
    </row>
    <row r="3313" spans="1:2" x14ac:dyDescent="0.35">
      <c r="A3313" s="5"/>
      <c r="B3313" s="5"/>
    </row>
    <row r="3314" spans="1:2" x14ac:dyDescent="0.35">
      <c r="A3314" s="5"/>
      <c r="B3314" s="5"/>
    </row>
    <row r="3315" spans="1:2" x14ac:dyDescent="0.35">
      <c r="A3315" s="5"/>
      <c r="B3315" s="5"/>
    </row>
    <row r="3316" spans="1:2" x14ac:dyDescent="0.35">
      <c r="A3316" s="5"/>
      <c r="B3316" s="5"/>
    </row>
    <row r="3317" spans="1:2" x14ac:dyDescent="0.35">
      <c r="A3317" s="5"/>
      <c r="B3317" s="5"/>
    </row>
    <row r="3318" spans="1:2" x14ac:dyDescent="0.35">
      <c r="A3318" s="5"/>
      <c r="B3318" s="5"/>
    </row>
    <row r="3319" spans="1:2" x14ac:dyDescent="0.35">
      <c r="A3319" s="5"/>
      <c r="B3319" s="5"/>
    </row>
    <row r="3320" spans="1:2" x14ac:dyDescent="0.35">
      <c r="A3320" s="5"/>
      <c r="B3320" s="5"/>
    </row>
    <row r="3321" spans="1:2" x14ac:dyDescent="0.35">
      <c r="A3321" s="5"/>
      <c r="B3321" s="5"/>
    </row>
    <row r="3322" spans="1:2" x14ac:dyDescent="0.35">
      <c r="A3322" s="5"/>
      <c r="B3322" s="5"/>
    </row>
    <row r="3323" spans="1:2" x14ac:dyDescent="0.35">
      <c r="A3323" s="5"/>
      <c r="B3323" s="5"/>
    </row>
    <row r="3324" spans="1:2" x14ac:dyDescent="0.35">
      <c r="A3324" s="5"/>
      <c r="B3324" s="5"/>
    </row>
    <row r="3325" spans="1:2" x14ac:dyDescent="0.35">
      <c r="A3325" s="5"/>
      <c r="B3325" s="5"/>
    </row>
    <row r="3326" spans="1:2" x14ac:dyDescent="0.35">
      <c r="A3326" s="5"/>
      <c r="B3326" s="5"/>
    </row>
    <row r="3327" spans="1:2" x14ac:dyDescent="0.35">
      <c r="A3327" s="5"/>
      <c r="B3327" s="5"/>
    </row>
    <row r="3328" spans="1:2" x14ac:dyDescent="0.35">
      <c r="A3328" s="5"/>
      <c r="B3328" s="5"/>
    </row>
    <row r="3329" spans="1:2" x14ac:dyDescent="0.35">
      <c r="A3329" s="5"/>
      <c r="B3329" s="5"/>
    </row>
    <row r="3330" spans="1:2" x14ac:dyDescent="0.35">
      <c r="A3330" s="5"/>
      <c r="B3330" s="5"/>
    </row>
    <row r="3331" spans="1:2" x14ac:dyDescent="0.35">
      <c r="A3331" s="5"/>
      <c r="B3331" s="5"/>
    </row>
    <row r="3332" spans="1:2" x14ac:dyDescent="0.35">
      <c r="A3332" s="5"/>
      <c r="B3332" s="5"/>
    </row>
    <row r="3333" spans="1:2" x14ac:dyDescent="0.35">
      <c r="A3333" s="5"/>
      <c r="B3333" s="5"/>
    </row>
    <row r="3334" spans="1:2" x14ac:dyDescent="0.35">
      <c r="A3334" s="5"/>
      <c r="B3334" s="5"/>
    </row>
    <row r="3335" spans="1:2" x14ac:dyDescent="0.35">
      <c r="A3335" s="5"/>
      <c r="B3335" s="5"/>
    </row>
    <row r="3336" spans="1:2" x14ac:dyDescent="0.35">
      <c r="A3336" s="5"/>
      <c r="B3336" s="5"/>
    </row>
    <row r="3337" spans="1:2" x14ac:dyDescent="0.35">
      <c r="A3337" s="5"/>
      <c r="B3337" s="5"/>
    </row>
    <row r="3338" spans="1:2" x14ac:dyDescent="0.35">
      <c r="A3338" s="5"/>
      <c r="B3338" s="5"/>
    </row>
    <row r="3339" spans="1:2" x14ac:dyDescent="0.35">
      <c r="A3339" s="5"/>
      <c r="B3339" s="5"/>
    </row>
    <row r="3340" spans="1:2" x14ac:dyDescent="0.35">
      <c r="A3340" s="5"/>
      <c r="B3340" s="5"/>
    </row>
    <row r="3341" spans="1:2" x14ac:dyDescent="0.35">
      <c r="A3341" s="5"/>
      <c r="B3341" s="5"/>
    </row>
    <row r="3342" spans="1:2" x14ac:dyDescent="0.35">
      <c r="A3342" s="5"/>
      <c r="B3342" s="5"/>
    </row>
    <row r="3343" spans="1:2" x14ac:dyDescent="0.35">
      <c r="A3343" s="5"/>
      <c r="B3343" s="5"/>
    </row>
    <row r="3344" spans="1:2" x14ac:dyDescent="0.35">
      <c r="A3344" s="5"/>
      <c r="B3344" s="5"/>
    </row>
    <row r="3345" spans="1:2" x14ac:dyDescent="0.35">
      <c r="A3345" s="5"/>
      <c r="B3345" s="5"/>
    </row>
    <row r="3346" spans="1:2" x14ac:dyDescent="0.35">
      <c r="A3346" s="5"/>
      <c r="B3346" s="5"/>
    </row>
    <row r="3347" spans="1:2" x14ac:dyDescent="0.35">
      <c r="A3347" s="5"/>
      <c r="B3347" s="5"/>
    </row>
    <row r="3348" spans="1:2" x14ac:dyDescent="0.35">
      <c r="A3348" s="5"/>
      <c r="B3348" s="5"/>
    </row>
    <row r="3349" spans="1:2" x14ac:dyDescent="0.35">
      <c r="A3349" s="5"/>
      <c r="B3349" s="5"/>
    </row>
    <row r="3350" spans="1:2" x14ac:dyDescent="0.35">
      <c r="A3350" s="5"/>
      <c r="B3350" s="5"/>
    </row>
    <row r="3351" spans="1:2" x14ac:dyDescent="0.35">
      <c r="A3351" s="5"/>
      <c r="B3351" s="5"/>
    </row>
    <row r="3352" spans="1:2" x14ac:dyDescent="0.35">
      <c r="A3352" s="5"/>
      <c r="B3352" s="5"/>
    </row>
    <row r="3353" spans="1:2" x14ac:dyDescent="0.35">
      <c r="A3353" s="5"/>
      <c r="B3353" s="5"/>
    </row>
    <row r="3354" spans="1:2" x14ac:dyDescent="0.35">
      <c r="A3354" s="5"/>
      <c r="B3354" s="5"/>
    </row>
    <row r="3355" spans="1:2" x14ac:dyDescent="0.35">
      <c r="A3355" s="5"/>
      <c r="B3355" s="5"/>
    </row>
    <row r="3356" spans="1:2" x14ac:dyDescent="0.35">
      <c r="A3356" s="5"/>
      <c r="B3356" s="5"/>
    </row>
    <row r="3357" spans="1:2" x14ac:dyDescent="0.35">
      <c r="A3357" s="5"/>
      <c r="B3357" s="5"/>
    </row>
    <row r="3358" spans="1:2" x14ac:dyDescent="0.35">
      <c r="A3358" s="5"/>
      <c r="B3358" s="5"/>
    </row>
    <row r="3359" spans="1:2" x14ac:dyDescent="0.35">
      <c r="A3359" s="5"/>
      <c r="B3359" s="5"/>
    </row>
    <row r="3360" spans="1:2" x14ac:dyDescent="0.35">
      <c r="A3360" s="5"/>
      <c r="B3360" s="5"/>
    </row>
    <row r="3361" spans="1:2" x14ac:dyDescent="0.35">
      <c r="A3361" s="5"/>
      <c r="B3361" s="5"/>
    </row>
    <row r="3362" spans="1:2" x14ac:dyDescent="0.35">
      <c r="A3362" s="5"/>
      <c r="B3362" s="5"/>
    </row>
    <row r="3363" spans="1:2" x14ac:dyDescent="0.35">
      <c r="A3363" s="5"/>
      <c r="B3363" s="5"/>
    </row>
    <row r="3364" spans="1:2" x14ac:dyDescent="0.35">
      <c r="A3364" s="5"/>
      <c r="B3364" s="5"/>
    </row>
    <row r="3365" spans="1:2" x14ac:dyDescent="0.35">
      <c r="A3365" s="5"/>
      <c r="B3365" s="5"/>
    </row>
    <row r="3366" spans="1:2" x14ac:dyDescent="0.35">
      <c r="A3366" s="5"/>
      <c r="B3366" s="5"/>
    </row>
    <row r="3367" spans="1:2" x14ac:dyDescent="0.35">
      <c r="A3367" s="5"/>
      <c r="B3367" s="5"/>
    </row>
    <row r="3368" spans="1:2" x14ac:dyDescent="0.35">
      <c r="A3368" s="5"/>
      <c r="B3368" s="5"/>
    </row>
    <row r="3369" spans="1:2" x14ac:dyDescent="0.35">
      <c r="A3369" s="5"/>
      <c r="B3369" s="5"/>
    </row>
    <row r="3370" spans="1:2" x14ac:dyDescent="0.35">
      <c r="A3370" s="5"/>
      <c r="B3370" s="5"/>
    </row>
    <row r="3371" spans="1:2" x14ac:dyDescent="0.35">
      <c r="A3371" s="5"/>
      <c r="B3371" s="5"/>
    </row>
    <row r="3372" spans="1:2" x14ac:dyDescent="0.35">
      <c r="A3372" s="5"/>
      <c r="B3372" s="5"/>
    </row>
    <row r="3373" spans="1:2" x14ac:dyDescent="0.35">
      <c r="A3373" s="5"/>
      <c r="B3373" s="5"/>
    </row>
    <row r="3374" spans="1:2" x14ac:dyDescent="0.35">
      <c r="A3374" s="5"/>
      <c r="B3374" s="5"/>
    </row>
    <row r="3375" spans="1:2" x14ac:dyDescent="0.35">
      <c r="A3375" s="5"/>
      <c r="B3375" s="5"/>
    </row>
    <row r="3376" spans="1:2" x14ac:dyDescent="0.35">
      <c r="A3376" s="5"/>
      <c r="B3376" s="5"/>
    </row>
    <row r="3377" spans="1:2" x14ac:dyDescent="0.35">
      <c r="A3377" s="5"/>
      <c r="B3377" s="5"/>
    </row>
    <row r="3378" spans="1:2" x14ac:dyDescent="0.35">
      <c r="A3378" s="5"/>
      <c r="B3378" s="5"/>
    </row>
    <row r="3379" spans="1:2" x14ac:dyDescent="0.35">
      <c r="A3379" s="5"/>
      <c r="B3379" s="5"/>
    </row>
    <row r="3380" spans="1:2" x14ac:dyDescent="0.35">
      <c r="A3380" s="5"/>
      <c r="B3380" s="5"/>
    </row>
    <row r="3381" spans="1:2" x14ac:dyDescent="0.35">
      <c r="A3381" s="5"/>
      <c r="B3381" s="5"/>
    </row>
    <row r="3382" spans="1:2" x14ac:dyDescent="0.35">
      <c r="A3382" s="5"/>
      <c r="B3382" s="5"/>
    </row>
    <row r="3383" spans="1:2" x14ac:dyDescent="0.35">
      <c r="A3383" s="5"/>
      <c r="B3383" s="5"/>
    </row>
    <row r="3384" spans="1:2" x14ac:dyDescent="0.35">
      <c r="A3384" s="5"/>
      <c r="B3384" s="5"/>
    </row>
    <row r="3385" spans="1:2" x14ac:dyDescent="0.35">
      <c r="A3385" s="5"/>
      <c r="B3385" s="5"/>
    </row>
    <row r="3386" spans="1:2" x14ac:dyDescent="0.35">
      <c r="A3386" s="5"/>
      <c r="B3386" s="5"/>
    </row>
    <row r="3387" spans="1:2" x14ac:dyDescent="0.35">
      <c r="A3387" s="5"/>
      <c r="B3387" s="5"/>
    </row>
    <row r="3388" spans="1:2" x14ac:dyDescent="0.35">
      <c r="A3388" s="5"/>
      <c r="B3388" s="5"/>
    </row>
    <row r="3389" spans="1:2" x14ac:dyDescent="0.35">
      <c r="A3389" s="5"/>
      <c r="B3389" s="5"/>
    </row>
    <row r="3390" spans="1:2" x14ac:dyDescent="0.35">
      <c r="A3390" s="5"/>
      <c r="B3390" s="5"/>
    </row>
    <row r="3391" spans="1:2" x14ac:dyDescent="0.35">
      <c r="A3391" s="5"/>
      <c r="B3391" s="5"/>
    </row>
    <row r="3392" spans="1:2" x14ac:dyDescent="0.35">
      <c r="A3392" s="5"/>
      <c r="B3392" s="5"/>
    </row>
    <row r="3393" spans="1:2" x14ac:dyDescent="0.35">
      <c r="A3393" s="5"/>
      <c r="B3393" s="5"/>
    </row>
    <row r="3394" spans="1:2" x14ac:dyDescent="0.35">
      <c r="A3394" s="5"/>
      <c r="B3394" s="5"/>
    </row>
    <row r="3395" spans="1:2" x14ac:dyDescent="0.35">
      <c r="A3395" s="5"/>
      <c r="B3395" s="5"/>
    </row>
    <row r="3396" spans="1:2" x14ac:dyDescent="0.35">
      <c r="A3396" s="5"/>
      <c r="B3396" s="5"/>
    </row>
    <row r="3397" spans="1:2" x14ac:dyDescent="0.35">
      <c r="A3397" s="5"/>
      <c r="B3397" s="5"/>
    </row>
    <row r="3398" spans="1:2" x14ac:dyDescent="0.35">
      <c r="A3398" s="5"/>
      <c r="B3398" s="5"/>
    </row>
    <row r="3399" spans="1:2" x14ac:dyDescent="0.35">
      <c r="A3399" s="5"/>
      <c r="B3399" s="5"/>
    </row>
    <row r="3400" spans="1:2" x14ac:dyDescent="0.35">
      <c r="A3400" s="5"/>
      <c r="B3400" s="5"/>
    </row>
    <row r="3401" spans="1:2" x14ac:dyDescent="0.35">
      <c r="A3401" s="5"/>
      <c r="B3401" s="5"/>
    </row>
    <row r="3402" spans="1:2" x14ac:dyDescent="0.35">
      <c r="A3402" s="5"/>
      <c r="B3402" s="5"/>
    </row>
    <row r="3403" spans="1:2" x14ac:dyDescent="0.35">
      <c r="A3403" s="5"/>
      <c r="B3403" s="5"/>
    </row>
    <row r="3404" spans="1:2" x14ac:dyDescent="0.35">
      <c r="A3404" s="5"/>
      <c r="B3404" s="5"/>
    </row>
    <row r="3405" spans="1:2" x14ac:dyDescent="0.35">
      <c r="A3405" s="5"/>
      <c r="B3405" s="5"/>
    </row>
    <row r="3406" spans="1:2" x14ac:dyDescent="0.35">
      <c r="A3406" s="5"/>
      <c r="B3406" s="5"/>
    </row>
    <row r="3407" spans="1:2" x14ac:dyDescent="0.35">
      <c r="A3407" s="5"/>
      <c r="B3407" s="5"/>
    </row>
    <row r="3408" spans="1:2" x14ac:dyDescent="0.35">
      <c r="A3408" s="5"/>
      <c r="B3408" s="5"/>
    </row>
    <row r="3409" spans="1:2" x14ac:dyDescent="0.35">
      <c r="A3409" s="5"/>
      <c r="B3409" s="5"/>
    </row>
    <row r="3410" spans="1:2" x14ac:dyDescent="0.35">
      <c r="A3410" s="5"/>
      <c r="B3410" s="5"/>
    </row>
    <row r="3411" spans="1:2" x14ac:dyDescent="0.35">
      <c r="A3411" s="5"/>
      <c r="B3411" s="5"/>
    </row>
    <row r="3412" spans="1:2" x14ac:dyDescent="0.35">
      <c r="A3412" s="5"/>
      <c r="B3412" s="5"/>
    </row>
    <row r="3413" spans="1:2" x14ac:dyDescent="0.35">
      <c r="A3413" s="5"/>
      <c r="B3413" s="5"/>
    </row>
    <row r="3414" spans="1:2" x14ac:dyDescent="0.35">
      <c r="A3414" s="5"/>
      <c r="B3414" s="5"/>
    </row>
    <row r="3415" spans="1:2" x14ac:dyDescent="0.35">
      <c r="A3415" s="5"/>
      <c r="B3415" s="5"/>
    </row>
    <row r="3416" spans="1:2" x14ac:dyDescent="0.35">
      <c r="A3416" s="5"/>
      <c r="B3416" s="5"/>
    </row>
    <row r="3417" spans="1:2" x14ac:dyDescent="0.35">
      <c r="A3417" s="5"/>
      <c r="B3417" s="5"/>
    </row>
    <row r="3418" spans="1:2" x14ac:dyDescent="0.35">
      <c r="A3418" s="5"/>
      <c r="B3418" s="5"/>
    </row>
    <row r="3419" spans="1:2" x14ac:dyDescent="0.35">
      <c r="A3419" s="5"/>
      <c r="B3419" s="5"/>
    </row>
    <row r="3420" spans="1:2" x14ac:dyDescent="0.35">
      <c r="A3420" s="5"/>
      <c r="B3420" s="5"/>
    </row>
    <row r="3421" spans="1:2" x14ac:dyDescent="0.35">
      <c r="A3421" s="5"/>
      <c r="B3421" s="5"/>
    </row>
    <row r="3422" spans="1:2" x14ac:dyDescent="0.35">
      <c r="A3422" s="5"/>
      <c r="B3422" s="5"/>
    </row>
    <row r="3423" spans="1:2" x14ac:dyDescent="0.35">
      <c r="A3423" s="5"/>
      <c r="B3423" s="5"/>
    </row>
    <row r="3424" spans="1:2" x14ac:dyDescent="0.35">
      <c r="A3424" s="5"/>
      <c r="B3424" s="5"/>
    </row>
    <row r="3425" spans="1:2" x14ac:dyDescent="0.35">
      <c r="A3425" s="5"/>
      <c r="B3425" s="5"/>
    </row>
    <row r="3426" spans="1:2" x14ac:dyDescent="0.35">
      <c r="A3426" s="5"/>
      <c r="B3426" s="5"/>
    </row>
    <row r="3427" spans="1:2" x14ac:dyDescent="0.35">
      <c r="A3427" s="5"/>
      <c r="B3427" s="5"/>
    </row>
    <row r="3428" spans="1:2" x14ac:dyDescent="0.35">
      <c r="A3428" s="5"/>
      <c r="B3428" s="5"/>
    </row>
    <row r="3429" spans="1:2" x14ac:dyDescent="0.35">
      <c r="A3429" s="5"/>
      <c r="B3429" s="5"/>
    </row>
    <row r="3430" spans="1:2" x14ac:dyDescent="0.35">
      <c r="A3430" s="5"/>
      <c r="B3430" s="5"/>
    </row>
    <row r="3431" spans="1:2" x14ac:dyDescent="0.35">
      <c r="A3431" s="5"/>
      <c r="B3431" s="5"/>
    </row>
    <row r="3432" spans="1:2" x14ac:dyDescent="0.35">
      <c r="A3432" s="5"/>
      <c r="B3432" s="5"/>
    </row>
    <row r="3433" spans="1:2" x14ac:dyDescent="0.35">
      <c r="A3433" s="5"/>
      <c r="B3433" s="5"/>
    </row>
    <row r="3434" spans="1:2" x14ac:dyDescent="0.35">
      <c r="A3434" s="5"/>
      <c r="B3434" s="5"/>
    </row>
    <row r="3435" spans="1:2" x14ac:dyDescent="0.35">
      <c r="A3435" s="5"/>
      <c r="B3435" s="5"/>
    </row>
    <row r="3436" spans="1:2" x14ac:dyDescent="0.35">
      <c r="A3436" s="5"/>
      <c r="B3436" s="5"/>
    </row>
    <row r="3437" spans="1:2" x14ac:dyDescent="0.35">
      <c r="A3437" s="5"/>
      <c r="B3437" s="5"/>
    </row>
    <row r="3438" spans="1:2" x14ac:dyDescent="0.35">
      <c r="A3438" s="5"/>
      <c r="B3438" s="5"/>
    </row>
    <row r="3439" spans="1:2" x14ac:dyDescent="0.35">
      <c r="A3439" s="5"/>
      <c r="B3439" s="5"/>
    </row>
    <row r="3440" spans="1:2" x14ac:dyDescent="0.35">
      <c r="A3440" s="5"/>
      <c r="B3440" s="5"/>
    </row>
    <row r="3441" spans="1:2" x14ac:dyDescent="0.35">
      <c r="A3441" s="5"/>
      <c r="B3441" s="5"/>
    </row>
    <row r="3442" spans="1:2" x14ac:dyDescent="0.35">
      <c r="A3442" s="5"/>
      <c r="B3442" s="5"/>
    </row>
    <row r="3443" spans="1:2" x14ac:dyDescent="0.35">
      <c r="A3443" s="5"/>
      <c r="B3443" s="5"/>
    </row>
    <row r="3444" spans="1:2" x14ac:dyDescent="0.35">
      <c r="A3444" s="5"/>
      <c r="B3444" s="5"/>
    </row>
    <row r="3445" spans="1:2" x14ac:dyDescent="0.35">
      <c r="A3445" s="5"/>
      <c r="B3445" s="5"/>
    </row>
    <row r="3446" spans="1:2" x14ac:dyDescent="0.35">
      <c r="A3446" s="5"/>
      <c r="B3446" s="5"/>
    </row>
    <row r="3447" spans="1:2" x14ac:dyDescent="0.35">
      <c r="A3447" s="5"/>
      <c r="B3447" s="5"/>
    </row>
    <row r="3448" spans="1:2" x14ac:dyDescent="0.35">
      <c r="A3448" s="5"/>
      <c r="B3448" s="5"/>
    </row>
    <row r="3449" spans="1:2" x14ac:dyDescent="0.35">
      <c r="A3449" s="5"/>
      <c r="B3449" s="5"/>
    </row>
    <row r="3450" spans="1:2" x14ac:dyDescent="0.35">
      <c r="A3450" s="5"/>
      <c r="B3450" s="5"/>
    </row>
    <row r="3451" spans="1:2" x14ac:dyDescent="0.35">
      <c r="A3451" s="5"/>
      <c r="B3451" s="5"/>
    </row>
    <row r="3452" spans="1:2" x14ac:dyDescent="0.35">
      <c r="A3452" s="5"/>
      <c r="B3452" s="5"/>
    </row>
    <row r="3453" spans="1:2" x14ac:dyDescent="0.35">
      <c r="A3453" s="5"/>
      <c r="B3453" s="5"/>
    </row>
    <row r="3454" spans="1:2" x14ac:dyDescent="0.35">
      <c r="A3454" s="5"/>
      <c r="B3454" s="5"/>
    </row>
    <row r="3455" spans="1:2" x14ac:dyDescent="0.35">
      <c r="A3455" s="5"/>
      <c r="B3455" s="5"/>
    </row>
    <row r="3456" spans="1:2" x14ac:dyDescent="0.35">
      <c r="A3456" s="5"/>
      <c r="B3456" s="5"/>
    </row>
    <row r="3457" spans="1:2" x14ac:dyDescent="0.35">
      <c r="A3457" s="5"/>
      <c r="B3457" s="5"/>
    </row>
    <row r="3458" spans="1:2" x14ac:dyDescent="0.35">
      <c r="A3458" s="5"/>
      <c r="B3458" s="5"/>
    </row>
    <row r="3459" spans="1:2" x14ac:dyDescent="0.35">
      <c r="A3459" s="5"/>
      <c r="B3459" s="5"/>
    </row>
    <row r="3460" spans="1:2" x14ac:dyDescent="0.35">
      <c r="A3460" s="5"/>
      <c r="B3460" s="5"/>
    </row>
    <row r="3461" spans="1:2" x14ac:dyDescent="0.35">
      <c r="A3461" s="5"/>
      <c r="B3461" s="5"/>
    </row>
    <row r="3462" spans="1:2" x14ac:dyDescent="0.35">
      <c r="A3462" s="5"/>
      <c r="B3462" s="5"/>
    </row>
    <row r="3463" spans="1:2" x14ac:dyDescent="0.35">
      <c r="A3463" s="5"/>
      <c r="B3463" s="5"/>
    </row>
    <row r="3464" spans="1:2" x14ac:dyDescent="0.35">
      <c r="A3464" s="5"/>
      <c r="B3464" s="5"/>
    </row>
    <row r="3465" spans="1:2" x14ac:dyDescent="0.35">
      <c r="A3465" s="5"/>
      <c r="B3465" s="5"/>
    </row>
    <row r="3466" spans="1:2" x14ac:dyDescent="0.35">
      <c r="A3466" s="5"/>
      <c r="B3466" s="5"/>
    </row>
    <row r="3467" spans="1:2" x14ac:dyDescent="0.35">
      <c r="A3467" s="5"/>
      <c r="B3467" s="5"/>
    </row>
    <row r="3468" spans="1:2" x14ac:dyDescent="0.35">
      <c r="A3468" s="5"/>
      <c r="B3468" s="5"/>
    </row>
    <row r="3469" spans="1:2" x14ac:dyDescent="0.35">
      <c r="A3469" s="5"/>
      <c r="B3469" s="5"/>
    </row>
    <row r="3470" spans="1:2" x14ac:dyDescent="0.35">
      <c r="A3470" s="5"/>
      <c r="B3470" s="5"/>
    </row>
    <row r="3471" spans="1:2" x14ac:dyDescent="0.35">
      <c r="A3471" s="5"/>
      <c r="B3471" s="5"/>
    </row>
    <row r="3472" spans="1:2" x14ac:dyDescent="0.35">
      <c r="A3472" s="5"/>
      <c r="B3472" s="5"/>
    </row>
    <row r="3473" spans="1:2" x14ac:dyDescent="0.35">
      <c r="A3473" s="5"/>
      <c r="B3473" s="5"/>
    </row>
    <row r="3474" spans="1:2" x14ac:dyDescent="0.35">
      <c r="A3474" s="5"/>
      <c r="B3474" s="5"/>
    </row>
    <row r="3475" spans="1:2" x14ac:dyDescent="0.35">
      <c r="A3475" s="5"/>
      <c r="B3475" s="5"/>
    </row>
    <row r="3476" spans="1:2" x14ac:dyDescent="0.35">
      <c r="A3476" s="5"/>
      <c r="B3476" s="5"/>
    </row>
    <row r="3477" spans="1:2" x14ac:dyDescent="0.35">
      <c r="A3477" s="5"/>
      <c r="B3477" s="5"/>
    </row>
    <row r="3478" spans="1:2" x14ac:dyDescent="0.35">
      <c r="A3478" s="5"/>
      <c r="B3478" s="5"/>
    </row>
    <row r="3479" spans="1:2" x14ac:dyDescent="0.35">
      <c r="A3479" s="5"/>
      <c r="B3479" s="5"/>
    </row>
    <row r="3480" spans="1:2" x14ac:dyDescent="0.35">
      <c r="A3480" s="5"/>
      <c r="B3480" s="5"/>
    </row>
    <row r="3481" spans="1:2" x14ac:dyDescent="0.35">
      <c r="A3481" s="5"/>
      <c r="B3481" s="5"/>
    </row>
    <row r="3482" spans="1:2" x14ac:dyDescent="0.35">
      <c r="A3482" s="5"/>
      <c r="B3482" s="5"/>
    </row>
    <row r="3483" spans="1:2" x14ac:dyDescent="0.35">
      <c r="A3483" s="5"/>
      <c r="B3483" s="5"/>
    </row>
    <row r="3484" spans="1:2" x14ac:dyDescent="0.35">
      <c r="A3484" s="5"/>
      <c r="B3484" s="5"/>
    </row>
    <row r="3485" spans="1:2" x14ac:dyDescent="0.35">
      <c r="A3485" s="5"/>
      <c r="B3485" s="5"/>
    </row>
    <row r="3486" spans="1:2" x14ac:dyDescent="0.35">
      <c r="A3486" s="5"/>
      <c r="B3486" s="5"/>
    </row>
    <row r="3487" spans="1:2" x14ac:dyDescent="0.35">
      <c r="A3487" s="5"/>
      <c r="B3487" s="5"/>
    </row>
    <row r="3488" spans="1:2" x14ac:dyDescent="0.35">
      <c r="A3488" s="5"/>
      <c r="B3488" s="5"/>
    </row>
    <row r="3489" spans="1:2" x14ac:dyDescent="0.35">
      <c r="A3489" s="5"/>
      <c r="B3489" s="5"/>
    </row>
    <row r="3490" spans="1:2" x14ac:dyDescent="0.35">
      <c r="A3490" s="5"/>
      <c r="B3490" s="5"/>
    </row>
    <row r="3491" spans="1:2" x14ac:dyDescent="0.35">
      <c r="A3491" s="5"/>
      <c r="B3491" s="5"/>
    </row>
    <row r="3492" spans="1:2" x14ac:dyDescent="0.35">
      <c r="A3492" s="5"/>
      <c r="B3492" s="5"/>
    </row>
    <row r="3493" spans="1:2" x14ac:dyDescent="0.35">
      <c r="A3493" s="5"/>
      <c r="B3493" s="5"/>
    </row>
    <row r="3494" spans="1:2" x14ac:dyDescent="0.35">
      <c r="A3494" s="5"/>
      <c r="B3494" s="5"/>
    </row>
    <row r="3495" spans="1:2" x14ac:dyDescent="0.35">
      <c r="A3495" s="5"/>
      <c r="B3495" s="5"/>
    </row>
    <row r="3496" spans="1:2" x14ac:dyDescent="0.35">
      <c r="A3496" s="5"/>
      <c r="B3496" s="5"/>
    </row>
    <row r="3497" spans="1:2" x14ac:dyDescent="0.35">
      <c r="A3497" s="5"/>
      <c r="B3497" s="5"/>
    </row>
    <row r="3498" spans="1:2" x14ac:dyDescent="0.35">
      <c r="A3498" s="5"/>
      <c r="B3498" s="5"/>
    </row>
    <row r="3499" spans="1:2" x14ac:dyDescent="0.35">
      <c r="A3499" s="5"/>
      <c r="B3499" s="5"/>
    </row>
    <row r="3500" spans="1:2" x14ac:dyDescent="0.35">
      <c r="A3500" s="5"/>
      <c r="B3500" s="5"/>
    </row>
    <row r="3501" spans="1:2" x14ac:dyDescent="0.35">
      <c r="A3501" s="5"/>
      <c r="B3501" s="5"/>
    </row>
    <row r="3502" spans="1:2" x14ac:dyDescent="0.35">
      <c r="A3502" s="5"/>
      <c r="B3502" s="5"/>
    </row>
    <row r="3503" spans="1:2" x14ac:dyDescent="0.35">
      <c r="A3503" s="5"/>
      <c r="B3503" s="5"/>
    </row>
    <row r="3504" spans="1:2" x14ac:dyDescent="0.35">
      <c r="A3504" s="5"/>
      <c r="B3504" s="5"/>
    </row>
    <row r="3505" spans="1:2" x14ac:dyDescent="0.35">
      <c r="A3505" s="5"/>
      <c r="B3505" s="5"/>
    </row>
    <row r="3506" spans="1:2" x14ac:dyDescent="0.35">
      <c r="A3506" s="5"/>
      <c r="B3506" s="5"/>
    </row>
    <row r="3507" spans="1:2" x14ac:dyDescent="0.35">
      <c r="A3507" s="5"/>
      <c r="B3507" s="5"/>
    </row>
    <row r="3508" spans="1:2" x14ac:dyDescent="0.35">
      <c r="A3508" s="5"/>
      <c r="B3508" s="5"/>
    </row>
    <row r="3509" spans="1:2" x14ac:dyDescent="0.35">
      <c r="A3509" s="5"/>
      <c r="B3509" s="5"/>
    </row>
    <row r="3510" spans="1:2" x14ac:dyDescent="0.35">
      <c r="A3510" s="5"/>
      <c r="B3510" s="5"/>
    </row>
    <row r="3511" spans="1:2" x14ac:dyDescent="0.35">
      <c r="A3511" s="5"/>
      <c r="B3511" s="5"/>
    </row>
    <row r="3512" spans="1:2" x14ac:dyDescent="0.35">
      <c r="A3512" s="5"/>
      <c r="B3512" s="5"/>
    </row>
    <row r="3513" spans="1:2" x14ac:dyDescent="0.35">
      <c r="A3513" s="5"/>
      <c r="B3513" s="5"/>
    </row>
    <row r="3514" spans="1:2" x14ac:dyDescent="0.35">
      <c r="A3514" s="5"/>
      <c r="B3514" s="5"/>
    </row>
    <row r="3515" spans="1:2" x14ac:dyDescent="0.35">
      <c r="A3515" s="5"/>
      <c r="B3515" s="5"/>
    </row>
    <row r="3516" spans="1:2" x14ac:dyDescent="0.35">
      <c r="A3516" s="5"/>
      <c r="B3516" s="5"/>
    </row>
    <row r="3517" spans="1:2" x14ac:dyDescent="0.35">
      <c r="A3517" s="5"/>
      <c r="B3517" s="5"/>
    </row>
    <row r="3518" spans="1:2" x14ac:dyDescent="0.35">
      <c r="A3518" s="5"/>
      <c r="B3518" s="5"/>
    </row>
    <row r="3519" spans="1:2" x14ac:dyDescent="0.35">
      <c r="A3519" s="5"/>
      <c r="B3519" s="5"/>
    </row>
    <row r="3520" spans="1:2" x14ac:dyDescent="0.35">
      <c r="A3520" s="5"/>
      <c r="B3520" s="5"/>
    </row>
    <row r="3521" spans="1:2" x14ac:dyDescent="0.35">
      <c r="A3521" s="5"/>
      <c r="B3521" s="5"/>
    </row>
    <row r="3522" spans="1:2" x14ac:dyDescent="0.35">
      <c r="A3522" s="5"/>
      <c r="B3522" s="5"/>
    </row>
    <row r="3523" spans="1:2" x14ac:dyDescent="0.35">
      <c r="A3523" s="5"/>
      <c r="B3523" s="5"/>
    </row>
    <row r="3524" spans="1:2" x14ac:dyDescent="0.35">
      <c r="A3524" s="5"/>
      <c r="B3524" s="5"/>
    </row>
    <row r="3525" spans="1:2" x14ac:dyDescent="0.35">
      <c r="A3525" s="5"/>
      <c r="B3525" s="5"/>
    </row>
    <row r="3526" spans="1:2" x14ac:dyDescent="0.35">
      <c r="A3526" s="5"/>
      <c r="B3526" s="5"/>
    </row>
    <row r="3527" spans="1:2" x14ac:dyDescent="0.35">
      <c r="A3527" s="5"/>
      <c r="B3527" s="5"/>
    </row>
    <row r="3528" spans="1:2" x14ac:dyDescent="0.35">
      <c r="A3528" s="5"/>
      <c r="B3528" s="5"/>
    </row>
    <row r="3529" spans="1:2" x14ac:dyDescent="0.35">
      <c r="A3529" s="5"/>
      <c r="B3529" s="5"/>
    </row>
    <row r="3530" spans="1:2" x14ac:dyDescent="0.35">
      <c r="A3530" s="5"/>
      <c r="B3530" s="5"/>
    </row>
    <row r="3531" spans="1:2" x14ac:dyDescent="0.35">
      <c r="A3531" s="5"/>
      <c r="B3531" s="5"/>
    </row>
    <row r="3532" spans="1:2" x14ac:dyDescent="0.35">
      <c r="A3532" s="5"/>
      <c r="B3532" s="5"/>
    </row>
    <row r="3533" spans="1:2" x14ac:dyDescent="0.35">
      <c r="A3533" s="5"/>
      <c r="B3533" s="5"/>
    </row>
    <row r="3534" spans="1:2" x14ac:dyDescent="0.35">
      <c r="A3534" s="5"/>
      <c r="B3534" s="5"/>
    </row>
    <row r="3535" spans="1:2" x14ac:dyDescent="0.35">
      <c r="A3535" s="5"/>
      <c r="B3535" s="5"/>
    </row>
    <row r="3536" spans="1:2" x14ac:dyDescent="0.35">
      <c r="A3536" s="5"/>
      <c r="B3536" s="5"/>
    </row>
    <row r="3537" spans="1:2" x14ac:dyDescent="0.35">
      <c r="A3537" s="5"/>
      <c r="B3537" s="5"/>
    </row>
    <row r="3538" spans="1:2" x14ac:dyDescent="0.35">
      <c r="A3538" s="5"/>
      <c r="B3538" s="5"/>
    </row>
    <row r="3539" spans="1:2" x14ac:dyDescent="0.35">
      <c r="A3539" s="5"/>
      <c r="B3539" s="5"/>
    </row>
    <row r="3540" spans="1:2" x14ac:dyDescent="0.35">
      <c r="A3540" s="5"/>
      <c r="B3540" s="5"/>
    </row>
    <row r="3541" spans="1:2" x14ac:dyDescent="0.35">
      <c r="A3541" s="5"/>
      <c r="B3541" s="5"/>
    </row>
    <row r="3542" spans="1:2" x14ac:dyDescent="0.35">
      <c r="A3542" s="5"/>
      <c r="B3542" s="5"/>
    </row>
    <row r="3543" spans="1:2" x14ac:dyDescent="0.35">
      <c r="A3543" s="5"/>
      <c r="B3543" s="5"/>
    </row>
    <row r="3544" spans="1:2" x14ac:dyDescent="0.35">
      <c r="A3544" s="5"/>
      <c r="B3544" s="5"/>
    </row>
    <row r="3545" spans="1:2" x14ac:dyDescent="0.35">
      <c r="A3545" s="5"/>
      <c r="B3545" s="5"/>
    </row>
    <row r="3546" spans="1:2" x14ac:dyDescent="0.35">
      <c r="A3546" s="5"/>
      <c r="B3546" s="5"/>
    </row>
    <row r="3547" spans="1:2" x14ac:dyDescent="0.35">
      <c r="A3547" s="5"/>
      <c r="B3547" s="5"/>
    </row>
    <row r="3548" spans="1:2" x14ac:dyDescent="0.35">
      <c r="A3548" s="5"/>
      <c r="B3548" s="5"/>
    </row>
    <row r="3549" spans="1:2" x14ac:dyDescent="0.35">
      <c r="A3549" s="5"/>
      <c r="B3549" s="5"/>
    </row>
    <row r="3550" spans="1:2" x14ac:dyDescent="0.35">
      <c r="A3550" s="5"/>
      <c r="B3550" s="5"/>
    </row>
    <row r="3551" spans="1:2" x14ac:dyDescent="0.35">
      <c r="A3551" s="5"/>
      <c r="B3551" s="5"/>
    </row>
    <row r="3552" spans="1:2" x14ac:dyDescent="0.35">
      <c r="A3552" s="5"/>
      <c r="B3552" s="5"/>
    </row>
    <row r="3553" spans="1:2" x14ac:dyDescent="0.35">
      <c r="A3553" s="5"/>
      <c r="B3553" s="5"/>
    </row>
    <row r="3554" spans="1:2" x14ac:dyDescent="0.35">
      <c r="A3554" s="5"/>
      <c r="B3554" s="5"/>
    </row>
    <row r="3555" spans="1:2" x14ac:dyDescent="0.35">
      <c r="A3555" s="5"/>
      <c r="B3555" s="5"/>
    </row>
    <row r="3556" spans="1:2" x14ac:dyDescent="0.35">
      <c r="A3556" s="5"/>
      <c r="B3556" s="5"/>
    </row>
    <row r="3557" spans="1:2" x14ac:dyDescent="0.35">
      <c r="A3557" s="5"/>
      <c r="B3557" s="5"/>
    </row>
    <row r="3558" spans="1:2" x14ac:dyDescent="0.35">
      <c r="A3558" s="5"/>
      <c r="B3558" s="5"/>
    </row>
    <row r="3559" spans="1:2" x14ac:dyDescent="0.35">
      <c r="A3559" s="5"/>
      <c r="B3559" s="5"/>
    </row>
    <row r="3560" spans="1:2" x14ac:dyDescent="0.35">
      <c r="A3560" s="5"/>
      <c r="B3560" s="5"/>
    </row>
    <row r="3561" spans="1:2" x14ac:dyDescent="0.35">
      <c r="A3561" s="5"/>
      <c r="B3561" s="5"/>
    </row>
    <row r="3562" spans="1:2" x14ac:dyDescent="0.35">
      <c r="A3562" s="5"/>
      <c r="B3562" s="5"/>
    </row>
    <row r="3563" spans="1:2" x14ac:dyDescent="0.35">
      <c r="A3563" s="5"/>
      <c r="B3563" s="5"/>
    </row>
    <row r="3564" spans="1:2" x14ac:dyDescent="0.35">
      <c r="A3564" s="5"/>
      <c r="B3564" s="5"/>
    </row>
    <row r="3565" spans="1:2" x14ac:dyDescent="0.35">
      <c r="A3565" s="5"/>
      <c r="B3565" s="5"/>
    </row>
    <row r="3566" spans="1:2" x14ac:dyDescent="0.35">
      <c r="A3566" s="5"/>
      <c r="B3566" s="5"/>
    </row>
    <row r="3567" spans="1:2" x14ac:dyDescent="0.35">
      <c r="A3567" s="5"/>
      <c r="B3567" s="5"/>
    </row>
    <row r="3568" spans="1:2" x14ac:dyDescent="0.35">
      <c r="A3568" s="5"/>
      <c r="B3568" s="5"/>
    </row>
    <row r="3569" spans="1:2" x14ac:dyDescent="0.35">
      <c r="A3569" s="5"/>
      <c r="B3569" s="5"/>
    </row>
    <row r="3570" spans="1:2" x14ac:dyDescent="0.35">
      <c r="A3570" s="5"/>
      <c r="B3570" s="5"/>
    </row>
    <row r="3571" spans="1:2" x14ac:dyDescent="0.35">
      <c r="A3571" s="5"/>
      <c r="B3571" s="5"/>
    </row>
    <row r="3572" spans="1:2" x14ac:dyDescent="0.35">
      <c r="A3572" s="5"/>
      <c r="B3572" s="5"/>
    </row>
    <row r="3573" spans="1:2" x14ac:dyDescent="0.35">
      <c r="A3573" s="5"/>
      <c r="B3573" s="5"/>
    </row>
    <row r="3574" spans="1:2" x14ac:dyDescent="0.35">
      <c r="A3574" s="5"/>
      <c r="B3574" s="5"/>
    </row>
    <row r="3575" spans="1:2" x14ac:dyDescent="0.35">
      <c r="A3575" s="5"/>
      <c r="B3575" s="5"/>
    </row>
    <row r="3576" spans="1:2" x14ac:dyDescent="0.35">
      <c r="A3576" s="5"/>
      <c r="B3576" s="5"/>
    </row>
    <row r="3577" spans="1:2" x14ac:dyDescent="0.35">
      <c r="A3577" s="5"/>
      <c r="B3577" s="5"/>
    </row>
    <row r="3578" spans="1:2" x14ac:dyDescent="0.35">
      <c r="A3578" s="5"/>
      <c r="B3578" s="5"/>
    </row>
    <row r="3579" spans="1:2" x14ac:dyDescent="0.35">
      <c r="A3579" s="5"/>
      <c r="B3579" s="5"/>
    </row>
    <row r="3580" spans="1:2" x14ac:dyDescent="0.35">
      <c r="A3580" s="5"/>
      <c r="B3580" s="5"/>
    </row>
    <row r="3581" spans="1:2" x14ac:dyDescent="0.35">
      <c r="A3581" s="5"/>
      <c r="B3581" s="5"/>
    </row>
    <row r="3582" spans="1:2" x14ac:dyDescent="0.35">
      <c r="A3582" s="5"/>
      <c r="B3582" s="5"/>
    </row>
    <row r="3583" spans="1:2" x14ac:dyDescent="0.35">
      <c r="A3583" s="5"/>
      <c r="B3583" s="5"/>
    </row>
    <row r="3584" spans="1:2" x14ac:dyDescent="0.35">
      <c r="A3584" s="5"/>
      <c r="B3584" s="5"/>
    </row>
    <row r="3585" spans="1:2" x14ac:dyDescent="0.35">
      <c r="A3585" s="5"/>
      <c r="B3585" s="5"/>
    </row>
    <row r="3586" spans="1:2" x14ac:dyDescent="0.35">
      <c r="A3586" s="5"/>
      <c r="B3586" s="5"/>
    </row>
    <row r="3587" spans="1:2" x14ac:dyDescent="0.35">
      <c r="A3587" s="5"/>
      <c r="B3587" s="5"/>
    </row>
    <row r="3588" spans="1:2" x14ac:dyDescent="0.35">
      <c r="A3588" s="5"/>
      <c r="B3588" s="5"/>
    </row>
    <row r="3589" spans="1:2" x14ac:dyDescent="0.35">
      <c r="A3589" s="5"/>
      <c r="B3589" s="5"/>
    </row>
    <row r="3590" spans="1:2" x14ac:dyDescent="0.35">
      <c r="A3590" s="5"/>
      <c r="B3590" s="5"/>
    </row>
    <row r="3591" spans="1:2" x14ac:dyDescent="0.35">
      <c r="A3591" s="5"/>
      <c r="B3591" s="5"/>
    </row>
    <row r="3592" spans="1:2" x14ac:dyDescent="0.35">
      <c r="A3592" s="5"/>
      <c r="B3592" s="5"/>
    </row>
    <row r="3593" spans="1:2" x14ac:dyDescent="0.35">
      <c r="A3593" s="5"/>
      <c r="B3593" s="5"/>
    </row>
    <row r="3594" spans="1:2" x14ac:dyDescent="0.35">
      <c r="A3594" s="5"/>
      <c r="B3594" s="5"/>
    </row>
    <row r="3595" spans="1:2" x14ac:dyDescent="0.35">
      <c r="A3595" s="5"/>
      <c r="B3595" s="5"/>
    </row>
    <row r="3596" spans="1:2" x14ac:dyDescent="0.35">
      <c r="A3596" s="5"/>
      <c r="B3596" s="5"/>
    </row>
    <row r="3597" spans="1:2" x14ac:dyDescent="0.35">
      <c r="A3597" s="5"/>
      <c r="B3597" s="5"/>
    </row>
    <row r="3598" spans="1:2" x14ac:dyDescent="0.35">
      <c r="A3598" s="5"/>
      <c r="B3598" s="5"/>
    </row>
    <row r="3599" spans="1:2" x14ac:dyDescent="0.35">
      <c r="A3599" s="5"/>
      <c r="B3599" s="5"/>
    </row>
    <row r="3600" spans="1:2" x14ac:dyDescent="0.35">
      <c r="A3600" s="5"/>
      <c r="B3600" s="5"/>
    </row>
    <row r="3601" spans="1:2" x14ac:dyDescent="0.35">
      <c r="A3601" s="5"/>
      <c r="B3601" s="5"/>
    </row>
    <row r="3602" spans="1:2" x14ac:dyDescent="0.35">
      <c r="A3602" s="5"/>
      <c r="B3602" s="5"/>
    </row>
    <row r="3603" spans="1:2" x14ac:dyDescent="0.35">
      <c r="A3603" s="5"/>
      <c r="B3603" s="5"/>
    </row>
    <row r="3604" spans="1:2" x14ac:dyDescent="0.35">
      <c r="A3604" s="5"/>
      <c r="B3604" s="5"/>
    </row>
    <row r="3605" spans="1:2" x14ac:dyDescent="0.35">
      <c r="A3605" s="5"/>
      <c r="B3605" s="5"/>
    </row>
    <row r="3606" spans="1:2" x14ac:dyDescent="0.35">
      <c r="A3606" s="5"/>
      <c r="B3606" s="5"/>
    </row>
    <row r="3607" spans="1:2" x14ac:dyDescent="0.35">
      <c r="A3607" s="5"/>
      <c r="B3607" s="5"/>
    </row>
    <row r="3608" spans="1:2" x14ac:dyDescent="0.35">
      <c r="A3608" s="5"/>
      <c r="B3608" s="5"/>
    </row>
    <row r="3609" spans="1:2" x14ac:dyDescent="0.35">
      <c r="A3609" s="5"/>
      <c r="B3609" s="5"/>
    </row>
    <row r="3610" spans="1:2" x14ac:dyDescent="0.35">
      <c r="A3610" s="5"/>
      <c r="B3610" s="5"/>
    </row>
    <row r="3611" spans="1:2" x14ac:dyDescent="0.35">
      <c r="A3611" s="5"/>
      <c r="B3611" s="5"/>
    </row>
    <row r="3612" spans="1:2" x14ac:dyDescent="0.35">
      <c r="A3612" s="5"/>
      <c r="B3612" s="5"/>
    </row>
    <row r="3613" spans="1:2" x14ac:dyDescent="0.35">
      <c r="A3613" s="5"/>
      <c r="B3613" s="5"/>
    </row>
    <row r="3614" spans="1:2" x14ac:dyDescent="0.35">
      <c r="A3614" s="5"/>
      <c r="B3614" s="5"/>
    </row>
    <row r="3615" spans="1:2" x14ac:dyDescent="0.35">
      <c r="A3615" s="5"/>
      <c r="B3615" s="5"/>
    </row>
    <row r="3616" spans="1:2" x14ac:dyDescent="0.35">
      <c r="A3616" s="5"/>
      <c r="B3616" s="5"/>
    </row>
    <row r="3617" spans="1:2" x14ac:dyDescent="0.35">
      <c r="A3617" s="5"/>
      <c r="B3617" s="5"/>
    </row>
    <row r="3618" spans="1:2" x14ac:dyDescent="0.35">
      <c r="A3618" s="5"/>
      <c r="B3618" s="5"/>
    </row>
    <row r="3619" spans="1:2" x14ac:dyDescent="0.35">
      <c r="A3619" s="5"/>
      <c r="B3619" s="5"/>
    </row>
    <row r="3620" spans="1:2" x14ac:dyDescent="0.35">
      <c r="A3620" s="5"/>
      <c r="B3620" s="5"/>
    </row>
    <row r="3621" spans="1:2" x14ac:dyDescent="0.35">
      <c r="A3621" s="5"/>
      <c r="B3621" s="5"/>
    </row>
    <row r="3622" spans="1:2" x14ac:dyDescent="0.35">
      <c r="A3622" s="5"/>
      <c r="B3622" s="5"/>
    </row>
    <row r="3623" spans="1:2" x14ac:dyDescent="0.35">
      <c r="A3623" s="5"/>
      <c r="B3623" s="5"/>
    </row>
    <row r="3624" spans="1:2" x14ac:dyDescent="0.35">
      <c r="A3624" s="5"/>
      <c r="B3624" s="5"/>
    </row>
    <row r="3625" spans="1:2" x14ac:dyDescent="0.35">
      <c r="A3625" s="5"/>
      <c r="B3625" s="5"/>
    </row>
    <row r="3626" spans="1:2" x14ac:dyDescent="0.35">
      <c r="A3626" s="5"/>
      <c r="B3626" s="5"/>
    </row>
    <row r="3627" spans="1:2" x14ac:dyDescent="0.35">
      <c r="A3627" s="5"/>
      <c r="B3627" s="5"/>
    </row>
    <row r="3628" spans="1:2" x14ac:dyDescent="0.35">
      <c r="A3628" s="5"/>
      <c r="B3628" s="5"/>
    </row>
    <row r="3629" spans="1:2" x14ac:dyDescent="0.35">
      <c r="A3629" s="5"/>
      <c r="B3629" s="5"/>
    </row>
    <row r="3630" spans="1:2" x14ac:dyDescent="0.35">
      <c r="A3630" s="5"/>
      <c r="B3630" s="5"/>
    </row>
    <row r="3631" spans="1:2" x14ac:dyDescent="0.35">
      <c r="A3631" s="5"/>
      <c r="B3631" s="5"/>
    </row>
    <row r="3632" spans="1:2" x14ac:dyDescent="0.35">
      <c r="A3632" s="5"/>
      <c r="B3632" s="5"/>
    </row>
    <row r="3633" spans="1:2" x14ac:dyDescent="0.35">
      <c r="A3633" s="5"/>
      <c r="B3633" s="5"/>
    </row>
    <row r="3634" spans="1:2" x14ac:dyDescent="0.35">
      <c r="A3634" s="5"/>
      <c r="B3634" s="5"/>
    </row>
    <row r="3635" spans="1:2" x14ac:dyDescent="0.35">
      <c r="A3635" s="5"/>
      <c r="B3635" s="5"/>
    </row>
    <row r="3636" spans="1:2" x14ac:dyDescent="0.35">
      <c r="A3636" s="5"/>
      <c r="B3636" s="5"/>
    </row>
    <row r="3637" spans="1:2" x14ac:dyDescent="0.35">
      <c r="A3637" s="5"/>
      <c r="B3637" s="5"/>
    </row>
    <row r="3638" spans="1:2" x14ac:dyDescent="0.35">
      <c r="A3638" s="5"/>
      <c r="B3638" s="5"/>
    </row>
    <row r="3639" spans="1:2" x14ac:dyDescent="0.35">
      <c r="A3639" s="5"/>
      <c r="B3639" s="5"/>
    </row>
    <row r="3640" spans="1:2" x14ac:dyDescent="0.35">
      <c r="A3640" s="5"/>
      <c r="B3640" s="5"/>
    </row>
    <row r="3641" spans="1:2" x14ac:dyDescent="0.35">
      <c r="A3641" s="5"/>
      <c r="B3641" s="5"/>
    </row>
    <row r="3642" spans="1:2" x14ac:dyDescent="0.35">
      <c r="A3642" s="5"/>
      <c r="B3642" s="5"/>
    </row>
    <row r="3643" spans="1:2" x14ac:dyDescent="0.35">
      <c r="A3643" s="5"/>
      <c r="B3643" s="5"/>
    </row>
    <row r="3644" spans="1:2" x14ac:dyDescent="0.35">
      <c r="A3644" s="5"/>
      <c r="B3644" s="5"/>
    </row>
    <row r="3645" spans="1:2" x14ac:dyDescent="0.35">
      <c r="A3645" s="5"/>
      <c r="B3645" s="5"/>
    </row>
    <row r="3646" spans="1:2" x14ac:dyDescent="0.35">
      <c r="A3646" s="5"/>
      <c r="B3646" s="5"/>
    </row>
    <row r="3647" spans="1:2" x14ac:dyDescent="0.35">
      <c r="A3647" s="5"/>
      <c r="B3647" s="5"/>
    </row>
    <row r="3648" spans="1:2" x14ac:dyDescent="0.35">
      <c r="A3648" s="5"/>
      <c r="B3648" s="5"/>
    </row>
    <row r="3649" spans="1:2" x14ac:dyDescent="0.35">
      <c r="A3649" s="5"/>
      <c r="B3649" s="5"/>
    </row>
    <row r="3650" spans="1:2" x14ac:dyDescent="0.35">
      <c r="A3650" s="5"/>
      <c r="B3650" s="5"/>
    </row>
    <row r="3651" spans="1:2" x14ac:dyDescent="0.35">
      <c r="A3651" s="5"/>
      <c r="B3651" s="5"/>
    </row>
    <row r="3652" spans="1:2" x14ac:dyDescent="0.35">
      <c r="A3652" s="5"/>
      <c r="B3652" s="5"/>
    </row>
    <row r="3653" spans="1:2" x14ac:dyDescent="0.35">
      <c r="A3653" s="5"/>
      <c r="B3653" s="5"/>
    </row>
    <row r="3654" spans="1:2" x14ac:dyDescent="0.35">
      <c r="A3654" s="5"/>
      <c r="B3654" s="5"/>
    </row>
    <row r="3655" spans="1:2" x14ac:dyDescent="0.35">
      <c r="A3655" s="5"/>
      <c r="B3655" s="5"/>
    </row>
    <row r="3656" spans="1:2" x14ac:dyDescent="0.35">
      <c r="A3656" s="5"/>
      <c r="B3656" s="5"/>
    </row>
    <row r="3657" spans="1:2" x14ac:dyDescent="0.35">
      <c r="A3657" s="5"/>
      <c r="B3657" s="5"/>
    </row>
    <row r="3658" spans="1:2" x14ac:dyDescent="0.35">
      <c r="A3658" s="5"/>
      <c r="B3658" s="5"/>
    </row>
    <row r="3659" spans="1:2" x14ac:dyDescent="0.35">
      <c r="A3659" s="5"/>
      <c r="B3659" s="5"/>
    </row>
    <row r="3660" spans="1:2" x14ac:dyDescent="0.35">
      <c r="A3660" s="5"/>
      <c r="B3660" s="5"/>
    </row>
    <row r="3661" spans="1:2" x14ac:dyDescent="0.35">
      <c r="A3661" s="5"/>
      <c r="B3661" s="5"/>
    </row>
    <row r="3662" spans="1:2" x14ac:dyDescent="0.35">
      <c r="A3662" s="5"/>
      <c r="B3662" s="5"/>
    </row>
    <row r="3663" spans="1:2" x14ac:dyDescent="0.35">
      <c r="A3663" s="5"/>
      <c r="B3663" s="5"/>
    </row>
    <row r="3664" spans="1:2" x14ac:dyDescent="0.35">
      <c r="A3664" s="5"/>
      <c r="B3664" s="5"/>
    </row>
    <row r="3665" spans="1:2" x14ac:dyDescent="0.35">
      <c r="A3665" s="5"/>
      <c r="B3665" s="5"/>
    </row>
    <row r="3666" spans="1:2" x14ac:dyDescent="0.35">
      <c r="A3666" s="5"/>
      <c r="B3666" s="5"/>
    </row>
    <row r="3667" spans="1:2" x14ac:dyDescent="0.35">
      <c r="A3667" s="5"/>
      <c r="B3667" s="5"/>
    </row>
    <row r="3668" spans="1:2" x14ac:dyDescent="0.35">
      <c r="A3668" s="5"/>
      <c r="B3668" s="5"/>
    </row>
    <row r="3669" spans="1:2" x14ac:dyDescent="0.35">
      <c r="A3669" s="5"/>
      <c r="B3669" s="5"/>
    </row>
    <row r="3670" spans="1:2" x14ac:dyDescent="0.35">
      <c r="A3670" s="5"/>
      <c r="B3670" s="5"/>
    </row>
    <row r="3671" spans="1:2" x14ac:dyDescent="0.35">
      <c r="A3671" s="5"/>
      <c r="B3671" s="5"/>
    </row>
    <row r="3672" spans="1:2" x14ac:dyDescent="0.35">
      <c r="A3672" s="5"/>
      <c r="B3672" s="5"/>
    </row>
    <row r="3673" spans="1:2" x14ac:dyDescent="0.35">
      <c r="A3673" s="5"/>
      <c r="B3673" s="5"/>
    </row>
    <row r="3674" spans="1:2" x14ac:dyDescent="0.35">
      <c r="A3674" s="5"/>
      <c r="B3674" s="5"/>
    </row>
    <row r="3675" spans="1:2" x14ac:dyDescent="0.35">
      <c r="A3675" s="5"/>
      <c r="B3675" s="5"/>
    </row>
    <row r="3676" spans="1:2" x14ac:dyDescent="0.35">
      <c r="A3676" s="5"/>
      <c r="B3676" s="5"/>
    </row>
    <row r="3677" spans="1:2" x14ac:dyDescent="0.35">
      <c r="A3677" s="5"/>
      <c r="B3677" s="5"/>
    </row>
    <row r="3678" spans="1:2" x14ac:dyDescent="0.35">
      <c r="A3678" s="5"/>
      <c r="B3678" s="5"/>
    </row>
    <row r="3679" spans="1:2" x14ac:dyDescent="0.35">
      <c r="A3679" s="5"/>
      <c r="B3679" s="5"/>
    </row>
    <row r="3680" spans="1:2" x14ac:dyDescent="0.35">
      <c r="A3680" s="5"/>
      <c r="B3680" s="5"/>
    </row>
    <row r="3681" spans="1:2" x14ac:dyDescent="0.35">
      <c r="A3681" s="5"/>
      <c r="B3681" s="5"/>
    </row>
    <row r="3682" spans="1:2" x14ac:dyDescent="0.35">
      <c r="A3682" s="5"/>
      <c r="B3682" s="5"/>
    </row>
    <row r="3683" spans="1:2" x14ac:dyDescent="0.35">
      <c r="A3683" s="5"/>
      <c r="B3683" s="5"/>
    </row>
    <row r="3684" spans="1:2" x14ac:dyDescent="0.35">
      <c r="A3684" s="5"/>
      <c r="B3684" s="5"/>
    </row>
    <row r="3685" spans="1:2" x14ac:dyDescent="0.35">
      <c r="A3685" s="5"/>
      <c r="B3685" s="5"/>
    </row>
    <row r="3686" spans="1:2" x14ac:dyDescent="0.35">
      <c r="A3686" s="5"/>
      <c r="B3686" s="5"/>
    </row>
    <row r="3687" spans="1:2" x14ac:dyDescent="0.35">
      <c r="A3687" s="5"/>
      <c r="B3687" s="5"/>
    </row>
    <row r="3688" spans="1:2" x14ac:dyDescent="0.35">
      <c r="A3688" s="5"/>
      <c r="B3688" s="5"/>
    </row>
    <row r="3689" spans="1:2" x14ac:dyDescent="0.35">
      <c r="A3689" s="5"/>
      <c r="B3689" s="5"/>
    </row>
    <row r="3690" spans="1:2" x14ac:dyDescent="0.35">
      <c r="A3690" s="5"/>
      <c r="B3690" s="5"/>
    </row>
    <row r="3691" spans="1:2" x14ac:dyDescent="0.35">
      <c r="A3691" s="5"/>
      <c r="B3691" s="5"/>
    </row>
    <row r="3692" spans="1:2" x14ac:dyDescent="0.35">
      <c r="A3692" s="5"/>
      <c r="B3692" s="5"/>
    </row>
    <row r="3693" spans="1:2" x14ac:dyDescent="0.35">
      <c r="A3693" s="5"/>
      <c r="B3693" s="5"/>
    </row>
    <row r="3694" spans="1:2" x14ac:dyDescent="0.35">
      <c r="A3694" s="5"/>
      <c r="B3694" s="5"/>
    </row>
    <row r="3695" spans="1:2" x14ac:dyDescent="0.35">
      <c r="A3695" s="5"/>
      <c r="B3695" s="5"/>
    </row>
    <row r="3696" spans="1:2" x14ac:dyDescent="0.35">
      <c r="A3696" s="5"/>
      <c r="B3696" s="5"/>
    </row>
    <row r="3697" spans="1:2" x14ac:dyDescent="0.35">
      <c r="A3697" s="5"/>
      <c r="B3697" s="5"/>
    </row>
    <row r="3698" spans="1:2" x14ac:dyDescent="0.35">
      <c r="A3698" s="5"/>
      <c r="B3698" s="5"/>
    </row>
    <row r="3699" spans="1:2" x14ac:dyDescent="0.35">
      <c r="A3699" s="5"/>
      <c r="B3699" s="5"/>
    </row>
    <row r="3700" spans="1:2" x14ac:dyDescent="0.35">
      <c r="A3700" s="5"/>
      <c r="B3700" s="5"/>
    </row>
    <row r="3701" spans="1:2" x14ac:dyDescent="0.35">
      <c r="A3701" s="5"/>
      <c r="B3701" s="5"/>
    </row>
    <row r="3702" spans="1:2" x14ac:dyDescent="0.35">
      <c r="A3702" s="5"/>
      <c r="B3702" s="5"/>
    </row>
    <row r="3703" spans="1:2" x14ac:dyDescent="0.35">
      <c r="A3703" s="5"/>
      <c r="B3703" s="5"/>
    </row>
    <row r="3704" spans="1:2" x14ac:dyDescent="0.35">
      <c r="A3704" s="5"/>
      <c r="B3704" s="5"/>
    </row>
    <row r="3705" spans="1:2" x14ac:dyDescent="0.35">
      <c r="A3705" s="5"/>
      <c r="B3705" s="5"/>
    </row>
    <row r="3706" spans="1:2" x14ac:dyDescent="0.35">
      <c r="A3706" s="5"/>
      <c r="B3706" s="5"/>
    </row>
    <row r="3707" spans="1:2" x14ac:dyDescent="0.35">
      <c r="A3707" s="5"/>
      <c r="B3707" s="5"/>
    </row>
    <row r="3708" spans="1:2" x14ac:dyDescent="0.35">
      <c r="A3708" s="5"/>
      <c r="B3708" s="5"/>
    </row>
    <row r="3709" spans="1:2" x14ac:dyDescent="0.35">
      <c r="A3709" s="5"/>
      <c r="B3709" s="5"/>
    </row>
    <row r="3710" spans="1:2" x14ac:dyDescent="0.35">
      <c r="A3710" s="5"/>
      <c r="B3710" s="5"/>
    </row>
    <row r="3711" spans="1:2" x14ac:dyDescent="0.35">
      <c r="A3711" s="5"/>
      <c r="B3711" s="5"/>
    </row>
    <row r="3712" spans="1:2" x14ac:dyDescent="0.35">
      <c r="A3712" s="5"/>
      <c r="B3712" s="5"/>
    </row>
    <row r="3713" spans="1:2" x14ac:dyDescent="0.35">
      <c r="A3713" s="5"/>
      <c r="B3713" s="5"/>
    </row>
    <row r="3714" spans="1:2" x14ac:dyDescent="0.35">
      <c r="A3714" s="5"/>
      <c r="B3714" s="5"/>
    </row>
    <row r="3715" spans="1:2" x14ac:dyDescent="0.35">
      <c r="A3715" s="5"/>
      <c r="B3715" s="5"/>
    </row>
    <row r="3716" spans="1:2" x14ac:dyDescent="0.35">
      <c r="A3716" s="5"/>
      <c r="B3716" s="5"/>
    </row>
    <row r="3717" spans="1:2" x14ac:dyDescent="0.35">
      <c r="A3717" s="5"/>
      <c r="B3717" s="5"/>
    </row>
    <row r="3718" spans="1:2" x14ac:dyDescent="0.35">
      <c r="A3718" s="5"/>
      <c r="B3718" s="5"/>
    </row>
    <row r="3719" spans="1:2" x14ac:dyDescent="0.35">
      <c r="A3719" s="5"/>
      <c r="B3719" s="5"/>
    </row>
    <row r="3720" spans="1:2" x14ac:dyDescent="0.35">
      <c r="A3720" s="5"/>
      <c r="B3720" s="5"/>
    </row>
    <row r="3721" spans="1:2" x14ac:dyDescent="0.35">
      <c r="A3721" s="5"/>
      <c r="B3721" s="5"/>
    </row>
    <row r="3722" spans="1:2" x14ac:dyDescent="0.35">
      <c r="A3722" s="5"/>
      <c r="B3722" s="5"/>
    </row>
    <row r="3723" spans="1:2" x14ac:dyDescent="0.35">
      <c r="A3723" s="5"/>
      <c r="B3723" s="5"/>
    </row>
    <row r="3724" spans="1:2" x14ac:dyDescent="0.35">
      <c r="A3724" s="5"/>
      <c r="B3724" s="5"/>
    </row>
    <row r="3725" spans="1:2" x14ac:dyDescent="0.35">
      <c r="A3725" s="5"/>
      <c r="B3725" s="5"/>
    </row>
    <row r="3726" spans="1:2" x14ac:dyDescent="0.35">
      <c r="A3726" s="5"/>
      <c r="B3726" s="5"/>
    </row>
    <row r="3727" spans="1:2" x14ac:dyDescent="0.35">
      <c r="A3727" s="5"/>
      <c r="B3727" s="5"/>
    </row>
    <row r="3728" spans="1:2" x14ac:dyDescent="0.35">
      <c r="A3728" s="5"/>
      <c r="B3728" s="5"/>
    </row>
    <row r="3729" spans="1:2" x14ac:dyDescent="0.35">
      <c r="A3729" s="5"/>
      <c r="B3729" s="5"/>
    </row>
    <row r="3730" spans="1:2" x14ac:dyDescent="0.35">
      <c r="A3730" s="5"/>
      <c r="B3730" s="5"/>
    </row>
    <row r="3731" spans="1:2" x14ac:dyDescent="0.35">
      <c r="A3731" s="5"/>
      <c r="B3731" s="5"/>
    </row>
    <row r="3732" spans="1:2" x14ac:dyDescent="0.35">
      <c r="A3732" s="5"/>
      <c r="B3732" s="5"/>
    </row>
    <row r="3733" spans="1:2" x14ac:dyDescent="0.35">
      <c r="A3733" s="5"/>
      <c r="B3733" s="5"/>
    </row>
    <row r="3734" spans="1:2" x14ac:dyDescent="0.35">
      <c r="A3734" s="5"/>
      <c r="B3734" s="5"/>
    </row>
    <row r="3735" spans="1:2" x14ac:dyDescent="0.35">
      <c r="A3735" s="5"/>
      <c r="B3735" s="5"/>
    </row>
    <row r="3736" spans="1:2" x14ac:dyDescent="0.35">
      <c r="A3736" s="5"/>
      <c r="B3736" s="5"/>
    </row>
    <row r="3737" spans="1:2" x14ac:dyDescent="0.35">
      <c r="A3737" s="5"/>
      <c r="B3737" s="5"/>
    </row>
    <row r="3738" spans="1:2" x14ac:dyDescent="0.35">
      <c r="A3738" s="5"/>
      <c r="B3738" s="5"/>
    </row>
    <row r="3739" spans="1:2" x14ac:dyDescent="0.35">
      <c r="A3739" s="5"/>
      <c r="B3739" s="5"/>
    </row>
    <row r="3740" spans="1:2" x14ac:dyDescent="0.35">
      <c r="A3740" s="5"/>
      <c r="B3740" s="5"/>
    </row>
    <row r="3741" spans="1:2" x14ac:dyDescent="0.35">
      <c r="A3741" s="5"/>
      <c r="B3741" s="5"/>
    </row>
    <row r="3742" spans="1:2" x14ac:dyDescent="0.35">
      <c r="A3742" s="5"/>
      <c r="B3742" s="5"/>
    </row>
    <row r="3743" spans="1:2" x14ac:dyDescent="0.35">
      <c r="A3743" s="5"/>
      <c r="B3743" s="5"/>
    </row>
    <row r="3744" spans="1:2" x14ac:dyDescent="0.35">
      <c r="A3744" s="5"/>
      <c r="B3744" s="5"/>
    </row>
    <row r="3745" spans="1:2" x14ac:dyDescent="0.35">
      <c r="A3745" s="5"/>
      <c r="B3745" s="5"/>
    </row>
    <row r="3746" spans="1:2" x14ac:dyDescent="0.35">
      <c r="A3746" s="5"/>
      <c r="B3746" s="5"/>
    </row>
    <row r="3747" spans="1:2" x14ac:dyDescent="0.35">
      <c r="A3747" s="5"/>
      <c r="B3747" s="5"/>
    </row>
    <row r="3748" spans="1:2" x14ac:dyDescent="0.35">
      <c r="A3748" s="5"/>
      <c r="B3748" s="5"/>
    </row>
    <row r="3749" spans="1:2" x14ac:dyDescent="0.35">
      <c r="A3749" s="5"/>
      <c r="B3749" s="5"/>
    </row>
    <row r="3750" spans="1:2" x14ac:dyDescent="0.35">
      <c r="A3750" s="5"/>
      <c r="B3750" s="5"/>
    </row>
    <row r="3751" spans="1:2" x14ac:dyDescent="0.35">
      <c r="A3751" s="5"/>
      <c r="B3751" s="5"/>
    </row>
    <row r="3752" spans="1:2" x14ac:dyDescent="0.35">
      <c r="A3752" s="5"/>
      <c r="B3752" s="5"/>
    </row>
    <row r="3753" spans="1:2" x14ac:dyDescent="0.35">
      <c r="A3753" s="5"/>
      <c r="B3753" s="5"/>
    </row>
    <row r="3754" spans="1:2" x14ac:dyDescent="0.35">
      <c r="A3754" s="5"/>
      <c r="B3754" s="5"/>
    </row>
    <row r="3755" spans="1:2" x14ac:dyDescent="0.35">
      <c r="A3755" s="5"/>
      <c r="B3755" s="5"/>
    </row>
    <row r="3756" spans="1:2" x14ac:dyDescent="0.35">
      <c r="A3756" s="5"/>
      <c r="B3756" s="5"/>
    </row>
    <row r="3757" spans="1:2" x14ac:dyDescent="0.35">
      <c r="A3757" s="5"/>
      <c r="B3757" s="5"/>
    </row>
    <row r="3758" spans="1:2" x14ac:dyDescent="0.35">
      <c r="A3758" s="5"/>
      <c r="B3758" s="5"/>
    </row>
    <row r="3759" spans="1:2" x14ac:dyDescent="0.35">
      <c r="A3759" s="5"/>
      <c r="B3759" s="5"/>
    </row>
    <row r="3760" spans="1:2" x14ac:dyDescent="0.35">
      <c r="A3760" s="5"/>
      <c r="B3760" s="5"/>
    </row>
    <row r="3761" spans="1:2" x14ac:dyDescent="0.35">
      <c r="A3761" s="5"/>
      <c r="B3761" s="5"/>
    </row>
    <row r="3762" spans="1:2" x14ac:dyDescent="0.35">
      <c r="A3762" s="5"/>
      <c r="B3762" s="5"/>
    </row>
    <row r="3763" spans="1:2" x14ac:dyDescent="0.35">
      <c r="A3763" s="5"/>
      <c r="B3763" s="5"/>
    </row>
    <row r="3764" spans="1:2" x14ac:dyDescent="0.35">
      <c r="A3764" s="5"/>
      <c r="B3764" s="5"/>
    </row>
    <row r="3765" spans="1:2" x14ac:dyDescent="0.35">
      <c r="A3765" s="5"/>
      <c r="B3765" s="5"/>
    </row>
    <row r="3766" spans="1:2" x14ac:dyDescent="0.35">
      <c r="A3766" s="5"/>
      <c r="B3766" s="5"/>
    </row>
    <row r="3767" spans="1:2" x14ac:dyDescent="0.35">
      <c r="A3767" s="5"/>
      <c r="B3767" s="5"/>
    </row>
    <row r="3768" spans="1:2" x14ac:dyDescent="0.35">
      <c r="A3768" s="5"/>
      <c r="B3768" s="5"/>
    </row>
    <row r="3769" spans="1:2" x14ac:dyDescent="0.35">
      <c r="A3769" s="5"/>
      <c r="B3769" s="5"/>
    </row>
    <row r="3770" spans="1:2" x14ac:dyDescent="0.35">
      <c r="A3770" s="5"/>
      <c r="B3770" s="5"/>
    </row>
    <row r="3771" spans="1:2" x14ac:dyDescent="0.35">
      <c r="A3771" s="5"/>
      <c r="B3771" s="5"/>
    </row>
    <row r="3772" spans="1:2" x14ac:dyDescent="0.35">
      <c r="A3772" s="5"/>
      <c r="B3772" s="5"/>
    </row>
    <row r="3773" spans="1:2" x14ac:dyDescent="0.35">
      <c r="A3773" s="5"/>
      <c r="B3773" s="5"/>
    </row>
    <row r="3774" spans="1:2" x14ac:dyDescent="0.35">
      <c r="A3774" s="5"/>
      <c r="B3774" s="5"/>
    </row>
    <row r="3775" spans="1:2" x14ac:dyDescent="0.35">
      <c r="A3775" s="5"/>
      <c r="B3775" s="5"/>
    </row>
    <row r="3776" spans="1:2" x14ac:dyDescent="0.35">
      <c r="A3776" s="5"/>
      <c r="B3776" s="5"/>
    </row>
    <row r="3777" spans="1:2" x14ac:dyDescent="0.35">
      <c r="A3777" s="5"/>
      <c r="B3777" s="5"/>
    </row>
    <row r="3778" spans="1:2" x14ac:dyDescent="0.35">
      <c r="A3778" s="5"/>
      <c r="B3778" s="5"/>
    </row>
    <row r="3779" spans="1:2" x14ac:dyDescent="0.35">
      <c r="A3779" s="5"/>
      <c r="B3779" s="5"/>
    </row>
    <row r="3780" spans="1:2" x14ac:dyDescent="0.35">
      <c r="A3780" s="5"/>
      <c r="B3780" s="5"/>
    </row>
    <row r="3781" spans="1:2" x14ac:dyDescent="0.35">
      <c r="A3781" s="5"/>
      <c r="B3781" s="5"/>
    </row>
    <row r="3782" spans="1:2" x14ac:dyDescent="0.35">
      <c r="A3782" s="5"/>
      <c r="B3782" s="5"/>
    </row>
    <row r="3783" spans="1:2" x14ac:dyDescent="0.35">
      <c r="A3783" s="5"/>
      <c r="B3783" s="5"/>
    </row>
    <row r="3784" spans="1:2" x14ac:dyDescent="0.35">
      <c r="A3784" s="5"/>
      <c r="B3784" s="5"/>
    </row>
    <row r="3785" spans="1:2" x14ac:dyDescent="0.35">
      <c r="A3785" s="5"/>
      <c r="B3785" s="5"/>
    </row>
    <row r="3786" spans="1:2" x14ac:dyDescent="0.35">
      <c r="A3786" s="5"/>
      <c r="B3786" s="5"/>
    </row>
    <row r="3787" spans="1:2" x14ac:dyDescent="0.35">
      <c r="A3787" s="5"/>
      <c r="B3787" s="5"/>
    </row>
    <row r="3788" spans="1:2" x14ac:dyDescent="0.35">
      <c r="A3788" s="5"/>
      <c r="B3788" s="5"/>
    </row>
    <row r="3789" spans="1:2" x14ac:dyDescent="0.35">
      <c r="A3789" s="5"/>
      <c r="B3789" s="5"/>
    </row>
    <row r="3790" spans="1:2" x14ac:dyDescent="0.35">
      <c r="A3790" s="5"/>
      <c r="B3790" s="5"/>
    </row>
    <row r="3791" spans="1:2" x14ac:dyDescent="0.35">
      <c r="A3791" s="5"/>
      <c r="B3791" s="5"/>
    </row>
    <row r="3792" spans="1:2" x14ac:dyDescent="0.35">
      <c r="A3792" s="5"/>
      <c r="B3792" s="5"/>
    </row>
    <row r="3793" spans="1:2" x14ac:dyDescent="0.35">
      <c r="A3793" s="5"/>
      <c r="B3793" s="5"/>
    </row>
    <row r="3794" spans="1:2" x14ac:dyDescent="0.35">
      <c r="A3794" s="5"/>
      <c r="B3794" s="5"/>
    </row>
    <row r="3795" spans="1:2" x14ac:dyDescent="0.35">
      <c r="A3795" s="5"/>
      <c r="B3795" s="5"/>
    </row>
    <row r="3796" spans="1:2" x14ac:dyDescent="0.35">
      <c r="A3796" s="5"/>
      <c r="B3796" s="5"/>
    </row>
  </sheetData>
  <sortState ref="A2:G3796">
    <sortCondition ref="A1"/>
  </sortState>
  <conditionalFormatting sqref="A2187:A3796">
    <cfRule type="containsText" dxfId="14" priority="9" operator="containsText" text="live">
      <formula>NOT(ISERROR(SEARCH("live",A2187)))</formula>
    </cfRule>
    <cfRule type="containsText" dxfId="13" priority="10" operator="containsText" text="canceled">
      <formula>NOT(ISERROR(SEARCH("canceled",A2187)))</formula>
    </cfRule>
    <cfRule type="containsText" dxfId="12" priority="11" operator="containsText" text="failed">
      <formula>NOT(ISERROR(SEARCH("failed",A2187)))</formula>
    </cfRule>
    <cfRule type="containsText" dxfId="11" priority="12" operator="containsText" text="Successful">
      <formula>NOT(ISERROR(SEARCH("Successful",A2187)))</formula>
    </cfRule>
  </conditionalFormatting>
  <conditionalFormatting sqref="A1:A2186">
    <cfRule type="containsText" dxfId="10" priority="5" operator="containsText" text="live">
      <formula>NOT(ISERROR(SEARCH("live",A1)))</formula>
    </cfRule>
    <cfRule type="containsText" dxfId="9" priority="6" operator="containsText" text="canceled">
      <formula>NOT(ISERROR(SEARCH("canceled",A1)))</formula>
    </cfRule>
    <cfRule type="containsText" dxfId="8" priority="7" operator="containsText" text="failed">
      <formula>NOT(ISERROR(SEARCH("failed",A1)))</formula>
    </cfRule>
    <cfRule type="containsText" dxfId="7" priority="8" operator="containsText" text="Successful">
      <formula>NOT(ISERROR(SEARCH("Successful",A1)))</formula>
    </cfRule>
  </conditionalFormatting>
  <conditionalFormatting sqref="E1:E1531">
    <cfRule type="containsText" dxfId="6" priority="1" operator="containsText" text="live">
      <formula>NOT(ISERROR(SEARCH("live",E1)))</formula>
    </cfRule>
    <cfRule type="containsText" dxfId="5" priority="2" operator="containsText" text="canceled">
      <formula>NOT(ISERROR(SEARCH("canceled",E1)))</formula>
    </cfRule>
    <cfRule type="containsText" dxfId="4" priority="3" operator="containsText" text="failed">
      <formula>NOT(ISERROR(SEARCH("failed",E1)))</formula>
    </cfRule>
    <cfRule type="containsText" dxfId="3" priority="4" operator="containsText" text="Successful">
      <formula>NOT(ISERROR(SEARCH("Successful",E1)))</formula>
    </cfRule>
  </conditionalFormatting>
  <pageMargins left="0.7" right="0.7" top="0.75" bottom="0.75" header="0.3" footer="0.3"/>
  <pageSetup orientation="portrait" r:id="rId1"/>
  <drawing r:id="rId2"/>
  <tableParts count="3"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Main Sheet</vt:lpstr>
      <vt:lpstr>Parent Category</vt:lpstr>
      <vt:lpstr>Sub Category</vt:lpstr>
      <vt:lpstr>Monthly trends</vt:lpstr>
      <vt:lpstr>Bonus work</vt:lpstr>
      <vt:lpstr>Success-failed chart</vt:lpstr>
      <vt:lpstr>DROW</vt:lpstr>
      <vt:lpstr>FCOLUMN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Chithra</cp:lastModifiedBy>
  <dcterms:created xsi:type="dcterms:W3CDTF">2017-04-20T15:17:24Z</dcterms:created>
  <dcterms:modified xsi:type="dcterms:W3CDTF">2021-06-14T05:58:14Z</dcterms:modified>
</cp:coreProperties>
</file>