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shayd\Desktop\"/>
    </mc:Choice>
  </mc:AlternateContent>
  <bookViews>
    <workbookView xWindow="0" yWindow="0" windowWidth="15360" windowHeight="7755" tabRatio="623" activeTab="2"/>
  </bookViews>
  <sheets>
    <sheet name="Report" sheetId="1" r:id="rId1"/>
    <sheet name="Trend Data" sheetId="13" r:id="rId2"/>
    <sheet name="Incident List " sheetId="2" r:id="rId3"/>
    <sheet name="Incident Pivot" sheetId="4" r:id="rId4"/>
    <sheet name="SR List" sheetId="6" r:id="rId5"/>
    <sheet name="SR Pivot" sheetId="9" r:id="rId6"/>
  </sheets>
  <definedNames>
    <definedName name="_xlnm._FilterDatabase" localSheetId="2" hidden="1">'Incident List '!$A$1:$S$49</definedName>
    <definedName name="_xlnm._FilterDatabase" localSheetId="4" hidden="1">'SR List'!$A$1:$S$45</definedName>
  </definedNames>
  <calcPr calcId="152511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Q50" i="2"/>
  <c r="O5" i="2"/>
  <c r="P5" i="2"/>
  <c r="R5" i="2"/>
  <c r="S5" i="2" s="1"/>
  <c r="O6" i="2"/>
  <c r="P6" i="2"/>
  <c r="R6" i="2"/>
  <c r="S6" i="2" s="1"/>
  <c r="O7" i="2"/>
  <c r="P7" i="2"/>
  <c r="R7" i="2"/>
  <c r="S7" i="2" s="1"/>
  <c r="O8" i="2"/>
  <c r="P8" i="2"/>
  <c r="R8" i="2"/>
  <c r="S8" i="2" s="1"/>
  <c r="O9" i="2"/>
  <c r="P9" i="2"/>
  <c r="R9" i="2"/>
  <c r="S9" i="2" s="1"/>
  <c r="O10" i="2"/>
  <c r="P10" i="2"/>
  <c r="R10" i="2"/>
  <c r="S10" i="2" s="1"/>
  <c r="O11" i="2"/>
  <c r="P11" i="2"/>
  <c r="R11" i="2"/>
  <c r="S11" i="2" s="1"/>
  <c r="O12" i="2"/>
  <c r="P12" i="2"/>
  <c r="R12" i="2"/>
  <c r="S12" i="2" s="1"/>
  <c r="O13" i="2"/>
  <c r="P13" i="2"/>
  <c r="R13" i="2"/>
  <c r="S13" i="2" s="1"/>
  <c r="O14" i="2"/>
  <c r="P14" i="2"/>
  <c r="R14" i="2"/>
  <c r="S14" i="2" s="1"/>
  <c r="O15" i="2"/>
  <c r="P15" i="2"/>
  <c r="R15" i="2"/>
  <c r="S15" i="2" s="1"/>
  <c r="O16" i="2"/>
  <c r="P16" i="2"/>
  <c r="R16" i="2"/>
  <c r="S16" i="2" s="1"/>
  <c r="O17" i="2"/>
  <c r="P17" i="2"/>
  <c r="R17" i="2"/>
  <c r="S17" i="2" s="1"/>
  <c r="O18" i="2"/>
  <c r="P18" i="2"/>
  <c r="R18" i="2"/>
  <c r="S18" i="2" s="1"/>
  <c r="O19" i="2"/>
  <c r="P19" i="2"/>
  <c r="R19" i="2"/>
  <c r="S19" i="2" s="1"/>
  <c r="O20" i="2"/>
  <c r="P20" i="2"/>
  <c r="R20" i="2"/>
  <c r="S20" i="2" s="1"/>
  <c r="O21" i="2"/>
  <c r="P21" i="2"/>
  <c r="R21" i="2"/>
  <c r="S21" i="2" s="1"/>
  <c r="O22" i="2"/>
  <c r="P22" i="2"/>
  <c r="R22" i="2"/>
  <c r="S22" i="2" s="1"/>
  <c r="O23" i="2"/>
  <c r="P23" i="2"/>
  <c r="R23" i="2"/>
  <c r="S23" i="2" s="1"/>
  <c r="O24" i="2"/>
  <c r="P24" i="2"/>
  <c r="R24" i="2"/>
  <c r="S24" i="2" s="1"/>
  <c r="O25" i="2"/>
  <c r="P25" i="2"/>
  <c r="R25" i="2"/>
  <c r="S25" i="2" s="1"/>
  <c r="O26" i="2"/>
  <c r="P26" i="2"/>
  <c r="R26" i="2"/>
  <c r="S26" i="2" s="1"/>
  <c r="O27" i="2"/>
  <c r="P27" i="2"/>
  <c r="R27" i="2"/>
  <c r="S27" i="2" s="1"/>
  <c r="O28" i="2"/>
  <c r="P28" i="2"/>
  <c r="R28" i="2"/>
  <c r="S28" i="2" s="1"/>
  <c r="O29" i="2"/>
  <c r="P29" i="2"/>
  <c r="R29" i="2"/>
  <c r="S29" i="2" s="1"/>
  <c r="O30" i="2"/>
  <c r="P30" i="2"/>
  <c r="R30" i="2"/>
  <c r="S30" i="2" s="1"/>
  <c r="O31" i="2"/>
  <c r="P31" i="2"/>
  <c r="R31" i="2"/>
  <c r="S31" i="2" s="1"/>
  <c r="O32" i="2"/>
  <c r="P32" i="2"/>
  <c r="R32" i="2"/>
  <c r="S32" i="2" s="1"/>
  <c r="O33" i="2"/>
  <c r="P33" i="2"/>
  <c r="R33" i="2"/>
  <c r="S33" i="2" s="1"/>
  <c r="O34" i="2"/>
  <c r="P34" i="2"/>
  <c r="R34" i="2"/>
  <c r="S34" i="2" s="1"/>
  <c r="O35" i="2"/>
  <c r="P35" i="2"/>
  <c r="R35" i="2"/>
  <c r="S35" i="2" s="1"/>
  <c r="O36" i="2"/>
  <c r="P36" i="2"/>
  <c r="R36" i="2"/>
  <c r="S36" i="2" s="1"/>
  <c r="O37" i="2"/>
  <c r="P37" i="2"/>
  <c r="R37" i="2"/>
  <c r="S37" i="2" s="1"/>
  <c r="O38" i="2"/>
  <c r="P38" i="2"/>
  <c r="R38" i="2"/>
  <c r="S38" i="2" s="1"/>
  <c r="O39" i="2"/>
  <c r="P39" i="2"/>
  <c r="R39" i="2"/>
  <c r="S39" i="2" s="1"/>
  <c r="O40" i="2"/>
  <c r="P40" i="2"/>
  <c r="R40" i="2"/>
  <c r="S40" i="2" s="1"/>
  <c r="O41" i="2"/>
  <c r="P41" i="2"/>
  <c r="R41" i="2"/>
  <c r="S41" i="2" s="1"/>
  <c r="O42" i="2"/>
  <c r="P42" i="2"/>
  <c r="R42" i="2"/>
  <c r="S42" i="2" s="1"/>
  <c r="O43" i="2"/>
  <c r="P43" i="2"/>
  <c r="R43" i="2"/>
  <c r="S43" i="2" s="1"/>
  <c r="O44" i="2"/>
  <c r="P44" i="2"/>
  <c r="R44" i="2"/>
  <c r="S44" i="2" s="1"/>
  <c r="O45" i="2"/>
  <c r="P45" i="2"/>
  <c r="R45" i="2"/>
  <c r="S45" i="2" s="1"/>
  <c r="O46" i="2"/>
  <c r="P46" i="2"/>
  <c r="R46" i="2"/>
  <c r="S46" i="2" s="1"/>
  <c r="O47" i="2"/>
  <c r="P47" i="2"/>
  <c r="R47" i="2"/>
  <c r="S47" i="2" s="1"/>
  <c r="O48" i="2"/>
  <c r="P48" i="2"/>
  <c r="R48" i="2"/>
  <c r="S48" i="2" s="1"/>
  <c r="O49" i="2"/>
  <c r="P49" i="2"/>
  <c r="R49" i="2"/>
  <c r="S49" i="2" s="1"/>
  <c r="P2" i="2"/>
  <c r="P50" i="2" s="1"/>
  <c r="A2" i="1" s="1"/>
  <c r="O2" i="2"/>
  <c r="R2" i="2"/>
  <c r="S2" i="2" s="1"/>
  <c r="O3" i="2"/>
  <c r="P3" i="2"/>
  <c r="R3" i="2"/>
  <c r="S3" i="2" s="1"/>
  <c r="O4" i="2"/>
  <c r="P4" i="2"/>
  <c r="R4" i="2"/>
  <c r="S4" i="2" s="1"/>
  <c r="Q2" i="6"/>
  <c r="Q49" i="6" s="1"/>
  <c r="A11" i="1" s="1"/>
  <c r="P32" i="6"/>
  <c r="Q32" i="6"/>
  <c r="R32" i="6"/>
  <c r="S32" i="6" s="1"/>
  <c r="P33" i="6"/>
  <c r="Q33" i="6"/>
  <c r="R33" i="6"/>
  <c r="S33" i="6" s="1"/>
  <c r="P34" i="6"/>
  <c r="Q34" i="6"/>
  <c r="R34" i="6"/>
  <c r="S34" i="6" s="1"/>
  <c r="P35" i="6"/>
  <c r="Q35" i="6"/>
  <c r="R35" i="6"/>
  <c r="S35" i="6" s="1"/>
  <c r="P36" i="6"/>
  <c r="Q36" i="6"/>
  <c r="R36" i="6"/>
  <c r="S36" i="6" s="1"/>
  <c r="P37" i="6"/>
  <c r="Q37" i="6"/>
  <c r="R37" i="6"/>
  <c r="S37" i="6" s="1"/>
  <c r="P38" i="6"/>
  <c r="Q38" i="6"/>
  <c r="R38" i="6"/>
  <c r="S38" i="6" s="1"/>
  <c r="P39" i="6"/>
  <c r="Q39" i="6"/>
  <c r="R39" i="6"/>
  <c r="S39" i="6" s="1"/>
  <c r="P40" i="6"/>
  <c r="Q40" i="6"/>
  <c r="R40" i="6"/>
  <c r="S40" i="6" s="1"/>
  <c r="P41" i="6"/>
  <c r="Q41" i="6"/>
  <c r="R41" i="6"/>
  <c r="S41" i="6" s="1"/>
  <c r="P42" i="6"/>
  <c r="Q42" i="6"/>
  <c r="R42" i="6"/>
  <c r="S42" i="6" s="1"/>
  <c r="P43" i="6"/>
  <c r="Q43" i="6"/>
  <c r="R43" i="6"/>
  <c r="S43" i="6" s="1"/>
  <c r="P44" i="6"/>
  <c r="Q44" i="6"/>
  <c r="R44" i="6"/>
  <c r="S44" i="6" s="1"/>
  <c r="P45" i="6"/>
  <c r="Q45" i="6"/>
  <c r="R45" i="6"/>
  <c r="S45" i="6" s="1"/>
  <c r="P46" i="6"/>
  <c r="Q46" i="6"/>
  <c r="R46" i="6"/>
  <c r="S46" i="6" s="1"/>
  <c r="P47" i="6"/>
  <c r="Q47" i="6"/>
  <c r="R47" i="6"/>
  <c r="S47" i="6" s="1"/>
  <c r="P48" i="6"/>
  <c r="Q48" i="6"/>
  <c r="R48" i="6"/>
  <c r="S48" i="6" s="1"/>
  <c r="P2" i="6"/>
  <c r="R2" i="6"/>
  <c r="S2" i="6" s="1"/>
  <c r="P3" i="6"/>
  <c r="Q3" i="6"/>
  <c r="R3" i="6"/>
  <c r="S3" i="6" s="1"/>
  <c r="P4" i="6"/>
  <c r="Q4" i="6"/>
  <c r="R4" i="6"/>
  <c r="S4" i="6" s="1"/>
  <c r="P5" i="6"/>
  <c r="Q5" i="6"/>
  <c r="R5" i="6"/>
  <c r="S5" i="6" s="1"/>
  <c r="P6" i="6"/>
  <c r="Q6" i="6"/>
  <c r="R6" i="6"/>
  <c r="S6" i="6" s="1"/>
  <c r="P7" i="6"/>
  <c r="Q7" i="6"/>
  <c r="R7" i="6"/>
  <c r="S7" i="6" s="1"/>
  <c r="P8" i="6"/>
  <c r="Q8" i="6"/>
  <c r="R8" i="6"/>
  <c r="S8" i="6" s="1"/>
  <c r="P9" i="6"/>
  <c r="Q9" i="6"/>
  <c r="R9" i="6"/>
  <c r="S9" i="6" s="1"/>
  <c r="P10" i="6"/>
  <c r="Q10" i="6"/>
  <c r="R10" i="6"/>
  <c r="S10" i="6" s="1"/>
  <c r="P11" i="6"/>
  <c r="Q11" i="6"/>
  <c r="R11" i="6"/>
  <c r="S11" i="6" s="1"/>
  <c r="P12" i="6"/>
  <c r="Q12" i="6"/>
  <c r="R12" i="6"/>
  <c r="S12" i="6" s="1"/>
  <c r="P13" i="6"/>
  <c r="Q13" i="6"/>
  <c r="R13" i="6"/>
  <c r="S13" i="6" s="1"/>
  <c r="P14" i="6"/>
  <c r="Q14" i="6"/>
  <c r="R14" i="6"/>
  <c r="S14" i="6" s="1"/>
  <c r="P15" i="6"/>
  <c r="Q15" i="6"/>
  <c r="R15" i="6"/>
  <c r="S15" i="6" s="1"/>
  <c r="P16" i="6"/>
  <c r="Q16" i="6"/>
  <c r="R16" i="6"/>
  <c r="S16" i="6" s="1"/>
  <c r="P17" i="6"/>
  <c r="Q17" i="6"/>
  <c r="R17" i="6"/>
  <c r="S17" i="6" s="1"/>
  <c r="P18" i="6"/>
  <c r="Q18" i="6"/>
  <c r="R18" i="6"/>
  <c r="S18" i="6" s="1"/>
  <c r="P19" i="6"/>
  <c r="Q19" i="6"/>
  <c r="R19" i="6"/>
  <c r="S19" i="6" s="1"/>
  <c r="P20" i="6"/>
  <c r="Q20" i="6"/>
  <c r="R20" i="6"/>
  <c r="S20" i="6" s="1"/>
  <c r="P21" i="6"/>
  <c r="Q21" i="6"/>
  <c r="R21" i="6"/>
  <c r="S21" i="6" s="1"/>
  <c r="P22" i="6"/>
  <c r="Q22" i="6"/>
  <c r="R22" i="6"/>
  <c r="S22" i="6" s="1"/>
  <c r="P23" i="6"/>
  <c r="Q23" i="6"/>
  <c r="R23" i="6"/>
  <c r="S23" i="6" s="1"/>
  <c r="P24" i="6"/>
  <c r="Q24" i="6"/>
  <c r="R24" i="6"/>
  <c r="S24" i="6" s="1"/>
  <c r="P25" i="6"/>
  <c r="Q25" i="6"/>
  <c r="R25" i="6"/>
  <c r="S25" i="6" s="1"/>
  <c r="P26" i="6"/>
  <c r="Q26" i="6"/>
  <c r="R26" i="6"/>
  <c r="S26" i="6" s="1"/>
  <c r="P27" i="6"/>
  <c r="Q27" i="6"/>
  <c r="R27" i="6"/>
  <c r="S27" i="6" s="1"/>
  <c r="P28" i="6"/>
  <c r="Q28" i="6"/>
  <c r="R28" i="6"/>
  <c r="S28" i="6" s="1"/>
  <c r="P29" i="6"/>
  <c r="Q29" i="6"/>
  <c r="R29" i="6"/>
  <c r="S29" i="6" s="1"/>
  <c r="P30" i="6"/>
  <c r="Q30" i="6"/>
  <c r="R30" i="6"/>
  <c r="S30" i="6" s="1"/>
  <c r="P31" i="6"/>
  <c r="Q31" i="6"/>
  <c r="R31" i="6"/>
  <c r="S31" i="6" s="1"/>
  <c r="Q72" i="2" l="1"/>
  <c r="P72" i="2"/>
  <c r="J2" i="1"/>
  <c r="E2" i="1"/>
  <c r="I2" i="1"/>
  <c r="G2" i="1"/>
  <c r="C2" i="1"/>
  <c r="J11" i="1"/>
  <c r="E11" i="1"/>
  <c r="G11" i="1"/>
  <c r="I11" i="1"/>
  <c r="C11" i="1"/>
</calcChain>
</file>

<file path=xl/sharedStrings.xml><?xml version="1.0" encoding="utf-8"?>
<sst xmlns="http://schemas.openxmlformats.org/spreadsheetml/2006/main" count="1123" uniqueCount="328">
  <si>
    <t>Incidents</t>
  </si>
  <si>
    <t>Service Requests</t>
  </si>
  <si>
    <t>New</t>
  </si>
  <si>
    <t>SLA</t>
  </si>
  <si>
    <t>MTTR</t>
  </si>
  <si>
    <t>Resolved</t>
  </si>
  <si>
    <t>MTTR (days)</t>
  </si>
  <si>
    <t>Incident ID</t>
  </si>
  <si>
    <t>Logged Time</t>
  </si>
  <si>
    <t>Status</t>
  </si>
  <si>
    <t>Caller</t>
  </si>
  <si>
    <t>Remaining SLA Time</t>
  </si>
  <si>
    <t>Workgroup</t>
  </si>
  <si>
    <t>Assigned To</t>
  </si>
  <si>
    <t>Updated Time</t>
  </si>
  <si>
    <t>Priority</t>
  </si>
  <si>
    <t>Symptom</t>
  </si>
  <si>
    <t>Pending Reason</t>
  </si>
  <si>
    <t>Resolution Deadline</t>
  </si>
  <si>
    <t>Resolution violation</t>
  </si>
  <si>
    <t>Pending</t>
  </si>
  <si>
    <t>P4 - Low</t>
  </si>
  <si>
    <t>User Response Awaited</t>
  </si>
  <si>
    <t>In-Progress</t>
  </si>
  <si>
    <t>Closed</t>
  </si>
  <si>
    <t>Average of MTTR</t>
  </si>
  <si>
    <t>(All)</t>
  </si>
  <si>
    <t>SR ID</t>
  </si>
  <si>
    <t>Log Time</t>
  </si>
  <si>
    <t>Category</t>
  </si>
  <si>
    <t>Resolution Violation</t>
  </si>
  <si>
    <t>Logged By</t>
  </si>
  <si>
    <t>Follow-up Count</t>
  </si>
  <si>
    <t>Description</t>
  </si>
  <si>
    <t>S4</t>
  </si>
  <si>
    <t>Resendiz, Jonathan</t>
  </si>
  <si>
    <t>DevOps-EDI</t>
  </si>
  <si>
    <t>EUC-Minor EDI Map Change</t>
  </si>
  <si>
    <t>EAM-EDI</t>
  </si>
  <si>
    <t>EUC-New connection</t>
  </si>
  <si>
    <t>Deshmukh, Gaurav (CyberTech)</t>
  </si>
  <si>
    <t>Brown, Aaron</t>
  </si>
  <si>
    <t>Paul, Ishan (Cybertech)</t>
  </si>
  <si>
    <t>Assignee</t>
  </si>
  <si>
    <t>Total</t>
  </si>
  <si>
    <t>EUC-New customer setup</t>
  </si>
  <si>
    <t>Hutchinson, Michelle</t>
  </si>
  <si>
    <t>Hegde, Vijet (CyberTech Systems)</t>
  </si>
  <si>
    <t>No of SRs</t>
  </si>
  <si>
    <t>No of Incidents</t>
  </si>
  <si>
    <t>No</t>
  </si>
  <si>
    <t>9/5 Support</t>
  </si>
  <si>
    <t>New?</t>
  </si>
  <si>
    <t>Row Labels</t>
  </si>
  <si>
    <t>Grand Total</t>
  </si>
  <si>
    <t>Count of Incident ID</t>
  </si>
  <si>
    <t>Count of SR ID</t>
  </si>
  <si>
    <t>(Multiple Items)</t>
  </si>
  <si>
    <t>Open</t>
  </si>
  <si>
    <t>Gupta, Shubham (Cybertech)</t>
  </si>
  <si>
    <t>Ansari, Salman (Cybertech)</t>
  </si>
  <si>
    <t>Galinsky, Karen</t>
  </si>
  <si>
    <t>Ambati, Shivaram (CyberTech)</t>
  </si>
  <si>
    <t>Richardson, Pam</t>
  </si>
  <si>
    <t>SR25051</t>
  </si>
  <si>
    <t>Ruiz, Ericka</t>
  </si>
  <si>
    <t>Atte. Aaron Brown On July 1, 2</t>
  </si>
  <si>
    <t>EUC-New vendor setup</t>
  </si>
  <si>
    <t>Brenner, Gail</t>
  </si>
  <si>
    <t>Degroot, Craig</t>
  </si>
  <si>
    <t>Patil, Yashashree</t>
  </si>
  <si>
    <t>Perez, Daniel</t>
  </si>
  <si>
    <t>Other Team/Group Dependency</t>
  </si>
  <si>
    <t>Consultant</t>
  </si>
  <si>
    <t>SRs</t>
  </si>
  <si>
    <t>New Tkts</t>
  </si>
  <si>
    <t>Kokane, Atul (Cybertech)</t>
  </si>
  <si>
    <t>Beke, Zoltan</t>
  </si>
  <si>
    <t>Age Old</t>
  </si>
  <si>
    <t>No of Tkts</t>
  </si>
  <si>
    <t>SR43197</t>
  </si>
  <si>
    <t>Please up-date our AS2 certifi</t>
  </si>
  <si>
    <t>SR44696</t>
  </si>
  <si>
    <t>EUC-New EDI Map</t>
  </si>
  <si>
    <t>Smith, Christopher (Wipro)</t>
  </si>
  <si>
    <t>All EDI customer generated 997</t>
  </si>
  <si>
    <t>Assign: CyberTech System: HCP</t>
  </si>
  <si>
    <t>SR43448</t>
  </si>
  <si>
    <t>Bucket Age</t>
  </si>
  <si>
    <t>Backlog</t>
  </si>
  <si>
    <t>15-50 days</t>
  </si>
  <si>
    <t xml:space="preserve">more than 90 days </t>
  </si>
  <si>
    <t>Workflow Error</t>
  </si>
  <si>
    <t>Yes</t>
  </si>
  <si>
    <t>SR46003</t>
  </si>
  <si>
    <t>System: HCP 850, 856, 810</t>
  </si>
  <si>
    <t>SR45339</t>
  </si>
  <si>
    <t>We currently have SAP set up f</t>
  </si>
  <si>
    <t>Scheduled Ticket</t>
  </si>
  <si>
    <t>In Progress</t>
  </si>
  <si>
    <t>SR#</t>
  </si>
  <si>
    <t>Flyjack India China Inbound S...</t>
  </si>
  <si>
    <t>Count</t>
  </si>
  <si>
    <t>SR48386</t>
  </si>
  <si>
    <t>Ramachandran, Ramesh</t>
  </si>
  <si>
    <t>Amazon India has an applicatio</t>
  </si>
  <si>
    <t>SR48154</t>
  </si>
  <si>
    <t>System HCP KOHLS sent the orde</t>
  </si>
  <si>
    <t>Column Labels</t>
  </si>
  <si>
    <t>SR49650</t>
  </si>
  <si>
    <t>Hegde, Vijet (CyberTech Syste..</t>
  </si>
  <si>
    <t>Setup EDI subsystem for Custom</t>
  </si>
  <si>
    <t>EUC-Master Data</t>
  </si>
  <si>
    <t>SAP SD</t>
  </si>
  <si>
    <t>Renault Revoz GXS SLMP AS2-IN...</t>
  </si>
  <si>
    <t>Others-OUT- partner error Rep...</t>
  </si>
  <si>
    <t>Flyjack India Outbound SFTP -...</t>
  </si>
  <si>
    <t>Backlog SRs status</t>
  </si>
  <si>
    <t>Backlog Incidents Status</t>
  </si>
  <si>
    <t>Workflow Errors</t>
  </si>
  <si>
    <t>SR Count</t>
  </si>
  <si>
    <t>Lead Time in Days/ SR</t>
  </si>
  <si>
    <t>-</t>
  </si>
  <si>
    <t>Garg, Ram(Wipro)</t>
  </si>
  <si>
    <t>DSV - OUT-partner error Repor...</t>
  </si>
  <si>
    <t>Renick, Debbie</t>
  </si>
  <si>
    <t>Other - Out - partner error R...</t>
  </si>
  <si>
    <t>USNR - Northridge Working SLA Window</t>
  </si>
  <si>
    <t>Ford USA OEM-IN- partner erro...</t>
  </si>
  <si>
    <t>HUSZ - Szekesfehervar Working SLA Window</t>
  </si>
  <si>
    <t>SR59428</t>
  </si>
  <si>
    <t>Setup the below customers for</t>
  </si>
  <si>
    <t>SR58861</t>
  </si>
  <si>
    <t>pl. add below fields in 940 id</t>
  </si>
  <si>
    <t>SR58510</t>
  </si>
  <si>
    <t>See attachment. Acct #50637 ha</t>
  </si>
  <si>
    <t>SR57821</t>
  </si>
  <si>
    <t>Cai, Cynthia</t>
  </si>
  <si>
    <t>EUC-007 Windows Account and Data Share</t>
  </si>
  <si>
    <t>Windows Account</t>
  </si>
  <si>
    <t>Adams, Lela (Wipro)</t>
  </si>
  <si>
    <t>We have a new supplier. Suppli</t>
  </si>
  <si>
    <t>SR57261</t>
  </si>
  <si>
    <t>Flynn, Sandy</t>
  </si>
  <si>
    <t>ASN for Chrysler not going thr</t>
  </si>
  <si>
    <t>SR57215</t>
  </si>
  <si>
    <t>Dear Gupta request #: please i</t>
  </si>
  <si>
    <t>SR56980</t>
  </si>
  <si>
    <t>Please set up vendor code Sams</t>
  </si>
  <si>
    <t>SR56956</t>
  </si>
  <si>
    <t>Home Depot - EDI Testing and G</t>
  </si>
  <si>
    <t>SR56730</t>
  </si>
  <si>
    <t>pl. update the EDI map as per</t>
  </si>
  <si>
    <t>SR53504</t>
  </si>
  <si>
    <t>Cai, Suzhen</t>
  </si>
  <si>
    <t>To implement ASN via EDI with</t>
  </si>
  <si>
    <t>SR50652</t>
  </si>
  <si>
    <t>Teran, Dulce</t>
  </si>
  <si>
    <t>Analog Devices DESADV FailureA</t>
  </si>
  <si>
    <t>Nov'18</t>
  </si>
  <si>
    <t>Dec'18</t>
  </si>
  <si>
    <t>Others - OUT-partner error R...</t>
  </si>
  <si>
    <t>SHIBUSAWA - OUT-partner error...</t>
  </si>
  <si>
    <t> 0 Dy, 9 Hr, 2 Mi</t>
  </si>
  <si>
    <t>Jadhav, Nitesh (Wipro)</t>
  </si>
  <si>
    <t>UNACK PROD EDI DOCUMENT AAFES...</t>
  </si>
  <si>
    <t>Ruiz, Silvana</t>
  </si>
  <si>
    <t>Target PO not transmitted to ...</t>
  </si>
  <si>
    <t>Moolya, Sachin (Wipro)</t>
  </si>
  <si>
    <t>Invoices unacknowledged by cu...</t>
  </si>
  <si>
    <t>QUIBIDS - Missing 850's</t>
  </si>
  <si>
    <t> 0 Dy, 20 Hr, 9 Mi</t>
  </si>
  <si>
    <t>FLYJAC - OUT-partner error Re...</t>
  </si>
  <si>
    <t> 0 Dy, 15 Hr, 43 Mi</t>
  </si>
  <si>
    <t>URGENT(!) - general issue in ...</t>
  </si>
  <si>
    <t>Paradies - Harman Rejections-...</t>
  </si>
  <si>
    <t> 0 Dy, 22 Hr, 44 Mi</t>
  </si>
  <si>
    <t> 1 Dy, 2 Hr, 7 Mi</t>
  </si>
  <si>
    <t>Volkswagen Brazil-IN- partner...</t>
  </si>
  <si>
    <t> 1 Dy, 2 Hr, 6 Mi</t>
  </si>
  <si>
    <t> 1 Dy, 2 Hr, 5 Mi</t>
  </si>
  <si>
    <t> 1 Dy, 0 Hr, 26 Mi</t>
  </si>
  <si>
    <t> 1 Dy, 0 Hr, 4 Mi</t>
  </si>
  <si>
    <t>Jiang, Paul (Nanyou)</t>
  </si>
  <si>
    <t> 0 Dy, 6 Hr, 58 Mi</t>
  </si>
  <si>
    <t>HK APL cannot receive any IBD...</t>
  </si>
  <si>
    <t>CNSN - Shenzhen Working SLA Window</t>
  </si>
  <si>
    <t> 0 Dy, 23 Hr, 19 Mi</t>
  </si>
  <si>
    <t>UNITED RADIO - Out - partner ...</t>
  </si>
  <si>
    <t> 0 Dy, 20 Hr, 4 Mi</t>
  </si>
  <si>
    <t> 0 Dy, 14 Hr, 20 Mi</t>
  </si>
  <si>
    <t>APL Hong Kong - Out - partner...</t>
  </si>
  <si>
    <t>SHENZHEN 434019 LSP - Out - p...</t>
  </si>
  <si>
    <t> 0 Dy, 21 Hr, 24 Mi</t>
  </si>
  <si>
    <t> 0 Dy, 0 Hr, 18 Mi</t>
  </si>
  <si>
    <t>N104 in the N1 ST Loop is mis...</t>
  </si>
  <si>
    <t> 0 Dy, 0 Hr, 19 Mi</t>
  </si>
  <si>
    <t>The document provided was not...</t>
  </si>
  <si>
    <t> 0 Dy, 5 Hr, 13 Mi</t>
  </si>
  <si>
    <t>Jan'19</t>
  </si>
  <si>
    <t>SR61604</t>
  </si>
  <si>
    <t>Hello, We recently received a</t>
  </si>
  <si>
    <t>SR61471</t>
  </si>
  <si>
    <t>Qureshi, Shoaib Rajmahamad</t>
  </si>
  <si>
    <t>Required EDI Connection &amp; ASN</t>
  </si>
  <si>
    <t>SR61299</t>
  </si>
  <si>
    <t>Walmart Supplier AS2 Certifica</t>
  </si>
  <si>
    <t>SR60453</t>
  </si>
  <si>
    <t>Please extract the must arrive</t>
  </si>
  <si>
    <t>SR60429</t>
  </si>
  <si>
    <t>SAP SECURITY</t>
  </si>
  <si>
    <t>Davis, Gregory (Wipro)</t>
  </si>
  <si>
    <t>EDI Team - See attachment for</t>
  </si>
  <si>
    <t>SR60428</t>
  </si>
  <si>
    <t>Sullivan, Brandon</t>
  </si>
  <si>
    <t>EUC-Business Process</t>
  </si>
  <si>
    <t>I have a customer that wants t</t>
  </si>
  <si>
    <t>SR60029</t>
  </si>
  <si>
    <t>We need your support for the n</t>
  </si>
  <si>
    <t>SR59885</t>
  </si>
  <si>
    <t>Valens is a supplier requestin</t>
  </si>
  <si>
    <t>Others</t>
  </si>
  <si>
    <t>SR61710</t>
  </si>
  <si>
    <t>pl. set up payment file with E</t>
  </si>
  <si>
    <t>SR61687</t>
  </si>
  <si>
    <t>EDI for the supplier YAMAICHI</t>
  </si>
  <si>
    <t>51-70 days</t>
  </si>
  <si>
    <t>Missing ASN for Kohls D/N#803...</t>
  </si>
  <si>
    <t>Whaval, Nikhil</t>
  </si>
  <si>
    <t>Invoices has not been success...</t>
  </si>
  <si>
    <t>Confirm that Sold To/Ship To ...</t>
  </si>
  <si>
    <t>MXQT - Queretaro Working SLA Window</t>
  </si>
  <si>
    <t> 0 Dy, 23 Hr, 18 Mi</t>
  </si>
  <si>
    <t>Ryder3PL - OUT-partner error ...</t>
  </si>
  <si>
    <t> 1 Dy, 1 Hr, 36 Mi</t>
  </si>
  <si>
    <t>FLYJAC-OUT- partner error Rep...</t>
  </si>
  <si>
    <t> 0 Dy, 19 Hr, 5 Mi</t>
  </si>
  <si>
    <t>Others - OUT-partner error Re...</t>
  </si>
  <si>
    <t> 0 Dy, 22 Hr, 16 Mi</t>
  </si>
  <si>
    <t> 0 Dy, 17 Hr, 18 Mi</t>
  </si>
  <si>
    <t> 0 Dy, 10 Hr, 58 Mi</t>
  </si>
  <si>
    <t> 1 Dy, 1 Hr, 15 Mi</t>
  </si>
  <si>
    <t>Renault Revoz GXS SLMP AS2 - ...</t>
  </si>
  <si>
    <t>SHIBUSAWA - Out - partner err...</t>
  </si>
  <si>
    <t> 0 Dy, 15 Hr, 57 Mi</t>
  </si>
  <si>
    <t>DSV - Out - partner error Rep...</t>
  </si>
  <si>
    <t>Swarup, Rahul (Wipro)</t>
  </si>
  <si>
    <t>INVALID_LOCATION for HARMAN M...</t>
  </si>
  <si>
    <t>INPU - Pune (WT) Working SLA Window</t>
  </si>
  <si>
    <t> 1 Dy, 0 Hr, 40 Mi</t>
  </si>
  <si>
    <t> 0 Dy, 21 Hr, 3 Mi</t>
  </si>
  <si>
    <t>SR63602</t>
  </si>
  <si>
    <t>Hi EDI Team, There is requirem</t>
  </si>
  <si>
    <t>SR63199</t>
  </si>
  <si>
    <t>MCX: 856 Document Errors</t>
  </si>
  <si>
    <t>SR63010</t>
  </si>
  <si>
    <t>Please check why the ASN for Y</t>
  </si>
  <si>
    <t>SR63002</t>
  </si>
  <si>
    <t>Sports Basement 810 Invoice Fa</t>
  </si>
  <si>
    <t>SR62763</t>
  </si>
  <si>
    <t>Please block the ASN output pu</t>
  </si>
  <si>
    <t>SR62751</t>
  </si>
  <si>
    <t>Stokes, Jace</t>
  </si>
  <si>
    <t>Hello, For Ford AVAS Speakers</t>
  </si>
  <si>
    <t>SR62708</t>
  </si>
  <si>
    <t>Gyorffy, Viktoria</t>
  </si>
  <si>
    <t>SAP FICO</t>
  </si>
  <si>
    <t>Hello,I received some rejectio</t>
  </si>
  <si>
    <t>SR62391</t>
  </si>
  <si>
    <t>Dear Team,Some invoices have b</t>
  </si>
  <si>
    <t>SR62386</t>
  </si>
  <si>
    <t>Dear Team,Invoice numbers 2093</t>
  </si>
  <si>
    <t>Unacknowleged invoices</t>
  </si>
  <si>
    <t>Sajtos, Sandor</t>
  </si>
  <si>
    <t>EDI processing problem</t>
  </si>
  <si>
    <t> 0 Dy, 12 Hr, 10 Mi</t>
  </si>
  <si>
    <t> 0 Dy, 23 Hr, 36 Mi</t>
  </si>
  <si>
    <t>Dakuri, Vinay Kumar (Cybertech)</t>
  </si>
  <si>
    <t>Volkswagen Brazil - OUT-partn...</t>
  </si>
  <si>
    <t> 1 Dy, 0 Hr, 29 Mi</t>
  </si>
  <si>
    <t> 0 Dy, 9 Hr, 7 Mi</t>
  </si>
  <si>
    <t xml:space="preserve">more than 9 days </t>
  </si>
  <si>
    <t>SR64291</t>
  </si>
  <si>
    <t>AAFES: There is an error with</t>
  </si>
  <si>
    <t>SR64209</t>
  </si>
  <si>
    <t>Hoffmann, Elise</t>
  </si>
  <si>
    <t>Please assign this ticket ti C</t>
  </si>
  <si>
    <t>Novak, Norbert</t>
  </si>
  <si>
    <t>SR64084</t>
  </si>
  <si>
    <t>Actually different Harman site</t>
  </si>
  <si>
    <t>SR63748</t>
  </si>
  <si>
    <t>Singh, Vinod</t>
  </si>
  <si>
    <t>SAP SCM</t>
  </si>
  <si>
    <t>Hi CybertechEdisupport,Please</t>
  </si>
  <si>
    <t> 1 Dy, 21 Hr, 0 Mi</t>
  </si>
  <si>
    <t> 0 Dy, 23 Hr, 58 Mi</t>
  </si>
  <si>
    <t> 0 Dy, 18 Hr, 21 Mi</t>
  </si>
  <si>
    <t>Toyota TMMI INVOIC workflow i...</t>
  </si>
  <si>
    <t>USMV - Mountain View Working SLA Window</t>
  </si>
  <si>
    <t> 0 Dy, 4 Hr, 4 Mi</t>
  </si>
  <si>
    <t>IDoc number 113825375 does n...</t>
  </si>
  <si>
    <t>USFR - Franklin Working SLA Window</t>
  </si>
  <si>
    <t>Velazquez, Cesar</t>
  </si>
  <si>
    <t>problem with the EDI</t>
  </si>
  <si>
    <t> 0 Dy, 18 Hr, 1 Mi</t>
  </si>
  <si>
    <t>Other - In and Out - partner ...</t>
  </si>
  <si>
    <t>SR65216</t>
  </si>
  <si>
    <t>We have a supplier Future Elec</t>
  </si>
  <si>
    <t> 0 Dy, 14 Hr, 44 Mi</t>
  </si>
  <si>
    <t>SR65389</t>
  </si>
  <si>
    <t>As this issue is taking time t</t>
  </si>
  <si>
    <t>Vendor Dependency</t>
  </si>
  <si>
    <t>SR65809</t>
  </si>
  <si>
    <t>Kertesz, Iren</t>
  </si>
  <si>
    <t>Chavhan, Shital</t>
  </si>
  <si>
    <t>Need to unlock VF31 in PEP for</t>
  </si>
  <si>
    <t>SR65797</t>
  </si>
  <si>
    <t>pl. create and test the map ch</t>
  </si>
  <si>
    <t>71-90 days</t>
  </si>
  <si>
    <t>Chavez, Carlos [Juarez]</t>
  </si>
  <si>
    <t>EDI not showing on SAP</t>
  </si>
  <si>
    <t>MXJZ - Juarez Working SLA Window</t>
  </si>
  <si>
    <t>Mercado, Francisca</t>
  </si>
  <si>
    <t>USEP - El Paso Working SLA Window</t>
  </si>
  <si>
    <t> 0 Dy, 19 Hr, 44 Mi</t>
  </si>
  <si>
    <t>UPDATE EDI EMAIL CONFIRMATION...</t>
  </si>
  <si>
    <t> 0 Dy, 20 Hr, 14 Mi</t>
  </si>
  <si>
    <t>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</si>
</sst>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yy\ h:mm:ss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22" fontId="4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pivotButton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pivotButton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pivotButton="1" applyBorder="1"/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9" fontId="0" fillId="0" borderId="2" xfId="0" applyNumberFormat="1" applyBorder="1"/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2" fontId="0" fillId="0" borderId="2" xfId="0" applyNumberFormat="1" applyBorder="1"/>
    <xf numFmtId="0" fontId="0" fillId="0" borderId="2" xfId="0" pivotButton="1" applyBorder="1" applyAlignment="1">
      <alignment horizontal="left" vertical="center"/>
    </xf>
    <xf numFmtId="0" fontId="0" fillId="0" borderId="2" xfId="0" pivotButton="1" applyBorder="1" applyAlignment="1">
      <alignment horizontal="left"/>
    </xf>
    <xf numFmtId="2" fontId="0" fillId="0" borderId="0" xfId="0" applyNumberFormat="1" applyAlignment="1">
      <alignment horizontal="left" vertical="center"/>
    </xf>
    <xf numFmtId="0" fontId="2" fillId="0" borderId="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0" xfId="0" applyNumberFormat="1"/>
    <xf numFmtId="1" fontId="5" fillId="0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2" fontId="3" fillId="0" borderId="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wrapText="1"/>
    </xf>
    <xf numFmtId="0" fontId="0" fillId="0" borderId="0" xfId="0" pivotButton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7" xfId="0" pivotButton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0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22" fontId="4" fillId="4" borderId="1" xfId="0" applyNumberFormat="1" applyFont="1" applyFill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4" xfId="1" applyFont="1" applyFill="1" applyBorder="1" applyAlignment="1">
      <alignment horizontal="center" vertical="center"/>
    </xf>
    <xf numFmtId="9" fontId="0" fillId="0" borderId="2" xfId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208"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left" readingOrder="0"/>
    </dxf>
    <dxf>
      <alignment horizont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left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font>
        <b/>
      </font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[Monthly_Report_CyberTech_Jan19.xlsx]SR Pivot!PivotTable8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'SR Pivot'!$H$26:$H$27</c:f>
              <c:strCache>
                <c:ptCount val="1"/>
                <c:pt idx="0">
                  <c:v>Other Team/Group Dependency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'SR Pivot'!$G$28:$G$32</c:f>
              <c:strCache>
                <c:ptCount val="4"/>
                <c:pt idx="0">
                  <c:v>15-50 days</c:v>
                </c:pt>
                <c:pt idx="1">
                  <c:v>51-70 days</c:v>
                </c:pt>
                <c:pt idx="2">
                  <c:v>71-90 days</c:v>
                </c:pt>
                <c:pt idx="3">
                  <c:v>more than 90 days </c:v>
                </c:pt>
              </c:strCache>
            </c:strRef>
          </c:cat>
          <c:val>
            <c:numRef>
              <c:f>'SR Pivot'!$H$28:$H$32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'SR Pivot'!$I$26:$I$27</c:f>
              <c:strCache>
                <c:ptCount val="1"/>
                <c:pt idx="0">
                  <c:v>User Response Awaited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'SR Pivot'!$G$28:$G$32</c:f>
              <c:strCache>
                <c:ptCount val="4"/>
                <c:pt idx="0">
                  <c:v>15-50 days</c:v>
                </c:pt>
                <c:pt idx="1">
                  <c:v>51-70 days</c:v>
                </c:pt>
                <c:pt idx="2">
                  <c:v>71-90 days</c:v>
                </c:pt>
                <c:pt idx="3">
                  <c:v>more than 90 days </c:v>
                </c:pt>
              </c:strCache>
            </c:strRef>
          </c:cat>
          <c:val>
            <c:numRef>
              <c:f>'SR Pivot'!$I$28:$I$32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'SR Pivot'!$J$26:$J$27</c:f>
              <c:strCache>
                <c:ptCount val="1"/>
                <c:pt idx="0">
                  <c:v>Vendor Dependency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'SR Pivot'!$G$28:$G$32</c:f>
              <c:strCache>
                <c:ptCount val="4"/>
                <c:pt idx="0">
                  <c:v>15-50 days</c:v>
                </c:pt>
                <c:pt idx="1">
                  <c:v>51-70 days</c:v>
                </c:pt>
                <c:pt idx="2">
                  <c:v>71-90 days</c:v>
                </c:pt>
                <c:pt idx="3">
                  <c:v>more than 90 days </c:v>
                </c:pt>
              </c:strCache>
            </c:strRef>
          </c:cat>
          <c:val>
            <c:numRef>
              <c:f>'SR Pivot'!$J$28:$J$32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'SR Pivot'!$K$26:$K$27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'SR Pivot'!$G$28:$G$32</c:f>
              <c:strCache>
                <c:ptCount val="4"/>
                <c:pt idx="0">
                  <c:v>15-50 days</c:v>
                </c:pt>
                <c:pt idx="1">
                  <c:v>51-70 days</c:v>
                </c:pt>
                <c:pt idx="2">
                  <c:v>71-90 days</c:v>
                </c:pt>
                <c:pt idx="3">
                  <c:v>more than 90 days </c:v>
                </c:pt>
              </c:strCache>
            </c:strRef>
          </c:cat>
          <c:val>
            <c:numRef>
              <c:f>'SR Pivot'!$K$28:$K$32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'SR Pivot'!$L$26:$L$27</c:f>
              <c:strCache>
                <c:ptCount val="1"/>
                <c:pt idx="0">
                  <c:v>Scheduled Ticket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'SR Pivot'!$G$28:$G$32</c:f>
              <c:strCache>
                <c:ptCount val="4"/>
                <c:pt idx="0">
                  <c:v>15-50 days</c:v>
                </c:pt>
                <c:pt idx="1">
                  <c:v>51-70 days</c:v>
                </c:pt>
                <c:pt idx="2">
                  <c:v>71-90 days</c:v>
                </c:pt>
                <c:pt idx="3">
                  <c:v>more than 90 days </c:v>
                </c:pt>
              </c:strCache>
            </c:strRef>
          </c:cat>
          <c:val>
            <c:numRef>
              <c:f>'SR Pivot'!$L$28:$L$32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059968"/>
        <c:axId val="131060528"/>
      </c:barChart>
      <c:catAx>
        <c:axId val="1310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0528"/>
        <c:crossesAt val="0"/>
        <c:auto val="1"/>
        <c:lblAlgn val="ctr"/>
        <c:lblOffset val="100"/>
        <c:noMultiLvlLbl val="0"/>
      </c:catAx>
      <c:valAx>
        <c:axId val="13106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[Monthly_Report_CyberTech_Jan19.xlsx]Incident Pivot!PivotTable6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'Incident Pivot'!$J$23:$J$24</c:f>
              <c:strCache>
                <c:ptCount val="1"/>
                <c:pt idx="0">
                  <c:v>User Response Awaited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'Incident Pivot'!$I$25:$I$26</c:f>
              <c:strCache>
                <c:ptCount val="1"/>
                <c:pt idx="0">
                  <c:v>more than 9 days </c:v>
                </c:pt>
              </c:strCache>
            </c:strRef>
          </c:cat>
          <c:val>
            <c:numRef>
              <c:f>'Incident Pivot'!$J$25:$J$26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062768"/>
        <c:axId val="131063328"/>
      </c:barChart>
      <c:catAx>
        <c:axId val="1310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3328"/>
        <c:crosses val="autoZero"/>
        <c:auto val="1"/>
        <c:lblAlgn val="ctr"/>
        <c:lblOffset val="100"/>
        <c:noMultiLvlLbl val="0"/>
      </c:catAx>
      <c:valAx>
        <c:axId val="1310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Incidents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Data'!$D$4</c:f>
              <c:strCache>
                <c:ptCount val="1"/>
                <c:pt idx="0">
                  <c:v>Nov'18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Data'!$E$3:$J$3</c:f>
              <c:strCache>
                <c:ptCount val="6"/>
                <c:pt idx="0">
                  <c:v>New Tkts</c:v>
                </c:pt>
                <c:pt idx="1">
                  <c:v>Resolved</c:v>
                </c:pt>
                <c:pt idx="2">
                  <c:v>SLA</c:v>
                </c:pt>
                <c:pt idx="3">
                  <c:v>MTTR</c:v>
                </c:pt>
                <c:pt idx="4">
                  <c:v>Open</c:v>
                </c:pt>
                <c:pt idx="5">
                  <c:v>Backlog</c:v>
                </c:pt>
              </c:strCache>
            </c:strRef>
          </c:cat>
          <c:val>
            <c:numRef>
              <c:f>'Trend Data'!$E$4:$J$4</c:f>
              <c:numCache>
                <c:formatCode>General</c:formatCode>
                <c:ptCount val="6"/>
                <c:pt idx="0">
                  <c:v>109</c:v>
                </c:pt>
                <c:pt idx="1">
                  <c:v>127</c:v>
                </c:pt>
                <c:pt idx="2">
                  <c:v>94</c:v>
                </c:pt>
                <c:pt idx="3">
                  <c:v>2.58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'Trend Data'!$D$5</c:f>
              <c:strCache>
                <c:ptCount val="1"/>
                <c:pt idx="0">
                  <c:v>Dec'18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'Trend Data'!$E$3:$J$3</c:f>
              <c:strCache>
                <c:ptCount val="6"/>
                <c:pt idx="0">
                  <c:v>New Tkts</c:v>
                </c:pt>
                <c:pt idx="1">
                  <c:v>Resolved</c:v>
                </c:pt>
                <c:pt idx="2">
                  <c:v>SLA</c:v>
                </c:pt>
                <c:pt idx="3">
                  <c:v>MTTR</c:v>
                </c:pt>
                <c:pt idx="4">
                  <c:v>Open</c:v>
                </c:pt>
                <c:pt idx="5">
                  <c:v>Backlog</c:v>
                </c:pt>
              </c:strCache>
            </c:strRef>
          </c:cat>
          <c:val>
            <c:numRef>
              <c:f>'Trend Data'!$E$5:$J$5</c:f>
              <c:numCache>
                <c:formatCode>General</c:formatCode>
                <c:ptCount val="6"/>
                <c:pt idx="0">
                  <c:v>79</c:v>
                </c:pt>
                <c:pt idx="1">
                  <c:v>87</c:v>
                </c:pt>
                <c:pt idx="2">
                  <c:v>95</c:v>
                </c:pt>
                <c:pt idx="3">
                  <c:v>2.0499999999999998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'Trend Data'!$D$6</c:f>
              <c:strCache>
                <c:ptCount val="1"/>
                <c:pt idx="0">
                  <c:v>Jan'19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3.93120494527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8482424998149763E-2"/>
                  <c:y val="-5.89680741790515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0680909374306161E-2"/>
                  <c:y val="-3.9312049452700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 Data'!$E$3:$J$3</c:f>
              <c:strCache>
                <c:ptCount val="6"/>
                <c:pt idx="0">
                  <c:v>New Tkts</c:v>
                </c:pt>
                <c:pt idx="1">
                  <c:v>Resolved</c:v>
                </c:pt>
                <c:pt idx="2">
                  <c:v>SLA</c:v>
                </c:pt>
                <c:pt idx="3">
                  <c:v>MTTR</c:v>
                </c:pt>
                <c:pt idx="4">
                  <c:v>Open</c:v>
                </c:pt>
                <c:pt idx="5">
                  <c:v>Backlog</c:v>
                </c:pt>
              </c:strCache>
            </c:strRef>
          </c:cat>
          <c:val>
            <c:numRef>
              <c:f>'Trend Data'!$E$6:$J$6</c:f>
              <c:numCache>
                <c:formatCode>General</c:formatCode>
                <c:ptCount val="6"/>
                <c:pt idx="0">
                  <c:v>47</c:v>
                </c:pt>
                <c:pt idx="1">
                  <c:v>45</c:v>
                </c:pt>
                <c:pt idx="2">
                  <c:v>93</c:v>
                </c:pt>
                <c:pt idx="3">
                  <c:v>2.5299999999999998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66688"/>
        <c:axId val="131067248"/>
      </c:lineChart>
      <c:catAx>
        <c:axId val="13106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7248"/>
        <c:crosses val="autoZero"/>
        <c:auto val="1"/>
        <c:lblAlgn val="ctr"/>
        <c:lblOffset val="100"/>
        <c:noMultiLvlLbl val="0"/>
      </c:catAx>
      <c:valAx>
        <c:axId val="1310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Service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Data'!$D$15</c:f>
              <c:strCache>
                <c:ptCount val="1"/>
                <c:pt idx="0">
                  <c:v>Nov'18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Data'!$E$14:$J$14</c:f>
              <c:strCache>
                <c:ptCount val="6"/>
                <c:pt idx="0">
                  <c:v>New Tkts</c:v>
                </c:pt>
                <c:pt idx="1">
                  <c:v>Resolved</c:v>
                </c:pt>
                <c:pt idx="2">
                  <c:v>SLA</c:v>
                </c:pt>
                <c:pt idx="3">
                  <c:v>MTTR</c:v>
                </c:pt>
                <c:pt idx="4">
                  <c:v>Open</c:v>
                </c:pt>
                <c:pt idx="5">
                  <c:v>Backlog</c:v>
                </c:pt>
              </c:strCache>
            </c:strRef>
          </c:cat>
          <c:val>
            <c:numRef>
              <c:f>'Trend Data'!$E$15:$J$15</c:f>
              <c:numCache>
                <c:formatCode>General</c:formatCode>
                <c:ptCount val="6"/>
                <c:pt idx="0">
                  <c:v>24</c:v>
                </c:pt>
                <c:pt idx="1">
                  <c:v>30</c:v>
                </c:pt>
                <c:pt idx="2">
                  <c:v>87</c:v>
                </c:pt>
                <c:pt idx="3">
                  <c:v>49.13</c:v>
                </c:pt>
                <c:pt idx="4">
                  <c:v>35</c:v>
                </c:pt>
                <c:pt idx="5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'Trend Data'!$D$16</c:f>
              <c:strCache>
                <c:ptCount val="1"/>
                <c:pt idx="0">
                  <c:v>Dec'18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'Trend Data'!$E$14:$J$14</c:f>
              <c:strCache>
                <c:ptCount val="6"/>
                <c:pt idx="0">
                  <c:v>New Tkts</c:v>
                </c:pt>
                <c:pt idx="1">
                  <c:v>Resolved</c:v>
                </c:pt>
                <c:pt idx="2">
                  <c:v>SLA</c:v>
                </c:pt>
                <c:pt idx="3">
                  <c:v>MTTR</c:v>
                </c:pt>
                <c:pt idx="4">
                  <c:v>Open</c:v>
                </c:pt>
                <c:pt idx="5">
                  <c:v>Backlog</c:v>
                </c:pt>
              </c:strCache>
            </c:strRef>
          </c:cat>
          <c:val>
            <c:numRef>
              <c:f>'Trend Data'!$E$16:$J$16</c:f>
              <c:numCache>
                <c:formatCode>General</c:formatCode>
                <c:ptCount val="6"/>
                <c:pt idx="0">
                  <c:v>13</c:v>
                </c:pt>
                <c:pt idx="1">
                  <c:v>28</c:v>
                </c:pt>
                <c:pt idx="2">
                  <c:v>93</c:v>
                </c:pt>
                <c:pt idx="3">
                  <c:v>39.369999999999997</c:v>
                </c:pt>
                <c:pt idx="4">
                  <c:v>21</c:v>
                </c:pt>
                <c:pt idx="5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'Trend Data'!$D$17</c:f>
              <c:strCache>
                <c:ptCount val="1"/>
                <c:pt idx="0">
                  <c:v>Jan'19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203621530867411E-2"/>
                  <c:y val="-2.1462110502830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4165558007262916E-2"/>
                  <c:y val="2.1462110502830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4.29242210056604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9.6579497262735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 Data'!$E$14:$J$14</c:f>
              <c:strCache>
                <c:ptCount val="6"/>
                <c:pt idx="0">
                  <c:v>New Tkts</c:v>
                </c:pt>
                <c:pt idx="1">
                  <c:v>Resolved</c:v>
                </c:pt>
                <c:pt idx="2">
                  <c:v>SLA</c:v>
                </c:pt>
                <c:pt idx="3">
                  <c:v>MTTR</c:v>
                </c:pt>
                <c:pt idx="4">
                  <c:v>Open</c:v>
                </c:pt>
                <c:pt idx="5">
                  <c:v>Backlog</c:v>
                </c:pt>
              </c:strCache>
            </c:strRef>
          </c:cat>
          <c:val>
            <c:numRef>
              <c:f>'Trend Data'!$E$17:$J$17</c:f>
              <c:numCache>
                <c:formatCode>General</c:formatCode>
                <c:ptCount val="6"/>
                <c:pt idx="0">
                  <c:v>25</c:v>
                </c:pt>
                <c:pt idx="1">
                  <c:v>17</c:v>
                </c:pt>
                <c:pt idx="2">
                  <c:v>94</c:v>
                </c:pt>
                <c:pt idx="3">
                  <c:v>43.05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71168"/>
        <c:axId val="206508000"/>
      </c:lineChart>
      <c:catAx>
        <c:axId val="1310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8000"/>
        <c:crosses val="autoZero"/>
        <c:auto val="1"/>
        <c:lblAlgn val="ctr"/>
        <c:lblOffset val="100"/>
        <c:noMultiLvlLbl val="0"/>
      </c:catAx>
      <c:valAx>
        <c:axId val="2065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[Monthly_Report_CyberTech_Jan19.xlsx]Incident Pivot!PivotTable6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'Incident Pivot'!$J$23:$J$24</c:f>
              <c:strCache>
                <c:ptCount val="1"/>
                <c:pt idx="0">
                  <c:v>User Response Awaited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'Incident Pivot'!$I$25:$I$26</c:f>
              <c:strCache>
                <c:ptCount val="1"/>
                <c:pt idx="0">
                  <c:v>more than 9 days </c:v>
                </c:pt>
              </c:strCache>
            </c:strRef>
          </c:cat>
          <c:val>
            <c:numRef>
              <c:f>'Incident Pivot'!$J$25:$J$26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510800"/>
        <c:axId val="206511360"/>
      </c:barChart>
      <c:catAx>
        <c:axId val="20651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1360"/>
        <c:crosses val="autoZero"/>
        <c:auto val="1"/>
        <c:lblAlgn val="ctr"/>
        <c:lblOffset val="100"/>
        <c:noMultiLvlLbl val="0"/>
      </c:catAx>
      <c:valAx>
        <c:axId val="2065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[Monthly_Report_CyberTech_Jan19.xlsx]SR Pivot!PivotTable8</c:name>
    <c:fmtId val="1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Backlog</a:t>
            </a:r>
            <a:r>
              <a:rPr lang="en-IN" baseline="0"/>
              <a:t> Ticket Count</a:t>
            </a:r>
            <a:endParaRPr lang="en-IN"/>
          </a:p>
        </c:rich>
      </c:tx>
      <c:layout>
        <c:manualLayout>
          <c:xMode val="edge"/>
          <c:yMode val="edge"/>
          <c:x val="0.41639161947810011"/>
          <c:y val="5.9821480279132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'SR Pivot'!$H$26:$H$27</c:f>
              <c:strCache>
                <c:ptCount val="1"/>
                <c:pt idx="0">
                  <c:v>Other Team/Group Dependency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'SR Pivot'!$G$28:$G$32</c:f>
              <c:strCache>
                <c:ptCount val="4"/>
                <c:pt idx="0">
                  <c:v>15-50 days</c:v>
                </c:pt>
                <c:pt idx="1">
                  <c:v>51-70 days</c:v>
                </c:pt>
                <c:pt idx="2">
                  <c:v>71-90 days</c:v>
                </c:pt>
                <c:pt idx="3">
                  <c:v>more than 90 days </c:v>
                </c:pt>
              </c:strCache>
            </c:strRef>
          </c:cat>
          <c:val>
            <c:numRef>
              <c:f>'SR Pivot'!$H$28:$H$32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'SR Pivot'!$I$26:$I$27</c:f>
              <c:strCache>
                <c:ptCount val="1"/>
                <c:pt idx="0">
                  <c:v>User Response Awaited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'SR Pivot'!$G$28:$G$32</c:f>
              <c:strCache>
                <c:ptCount val="4"/>
                <c:pt idx="0">
                  <c:v>15-50 days</c:v>
                </c:pt>
                <c:pt idx="1">
                  <c:v>51-70 days</c:v>
                </c:pt>
                <c:pt idx="2">
                  <c:v>71-90 days</c:v>
                </c:pt>
                <c:pt idx="3">
                  <c:v>more than 90 days </c:v>
                </c:pt>
              </c:strCache>
            </c:strRef>
          </c:cat>
          <c:val>
            <c:numRef>
              <c:f>'SR Pivot'!$I$28:$I$32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'SR Pivot'!$J$26:$J$27</c:f>
              <c:strCache>
                <c:ptCount val="1"/>
                <c:pt idx="0">
                  <c:v>Vendor Dependency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'SR Pivot'!$G$28:$G$32</c:f>
              <c:strCache>
                <c:ptCount val="4"/>
                <c:pt idx="0">
                  <c:v>15-50 days</c:v>
                </c:pt>
                <c:pt idx="1">
                  <c:v>51-70 days</c:v>
                </c:pt>
                <c:pt idx="2">
                  <c:v>71-90 days</c:v>
                </c:pt>
                <c:pt idx="3">
                  <c:v>more than 90 days </c:v>
                </c:pt>
              </c:strCache>
            </c:strRef>
          </c:cat>
          <c:val>
            <c:numRef>
              <c:f>'SR Pivot'!$J$28:$J$32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'SR Pivot'!$K$26:$K$27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'SR Pivot'!$G$28:$G$32</c:f>
              <c:strCache>
                <c:ptCount val="4"/>
                <c:pt idx="0">
                  <c:v>15-50 days</c:v>
                </c:pt>
                <c:pt idx="1">
                  <c:v>51-70 days</c:v>
                </c:pt>
                <c:pt idx="2">
                  <c:v>71-90 days</c:v>
                </c:pt>
                <c:pt idx="3">
                  <c:v>more than 90 days </c:v>
                </c:pt>
              </c:strCache>
            </c:strRef>
          </c:cat>
          <c:val>
            <c:numRef>
              <c:f>'SR Pivot'!$K$28:$K$32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'SR Pivot'!$L$26:$L$27</c:f>
              <c:strCache>
                <c:ptCount val="1"/>
                <c:pt idx="0">
                  <c:v>Scheduled Ticket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'SR Pivot'!$G$28:$G$32</c:f>
              <c:strCache>
                <c:ptCount val="4"/>
                <c:pt idx="0">
                  <c:v>15-50 days</c:v>
                </c:pt>
                <c:pt idx="1">
                  <c:v>51-70 days</c:v>
                </c:pt>
                <c:pt idx="2">
                  <c:v>71-90 days</c:v>
                </c:pt>
                <c:pt idx="3">
                  <c:v>more than 90 days </c:v>
                </c:pt>
              </c:strCache>
            </c:strRef>
          </c:cat>
          <c:val>
            <c:numRef>
              <c:f>'SR Pivot'!$L$28:$L$32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515840"/>
        <c:axId val="206516400"/>
      </c:barChart>
      <c:catAx>
        <c:axId val="2065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6400"/>
        <c:crosses val="autoZero"/>
        <c:auto val="1"/>
        <c:lblAlgn val="ctr"/>
        <c:lblOffset val="100"/>
        <c:noMultiLvlLbl val="0"/>
      </c:catAx>
      <c:valAx>
        <c:axId val="2065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-1</xdr:rowOff>
    </xdr:from>
    <xdr:to>
      <xdr:col>10</xdr:col>
      <xdr:colOff>538163</xdr:colOff>
      <xdr:row>35</xdr:row>
      <xdr:rowOff>157163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20</xdr:row>
      <xdr:rowOff>-1</xdr:rowOff>
    </xdr:from>
    <xdr:to>
      <xdr:col>17</xdr:col>
      <xdr:colOff>35718</xdr:colOff>
      <xdr:row>36</xdr:row>
      <xdr:rowOff>95248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461963</xdr:colOff>
      <xdr:row>1</xdr:row>
      <xdr:rowOff>4763</xdr:rowOff>
    </xdr:from>
    <xdr:to>
      <xdr:col>16</xdr:col>
      <xdr:colOff>371475</xdr:colOff>
      <xdr:row>11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481012</xdr:colOff>
      <xdr:row>11</xdr:row>
      <xdr:rowOff>171450</xdr:rowOff>
    </xdr:from>
    <xdr:to>
      <xdr:col>16</xdr:col>
      <xdr:colOff>409575</xdr:colOff>
      <xdr:row>24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419099</xdr:colOff>
      <xdr:row>27</xdr:row>
      <xdr:rowOff>147638</xdr:rowOff>
    </xdr:from>
    <xdr:to>
      <xdr:col>10</xdr:col>
      <xdr:colOff>514350</xdr:colOff>
      <xdr:row>41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814387</xdr:colOff>
      <xdr:row>33</xdr:row>
      <xdr:rowOff>52386</xdr:rowOff>
    </xdr:from>
    <xdr:to>
      <xdr:col>10</xdr:col>
      <xdr:colOff>171450</xdr:colOff>
      <xdr:row>49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ynu John" refreshedDate="43497.503594907408" createdVersion="5" refreshedVersion="5" minRefreshableVersion="3" recordCount="48">
  <cacheSource type="worksheet">
    <worksheetSource ref="A1:O1048576" sheet="SR List"/>
  </cacheSource>
  <cacheFields count="15">
    <cacheField name="SR ID" numFmtId="0">
      <sharedItems containsBlank="1"/>
    </cacheField>
    <cacheField name="Log Time" numFmtId="0">
      <sharedItems containsNonDate="0" containsDate="1" containsString="0" containsBlank="1" minDate="2018-06-27T18:39:25" maxDate="2019-01-31T14:34:29"/>
    </cacheField>
    <cacheField name="Status" numFmtId="0">
      <sharedItems containsBlank="1" count="5">
        <s v="Pending"/>
        <s v="In-Progress"/>
        <s v="Resolved"/>
        <s v="Closed"/>
        <m/>
      </sharedItems>
    </cacheField>
    <cacheField name="Caller" numFmtId="0">
      <sharedItems containsBlank="1"/>
    </cacheField>
    <cacheField name="Workgroup" numFmtId="0">
      <sharedItems containsBlank="1"/>
    </cacheField>
    <cacheField name="Assigned To" numFmtId="0">
      <sharedItems containsBlank="1" count="14">
        <s v="Ansari, Salman (Cybertech)"/>
        <s v="Kokane, Atul (Cybertech)"/>
        <s v="Hegde, Vijet (CyberTech Systems)"/>
        <s v="Deshmukh, Gaurav (CyberTech)"/>
        <s v="Ambati, Shivaram (CyberTech)"/>
        <s v="Paul, Ishan (Cybertech)"/>
        <s v="Gupta, Shubham (Cybertech)"/>
        <m/>
        <s v="Hoffmann, Elise" u="1"/>
        <s v="Brenner, Gail" u="1"/>
        <s v="Patil, Yashashree" u="1"/>
        <s v="Hartenstein, Olaf" u="1"/>
        <s v="Horvath, Attila" u="1"/>
        <s v="Brown, Aaron" u="1"/>
      </sharedItems>
    </cacheField>
    <cacheField name="Updated Time" numFmtId="0">
      <sharedItems containsNonDate="0" containsDate="1" containsString="0" containsBlank="1" minDate="2018-12-10T21:22:53" maxDate="2019-02-01T12:01:09"/>
    </cacheField>
    <cacheField name="Priority" numFmtId="0">
      <sharedItems containsBlank="1"/>
    </cacheField>
    <cacheField name="Category" numFmtId="0">
      <sharedItems containsBlank="1"/>
    </cacheField>
    <cacheField name="Pending Reason" numFmtId="0">
      <sharedItems containsBlank="1"/>
    </cacheField>
    <cacheField name="Resolution Deadline" numFmtId="0">
      <sharedItems containsNonDate="0" containsDate="1" containsString="0" containsBlank="1" minDate="2018-10-23T22:41:25" maxDate="2019-07-24T10:38:29"/>
    </cacheField>
    <cacheField name="Resolution Violation" numFmtId="0">
      <sharedItems containsBlank="1" count="3">
        <m/>
        <s v="No"/>
        <s v="Yes"/>
      </sharedItems>
    </cacheField>
    <cacheField name="Logged By" numFmtId="0">
      <sharedItems containsBlank="1"/>
    </cacheField>
    <cacheField name="Follow-up Count" numFmtId="0">
      <sharedItems containsNonDate="0" containsString="0" containsBlank="1"/>
    </cacheField>
    <cacheField name="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ynu John" refreshedDate="43497.504553240738" createdVersion="5" refreshedVersion="5" minRefreshableVersion="3" recordCount="49">
  <cacheSource type="worksheet">
    <worksheetSource ref="A1:Q1048576" sheet="SR List"/>
  </cacheSource>
  <cacheFields count="17">
    <cacheField name="SR ID" numFmtId="0">
      <sharedItems containsBlank="1"/>
    </cacheField>
    <cacheField name="Log Time" numFmtId="0">
      <sharedItems containsNonDate="0" containsDate="1" containsString="0" containsBlank="1" minDate="2018-06-27T18:39:25" maxDate="2019-01-31T14:34:29"/>
    </cacheField>
    <cacheField name="Status" numFmtId="0">
      <sharedItems containsBlank="1" count="5">
        <s v="Pending"/>
        <s v="In-Progress"/>
        <s v="Resolved"/>
        <s v="Closed"/>
        <m/>
      </sharedItems>
    </cacheField>
    <cacheField name="Caller" numFmtId="0">
      <sharedItems containsBlank="1"/>
    </cacheField>
    <cacheField name="Workgroup" numFmtId="0">
      <sharedItems containsBlank="1"/>
    </cacheField>
    <cacheField name="Assigned To" numFmtId="0">
      <sharedItems containsBlank="1" count="14">
        <s v="Ansari, Salman (Cybertech)"/>
        <s v="Kokane, Atul (Cybertech)"/>
        <s v="Hegde, Vijet (CyberTech Systems)"/>
        <s v="Deshmukh, Gaurav (CyberTech)"/>
        <s v="Ambati, Shivaram (CyberTech)"/>
        <s v="Paul, Ishan (Cybertech)"/>
        <s v="Gupta, Shubham (Cybertech)"/>
        <m/>
        <s v="Hoffmann, Elise" u="1"/>
        <s v="Brenner, Gail" u="1"/>
        <s v="Patil, Yashashree" u="1"/>
        <s v="Hartenstein, Olaf" u="1"/>
        <s v="Horvath, Attila" u="1"/>
        <s v="Brown, Aaron" u="1"/>
      </sharedItems>
    </cacheField>
    <cacheField name="Updated Time" numFmtId="0">
      <sharedItems containsNonDate="0" containsDate="1" containsString="0" containsBlank="1" minDate="2018-12-10T21:22:53" maxDate="2019-02-01T12:01:09"/>
    </cacheField>
    <cacheField name="Priority" numFmtId="0">
      <sharedItems containsBlank="1"/>
    </cacheField>
    <cacheField name="Category" numFmtId="0">
      <sharedItems containsBlank="1"/>
    </cacheField>
    <cacheField name="Pending Reason" numFmtId="0">
      <sharedItems containsBlank="1"/>
    </cacheField>
    <cacheField name="Resolution Deadline" numFmtId="0">
      <sharedItems containsNonDate="0" containsDate="1" containsString="0" containsBlank="1" minDate="2018-10-23T22:41:25" maxDate="2019-07-24T10:38:29"/>
    </cacheField>
    <cacheField name="Resolution Violation" numFmtId="0">
      <sharedItems containsBlank="1" count="3">
        <m/>
        <s v="No"/>
        <s v="Yes"/>
      </sharedItems>
    </cacheField>
    <cacheField name="Logged By" numFmtId="0">
      <sharedItems containsBlank="1"/>
    </cacheField>
    <cacheField name="Follow-up Count" numFmtId="0">
      <sharedItems containsNonDate="0" containsString="0" containsBlank="1"/>
    </cacheField>
    <cacheField name="Description" numFmtId="0">
      <sharedItems containsBlank="1"/>
    </cacheField>
    <cacheField name="MTTR" numFmtId="2">
      <sharedItems containsString="0" containsBlank="1" containsNumber="1" minValue="0.76089120370306773" maxValue="216.82716435184557"/>
    </cacheField>
    <cacheField name="New?" numFmtId="0">
      <sharedItems containsString="0" containsBlank="1" containsNumber="1" containsInteger="1" minValue="0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hynu John" refreshedDate="43497.50459571759" createdVersion="5" refreshedVersion="5" minRefreshableVersion="3" recordCount="49">
  <cacheSource type="worksheet">
    <worksheetSource ref="A1:R1048576" sheet="SR List"/>
  </cacheSource>
  <cacheFields count="18">
    <cacheField name="SR ID" numFmtId="0">
      <sharedItems containsBlank="1"/>
    </cacheField>
    <cacheField name="Log Time" numFmtId="0">
      <sharedItems containsNonDate="0" containsDate="1" containsString="0" containsBlank="1" minDate="2018-06-27T18:39:25" maxDate="2019-01-31T14:34:29"/>
    </cacheField>
    <cacheField name="Status" numFmtId="0">
      <sharedItems containsBlank="1" count="5">
        <s v="Pending"/>
        <s v="In-Progress"/>
        <s v="Resolved"/>
        <s v="Closed"/>
        <m/>
      </sharedItems>
    </cacheField>
    <cacheField name="Caller" numFmtId="0">
      <sharedItems containsBlank="1"/>
    </cacheField>
    <cacheField name="Workgroup" numFmtId="0">
      <sharedItems containsBlank="1"/>
    </cacheField>
    <cacheField name="Assigned To" numFmtId="0">
      <sharedItems containsBlank="1"/>
    </cacheField>
    <cacheField name="Updated Time" numFmtId="0">
      <sharedItems containsNonDate="0" containsDate="1" containsString="0" containsBlank="1" minDate="2018-12-10T21:22:53" maxDate="2019-02-01T12:01:09"/>
    </cacheField>
    <cacheField name="Priority" numFmtId="0">
      <sharedItems containsBlank="1"/>
    </cacheField>
    <cacheField name="Category" numFmtId="0">
      <sharedItems containsBlank="1"/>
    </cacheField>
    <cacheField name="Pending Reason" numFmtId="0">
      <sharedItems containsBlank="1"/>
    </cacheField>
    <cacheField name="Resolution Deadline" numFmtId="0">
      <sharedItems containsNonDate="0" containsDate="1" containsString="0" containsBlank="1" minDate="2018-10-23T22:41:25" maxDate="2019-07-24T10:38:29"/>
    </cacheField>
    <cacheField name="Resolution Violation" numFmtId="0">
      <sharedItems containsBlank="1"/>
    </cacheField>
    <cacheField name="Logged By" numFmtId="0">
      <sharedItems containsBlank="1"/>
    </cacheField>
    <cacheField name="Follow-up Count" numFmtId="0">
      <sharedItems containsNonDate="0" containsString="0" containsBlank="1"/>
    </cacheField>
    <cacheField name="Description" numFmtId="0">
      <sharedItems containsBlank="1"/>
    </cacheField>
    <cacheField name="MTTR" numFmtId="2">
      <sharedItems containsString="0" containsBlank="1" containsNumber="1" minValue="0.76089120370306773" maxValue="216.82716435184557"/>
    </cacheField>
    <cacheField name="New?" numFmtId="0">
      <sharedItems containsString="0" containsBlank="1" containsNumber="1" containsInteger="1" minValue="0" maxValue="27"/>
    </cacheField>
    <cacheField name="Age Old" numFmtId="1">
      <sharedItems containsString="0" containsBlank="1" containsNumber="1" minValue="0.39271990740962792" maxValue="218.222627314811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hynu John" refreshedDate="43497.514764120373" createdVersion="5" refreshedVersion="5" minRefreshableVersion="3" recordCount="49">
  <cacheSource type="worksheet">
    <worksheetSource ref="A1:S1048576" sheet="SR List"/>
  </cacheSource>
  <cacheFields count="19">
    <cacheField name="SR ID" numFmtId="0">
      <sharedItems containsBlank="1"/>
    </cacheField>
    <cacheField name="Log Time" numFmtId="0">
      <sharedItems containsNonDate="0" containsDate="1" containsString="0" containsBlank="1" minDate="2018-06-27T18:39:25" maxDate="2019-01-31T14:34:29"/>
    </cacheField>
    <cacheField name="Status" numFmtId="0">
      <sharedItems containsBlank="1" count="5">
        <s v="Pending"/>
        <s v="In-Progress"/>
        <s v="Resolved"/>
        <s v="Closed"/>
        <m/>
      </sharedItems>
    </cacheField>
    <cacheField name="Caller" numFmtId="0">
      <sharedItems containsBlank="1"/>
    </cacheField>
    <cacheField name="Workgroup" numFmtId="0">
      <sharedItems containsBlank="1"/>
    </cacheField>
    <cacheField name="Assigned To" numFmtId="0">
      <sharedItems containsBlank="1" count="9">
        <s v="Ansari, Salman (Cybertech)"/>
        <s v="Kokane, Atul (Cybertech)"/>
        <s v="Hegde, Vijet (CyberTech Systems)"/>
        <s v="Deshmukh, Gaurav (CyberTech)"/>
        <s v="Ambati, Shivaram (CyberTech)"/>
        <s v="Paul, Ishan (Cybertech)"/>
        <s v="Gupta, Shubham (Cybertech)"/>
        <m/>
        <s v="Patil, Yashashree" u="1"/>
      </sharedItems>
    </cacheField>
    <cacheField name="Updated Time" numFmtId="0">
      <sharedItems containsNonDate="0" containsDate="1" containsString="0" containsBlank="1" minDate="2018-12-10T21:22:53" maxDate="2019-02-01T12:01:09"/>
    </cacheField>
    <cacheField name="Priority" numFmtId="0">
      <sharedItems containsBlank="1" count="12">
        <s v="S4"/>
        <s v="EUC-Minor EDI Map Change"/>
        <s v="EUC-New customer setup"/>
        <s v="EUC-New vendor setup"/>
        <s v="EUC-New connection"/>
        <s v="EUC-New EDI Map"/>
        <s v="EUC-Master Data"/>
        <s v="EUC-Business Process"/>
        <s v="EUC-007 Windows Account and Data Share"/>
        <m/>
        <s v="EUC-004 Unified Communication" u="1"/>
        <s v="EUC-Major EDI Map Change" u="1"/>
      </sharedItems>
    </cacheField>
    <cacheField name="Category" numFmtId="0">
      <sharedItems containsBlank="1"/>
    </cacheField>
    <cacheField name="Pending Reason" numFmtId="0">
      <sharedItems containsBlank="1" count="6">
        <s v="User Response Awaited"/>
        <m/>
        <s v="Scheduled Ticket"/>
        <s v="Vendor Dependency"/>
        <s v="Other Team/Group Dependency"/>
        <s v="Under Observation" u="1"/>
      </sharedItems>
    </cacheField>
    <cacheField name="Resolution Deadline" numFmtId="0">
      <sharedItems containsNonDate="0" containsDate="1" containsString="0" containsBlank="1" minDate="2018-10-23T22:41:25" maxDate="2019-07-24T10:38:29"/>
    </cacheField>
    <cacheField name="Resolution Violation" numFmtId="0">
      <sharedItems containsBlank="1"/>
    </cacheField>
    <cacheField name="Logged By" numFmtId="0">
      <sharedItems containsBlank="1"/>
    </cacheField>
    <cacheField name="Follow-up Count" numFmtId="0">
      <sharedItems containsNonDate="0" containsString="0" containsBlank="1"/>
    </cacheField>
    <cacheField name="Description" numFmtId="0">
      <sharedItems containsBlank="1"/>
    </cacheField>
    <cacheField name="MTTR" numFmtId="2">
      <sharedItems containsString="0" containsBlank="1" containsNumber="1" minValue="0.76089120370306773" maxValue="216.82716435184557"/>
    </cacheField>
    <cacheField name="New?" numFmtId="0">
      <sharedItems containsString="0" containsBlank="1" containsNumber="1" containsInteger="1" minValue="0" maxValue="27"/>
    </cacheField>
    <cacheField name="Age Old" numFmtId="1">
      <sharedItems containsString="0" containsBlank="1" containsNumber="1" minValue="0.39271990740962792" maxValue="218.22262731481169"/>
    </cacheField>
    <cacheField name="Bucket Age" numFmtId="0">
      <sharedItems containsBlank="1" count="6">
        <s v="&lt; 15 days"/>
        <s v="15-50 days"/>
        <s v="51-70 days"/>
        <s v="71-90 days"/>
        <s v="more than 90 days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hynu John" refreshedDate="43497.633735532407" createdVersion="5" refreshedVersion="5" minRefreshableVersion="3" recordCount="72">
  <cacheSource type="worksheet">
    <worksheetSource ref="A1:O1048576" sheet="Incident List "/>
  </cacheSource>
  <cacheFields count="15">
    <cacheField name="Incident ID" numFmtId="0">
      <sharedItems containsString="0" containsBlank="1" containsNumber="1" containsInteger="1" minValue="183504" maxValue="202609"/>
    </cacheField>
    <cacheField name="Logged Time" numFmtId="0">
      <sharedItems containsNonDate="0" containsDate="1" containsString="0" containsBlank="1" minDate="2018-12-28T04:06:16" maxDate="2019-01-31T21:48:45"/>
    </cacheField>
    <cacheField name="Status" numFmtId="0">
      <sharedItems containsBlank="1" count="6">
        <s v="In-Progress"/>
        <s v="Pending"/>
        <s v="Resolved"/>
        <s v="Closed"/>
        <m/>
        <s v="Cancelled" u="1"/>
      </sharedItems>
    </cacheField>
    <cacheField name="Caller" numFmtId="0">
      <sharedItems containsBlank="1"/>
    </cacheField>
    <cacheField name="Remaining SLA Time" numFmtId="0">
      <sharedItems containsBlank="1"/>
    </cacheField>
    <cacheField name="Workgroup" numFmtId="0">
      <sharedItems containsBlank="1"/>
    </cacheField>
    <cacheField name="Assigned To" numFmtId="0">
      <sharedItems containsBlank="1" count="15">
        <s v="Hegde, Vijet (CyberTech Systems)"/>
        <s v="Paul, Ishan (Cybertech)"/>
        <s v="Deshmukh, Gaurav (CyberTech)"/>
        <s v="Ansari, Salman (Cybertech)"/>
        <s v="Dakuri, Vinay Kumar (Cybertech)"/>
        <s v="Ambati, Shivaram (CyberTech)"/>
        <s v="Kokane, Atul (Cybertech)"/>
        <s v="Gupta, Shubham (Cybertech)"/>
        <m/>
        <s v="Hoffmann, Elise" u="1"/>
        <s v="Brenner, Gail" u="1"/>
        <s v="Patil, Yashashree" u="1"/>
        <s v="Garad, Pravin" u="1"/>
        <s v="Hartenstein, Olaf" u="1"/>
        <s v="Ranganatha, Prajwal (Cybertech)" u="1"/>
      </sharedItems>
    </cacheField>
    <cacheField name="Updated Time" numFmtId="0">
      <sharedItems containsNonDate="0" containsDate="1" containsString="0" containsBlank="1" minDate="2019-01-02T14:16:49" maxDate="2019-02-01T05:21:34"/>
    </cacheField>
    <cacheField name="Priority" numFmtId="0">
      <sharedItems containsBlank="1"/>
    </cacheField>
    <cacheField name="Symptom" numFmtId="0">
      <sharedItems containsBlank="1"/>
    </cacheField>
    <cacheField name="Pending Reason" numFmtId="0">
      <sharedItems containsBlank="1"/>
    </cacheField>
    <cacheField name="Resolution Deadline" numFmtId="0">
      <sharedItems containsNonDate="0" containsDate="1" containsString="0" containsBlank="1" minDate="2019-01-02T09:03:00" maxDate="2019-02-05T21:48:45"/>
    </cacheField>
    <cacheField name="Resolution violation" numFmtId="0">
      <sharedItems containsBlank="1" count="3">
        <m/>
        <s v="No"/>
        <s v="Yes"/>
      </sharedItems>
    </cacheField>
    <cacheField name="SLA" numFmtId="0">
      <sharedItems containsBlank="1"/>
    </cacheField>
    <cacheField name="MTTR" numFmtId="2">
      <sharedItems containsString="0" containsBlank="1" containsNumber="1" minValue="3.6875000005238689E-2" maxValue="15.1782175925909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Shynu John" refreshedDate="43497.633828587961" createdVersion="5" refreshedVersion="5" minRefreshableVersion="3" recordCount="72">
  <cacheSource type="worksheet">
    <worksheetSource ref="A1:P1048576" sheet="Incident List "/>
  </cacheSource>
  <cacheFields count="16">
    <cacheField name="Incident ID" numFmtId="0">
      <sharedItems containsString="0" containsBlank="1" containsNumber="1" containsInteger="1" minValue="183504" maxValue="202609"/>
    </cacheField>
    <cacheField name="Logged Time" numFmtId="0">
      <sharedItems containsNonDate="0" containsDate="1" containsString="0" containsBlank="1" minDate="2018-12-28T04:06:16" maxDate="2019-01-31T21:48:45"/>
    </cacheField>
    <cacheField name="Status" numFmtId="0">
      <sharedItems containsBlank="1" count="6">
        <s v="In-Progress"/>
        <s v="Pending"/>
        <s v="Resolved"/>
        <s v="Closed"/>
        <m/>
        <s v="Cancelled" u="1"/>
      </sharedItems>
    </cacheField>
    <cacheField name="Caller" numFmtId="0">
      <sharedItems containsBlank="1"/>
    </cacheField>
    <cacheField name="Remaining SLA Time" numFmtId="0">
      <sharedItems containsBlank="1"/>
    </cacheField>
    <cacheField name="Workgroup" numFmtId="0">
      <sharedItems containsBlank="1"/>
    </cacheField>
    <cacheField name="Assigned To" numFmtId="0">
      <sharedItems containsBlank="1" count="15">
        <s v="Hegde, Vijet (CyberTech Systems)"/>
        <s v="Paul, Ishan (Cybertech)"/>
        <s v="Deshmukh, Gaurav (CyberTech)"/>
        <s v="Ansari, Salman (Cybertech)"/>
        <s v="Dakuri, Vinay Kumar (Cybertech)"/>
        <s v="Ambati, Shivaram (CyberTech)"/>
        <s v="Kokane, Atul (Cybertech)"/>
        <s v="Gupta, Shubham (Cybertech)"/>
        <m/>
        <s v="Hoffmann, Elise" u="1"/>
        <s v="Brenner, Gail" u="1"/>
        <s v="Patil, Yashashree" u="1"/>
        <s v="Garad, Pravin" u="1"/>
        <s v="Hartenstein, Olaf" u="1"/>
        <s v="Ranganatha, Prajwal (Cybertech)" u="1"/>
      </sharedItems>
    </cacheField>
    <cacheField name="Updated Time" numFmtId="0">
      <sharedItems containsNonDate="0" containsDate="1" containsString="0" containsBlank="1" minDate="2019-01-02T14:16:49" maxDate="2019-02-01T05:21:34"/>
    </cacheField>
    <cacheField name="Priority" numFmtId="0">
      <sharedItems containsBlank="1"/>
    </cacheField>
    <cacheField name="Symptom" numFmtId="0">
      <sharedItems containsBlank="1"/>
    </cacheField>
    <cacheField name="Pending Reason" numFmtId="0">
      <sharedItems containsBlank="1"/>
    </cacheField>
    <cacheField name="Resolution Deadline" numFmtId="0">
      <sharedItems containsNonDate="0" containsDate="1" containsString="0" containsBlank="1" minDate="2019-01-02T09:03:00" maxDate="2019-02-05T21:48:45"/>
    </cacheField>
    <cacheField name="Resolution violation" numFmtId="0">
      <sharedItems containsBlank="1" count="3">
        <m/>
        <s v="No"/>
        <s v="Yes"/>
      </sharedItems>
    </cacheField>
    <cacheField name="SLA" numFmtId="0">
      <sharedItems containsBlank="1"/>
    </cacheField>
    <cacheField name="MTTR" numFmtId="2">
      <sharedItems containsString="0" containsBlank="1" containsNumber="1" minValue="3.6875000005238689E-2" maxValue="15.178217592590954"/>
    </cacheField>
    <cacheField name="New?" numFmtId="0">
      <sharedItems containsString="0" containsBlank="1" containsNumber="1" containsInteger="1" minValue="0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Shynu John" refreshedDate="43497.6340025463" createdVersion="5" refreshedVersion="5" minRefreshableVersion="3" recordCount="72">
  <cacheSource type="worksheet">
    <worksheetSource ref="A1:S1048576" sheet="Incident List "/>
  </cacheSource>
  <cacheFields count="19">
    <cacheField name="Incident ID" numFmtId="0">
      <sharedItems containsString="0" containsBlank="1" containsNumber="1" containsInteger="1" minValue="183504" maxValue="202609"/>
    </cacheField>
    <cacheField name="Logged Time" numFmtId="0">
      <sharedItems containsNonDate="0" containsDate="1" containsString="0" containsBlank="1" minDate="2018-12-28T04:06:16" maxDate="2019-01-31T21:48:45"/>
    </cacheField>
    <cacheField name="Status" numFmtId="0">
      <sharedItems containsBlank="1" count="5">
        <s v="In-Progress"/>
        <s v="Pending"/>
        <s v="Resolved"/>
        <s v="Closed"/>
        <m/>
      </sharedItems>
    </cacheField>
    <cacheField name="Caller" numFmtId="0">
      <sharedItems containsBlank="1"/>
    </cacheField>
    <cacheField name="Remaining SLA Time" numFmtId="0">
      <sharedItems containsBlank="1"/>
    </cacheField>
    <cacheField name="Workgroup" numFmtId="0">
      <sharedItems containsBlank="1"/>
    </cacheField>
    <cacheField name="Assigned To" numFmtId="0">
      <sharedItems containsBlank="1"/>
    </cacheField>
    <cacheField name="Updated Time" numFmtId="0">
      <sharedItems containsNonDate="0" containsDate="1" containsString="0" containsBlank="1" minDate="2019-01-02T14:16:49" maxDate="2019-02-01T05:21:34"/>
    </cacheField>
    <cacheField name="Priority" numFmtId="0">
      <sharedItems containsBlank="1"/>
    </cacheField>
    <cacheField name="Symptom" numFmtId="0">
      <sharedItems containsBlank="1"/>
    </cacheField>
    <cacheField name="Pending Reason" numFmtId="0">
      <sharedItems containsBlank="1" count="5">
        <m/>
        <s v="User Response Awaited"/>
        <s v="Vendor Dependency" u="1"/>
        <s v="Under Observation" u="1"/>
        <s v="Other Team/Group Dependency" u="1"/>
      </sharedItems>
    </cacheField>
    <cacheField name="Resolution Deadline" numFmtId="0">
      <sharedItems containsNonDate="0" containsDate="1" containsString="0" containsBlank="1" minDate="2019-01-02T09:03:00" maxDate="2019-02-05T21:48:45"/>
    </cacheField>
    <cacheField name="Resolution violation" numFmtId="0">
      <sharedItems containsBlank="1"/>
    </cacheField>
    <cacheField name="SLA" numFmtId="0">
      <sharedItems containsBlank="1"/>
    </cacheField>
    <cacheField name="MTTR" numFmtId="2">
      <sharedItems containsString="0" containsBlank="1" containsNumber="1" minValue="3.6875000005238689E-2" maxValue="15.178217592590954"/>
    </cacheField>
    <cacheField name="New?" numFmtId="0">
      <sharedItems containsString="0" containsBlank="1" containsNumber="1" containsInteger="1" minValue="0" maxValue="94"/>
    </cacheField>
    <cacheField name="Workflow Error" numFmtId="0">
      <sharedItems containsString="0" containsBlank="1" containsNumber="1" containsInteger="1" minValue="0" maxValue="56"/>
    </cacheField>
    <cacheField name="Age Old" numFmtId="0">
      <sharedItems containsString="0" containsBlank="1" containsNumber="1" minValue="9.1145833335758653E-2" maxValue="34.828981481477967"/>
    </cacheField>
    <cacheField name="Bucket Age" numFmtId="0">
      <sharedItems containsBlank="1" count="5">
        <s v="3 days"/>
        <s v="more than 9 days "/>
        <s v="4-6 days"/>
        <s v="7-9 day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s v="SR65809"/>
    <d v="2019-01-31T14:34:29"/>
    <x v="0"/>
    <s v="Kertesz, Iren"/>
    <s v="DevOps-EDI"/>
    <x v="0"/>
    <d v="2019-02-01T08:50:10"/>
    <s v="S4"/>
    <s v="SAP SECURITY"/>
    <s v="User Response Awaited"/>
    <d v="2019-07-24T10:38:29"/>
    <x v="0"/>
    <s v="Chavhan, Shital"/>
    <m/>
    <s v="Need to unlock VF31 in PEP for"/>
  </r>
  <r>
    <s v="SR65797"/>
    <d v="2019-01-31T14:20:14"/>
    <x v="1"/>
    <s v="Garg, Ram(Wipro)"/>
    <s v="DevOps-EDI"/>
    <x v="1"/>
    <d v="2019-02-01T12:01:09"/>
    <s v="EUC-Minor EDI Map Change"/>
    <s v="EAM-EDI"/>
    <m/>
    <d v="2019-02-20T14:34:14"/>
    <x v="0"/>
    <s v="Garg, Ram(Wipro)"/>
    <m/>
    <s v="pl. create and test the map ch"/>
  </r>
  <r>
    <s v="SR65389"/>
    <d v="2019-01-29T21:48:09"/>
    <x v="0"/>
    <s v="Galinsky, Karen"/>
    <s v="DevOps-EDI"/>
    <x v="2"/>
    <d v="2019-01-31T19:50:44"/>
    <s v="EUC-New customer setup"/>
    <s v="EAM-EDI"/>
    <s v="User Response Awaited"/>
    <d v="2019-06-06T21:16:09"/>
    <x v="0"/>
    <s v="Hegde, Vijet (CyberTech Syste.."/>
    <m/>
    <s v="As this issue is taking time t"/>
  </r>
  <r>
    <s v="SR65216"/>
    <d v="2019-01-29T14:09:51"/>
    <x v="0"/>
    <s v="Novak, Norbert"/>
    <s v="DevOps-EDI"/>
    <x v="2"/>
    <d v="2019-01-31T15:17:23"/>
    <s v="EUC-New vendor setup"/>
    <s v="EAM-EDI"/>
    <s v="User Response Awaited"/>
    <d v="2019-04-24T10:30:51"/>
    <x v="0"/>
    <s v="Novak, Norbert"/>
    <m/>
    <s v="We have a supplier Future Elec"/>
  </r>
  <r>
    <s v="SR64291"/>
    <d v="2019-01-24T03:48:05"/>
    <x v="1"/>
    <s v="Hutchinson, Michelle"/>
    <s v="DevOps-EDI"/>
    <x v="3"/>
    <d v="2019-02-01T12:01:09"/>
    <s v="EUC-Minor EDI Map Change"/>
    <s v="EAM-EDI"/>
    <m/>
    <d v="2019-02-13T04:02:05"/>
    <x v="0"/>
    <s v="Hutchinson, Michelle"/>
    <m/>
    <s v="AAFES: There is an error with"/>
  </r>
  <r>
    <s v="SR64209"/>
    <d v="2019-01-23T21:39:52"/>
    <x v="1"/>
    <s v="Hoffmann, Elise"/>
    <s v="DevOps-EDI"/>
    <x v="4"/>
    <d v="2019-02-01T12:01:09"/>
    <s v="EUC-Minor EDI Map Change"/>
    <s v="EAM-EDI"/>
    <m/>
    <d v="2019-02-12T21:53:52"/>
    <x v="0"/>
    <s v="Hoffmann, Elise"/>
    <m/>
    <s v="Please assign this ticket ti C"/>
  </r>
  <r>
    <s v="SR64084"/>
    <d v="2019-01-23T15:53:31"/>
    <x v="1"/>
    <s v="Novak, Norbert"/>
    <s v="DevOps-EDI"/>
    <x v="3"/>
    <d v="2019-02-01T12:01:09"/>
    <s v="EUC-New vendor setup"/>
    <s v="EAM-EDI"/>
    <m/>
    <d v="2019-04-17T16:53:31"/>
    <x v="0"/>
    <s v="Novak, Norbert"/>
    <m/>
    <s v="Actually different Harman site"/>
  </r>
  <r>
    <s v="SR63602"/>
    <d v="2019-01-21T20:00:16"/>
    <x v="1"/>
    <s v="Deshmukh, Gaurav (CyberTech)"/>
    <s v="DevOps-EDI"/>
    <x v="3"/>
    <d v="2019-02-01T12:01:09"/>
    <s v="EUC-Minor EDI Map Change"/>
    <s v="EAM-EDI"/>
    <m/>
    <d v="2019-02-08T20:14:16"/>
    <x v="0"/>
    <s v="Deshmukh, Gaurav (CyberTech)"/>
    <m/>
    <s v="Hi EDI Team, There is requirem"/>
  </r>
  <r>
    <s v="SR63199"/>
    <d v="2019-01-18T19:14:17"/>
    <x v="0"/>
    <s v="Hutchinson, Michelle"/>
    <s v="DevOps-EDI"/>
    <x v="5"/>
    <d v="2019-01-30T03:05:34"/>
    <s v="EUC-Minor EDI Map Change"/>
    <s v="EAM-EDI"/>
    <s v="User Response Awaited"/>
    <d v="2019-02-07T19:28:17"/>
    <x v="0"/>
    <s v="Hutchinson, Michelle"/>
    <m/>
    <s v="MCX: 856 Document Errors"/>
  </r>
  <r>
    <s v="SR63002"/>
    <d v="2019-01-17T22:29:50"/>
    <x v="1"/>
    <s v="Hutchinson, Michelle"/>
    <s v="DevOps-EDI"/>
    <x v="4"/>
    <d v="2019-02-01T12:01:09"/>
    <s v="EUC-Minor EDI Map Change"/>
    <s v="EAM-EDI"/>
    <m/>
    <d v="2019-02-06T22:43:50"/>
    <x v="0"/>
    <s v="Hutchinson, Michelle"/>
    <m/>
    <s v="Sports Basement 810 Invoice Fa"/>
  </r>
  <r>
    <s v="SR62763"/>
    <d v="2019-01-17T01:58:00"/>
    <x v="0"/>
    <s v="Resendiz, Jonathan"/>
    <s v="DevOps-EDI"/>
    <x v="5"/>
    <d v="2019-01-30T14:32:22"/>
    <s v="EUC-New connection"/>
    <s v="EAM-EDI"/>
    <s v="Scheduled Ticket"/>
    <d v="2019-02-28T13:39:00"/>
    <x v="0"/>
    <s v="Brown, Aaron"/>
    <m/>
    <s v="Please block the ASN output pu"/>
  </r>
  <r>
    <s v="SR62751"/>
    <d v="2019-01-17T01:09:25"/>
    <x v="0"/>
    <s v="Stokes, Jace"/>
    <s v="DevOps-EDI"/>
    <x v="1"/>
    <d v="2019-01-30T15:43:19"/>
    <s v="EUC-New connection"/>
    <s v="EAM-EDI"/>
    <s v="User Response Awaited"/>
    <d v="2019-03-12T20:26:25"/>
    <x v="0"/>
    <s v="Stokes, Jace"/>
    <m/>
    <s v="Hello, For Ford AVAS Speakers"/>
  </r>
  <r>
    <s v="SR62708"/>
    <d v="2019-01-16T20:47:45"/>
    <x v="0"/>
    <s v="Gyorffy, Viktoria"/>
    <s v="DevOps-EDI"/>
    <x v="1"/>
    <d v="2019-01-31T13:27:06"/>
    <s v="S4"/>
    <s v="SAP FICO"/>
    <s v="Vendor Dependency"/>
    <d v="2019-07-24T04:22:45"/>
    <x v="0"/>
    <s v="Gyorffy, Viktoria"/>
    <m/>
    <s v="Hello,I received some rejectio"/>
  </r>
  <r>
    <s v="SR62391"/>
    <d v="2019-01-15T19:14:50"/>
    <x v="0"/>
    <s v="Gyorffy, Viktoria"/>
    <s v="DevOps-EDI"/>
    <x v="4"/>
    <d v="2019-01-17T03:52:33"/>
    <s v="S4"/>
    <s v="SAP FICO"/>
    <s v="Scheduled Ticket"/>
    <d v="2019-07-09T13:38:50"/>
    <x v="0"/>
    <s v="Gyorffy, Viktoria"/>
    <m/>
    <s v="Dear Team,Some invoices have b"/>
  </r>
  <r>
    <s v="SR62386"/>
    <d v="2019-01-15T18:59:28"/>
    <x v="0"/>
    <s v="Gyorffy, Viktoria"/>
    <s v="DevOps-EDI"/>
    <x v="4"/>
    <d v="2019-01-17T03:28:45"/>
    <s v="S4"/>
    <s v="SAP FICO"/>
    <s v="Scheduled Ticket"/>
    <d v="2019-07-09T13:21:28"/>
    <x v="0"/>
    <s v="Gyorffy, Viktoria"/>
    <m/>
    <s v="Dear Team,Invoice numbers 2093"/>
  </r>
  <r>
    <s v="SR61710"/>
    <d v="2019-01-11T13:44:56"/>
    <x v="1"/>
    <s v="Garg, Ram(Wipro)"/>
    <s v="DevOps-EDI"/>
    <x v="3"/>
    <d v="2019-02-01T12:01:09"/>
    <s v="EUC-New EDI Map"/>
    <s v="EAM-EDI"/>
    <m/>
    <d v="2019-03-04T14:16:56"/>
    <x v="0"/>
    <s v="Garg, Ram(Wipro)"/>
    <m/>
    <s v="pl. set up payment file with E"/>
  </r>
  <r>
    <s v="SR61471"/>
    <d v="2019-01-10T14:56:17"/>
    <x v="1"/>
    <s v="Qureshi, Shoaib Rajmahamad"/>
    <s v="DevOps-EDI"/>
    <x v="3"/>
    <d v="2019-02-01T12:01:09"/>
    <s v="EUC-New EDI Map"/>
    <s v="EAM-EDI"/>
    <m/>
    <d v="2019-02-21T15:26:17"/>
    <x v="0"/>
    <s v="Qureshi, Shoaib Rajmahamad"/>
    <m/>
    <s v="Required EDI Connection &amp; ASN"/>
  </r>
  <r>
    <s v="SR60453"/>
    <d v="2019-01-06T01:13:15"/>
    <x v="0"/>
    <s v="Perez, Daniel"/>
    <s v="DevOps-EDI"/>
    <x v="4"/>
    <d v="2019-01-30T14:24:53"/>
    <s v="EUC-Minor EDI Map Change"/>
    <s v="EAM-EDI"/>
    <s v="Scheduled Ticket"/>
    <d v="2019-01-31T22:58:00"/>
    <x v="0"/>
    <s v="Brenner, Gail"/>
    <m/>
    <s v="Please extract the must arrive"/>
  </r>
  <r>
    <s v="SR60029"/>
    <d v="2019-01-03T01:38:31"/>
    <x v="0"/>
    <s v="Hutchinson, Michelle"/>
    <s v="DevOps-EDI"/>
    <x v="5"/>
    <d v="2019-01-30T14:33:02"/>
    <s v="EUC-New EDI Map"/>
    <s v="EAM-EDI"/>
    <s v="Scheduled Ticket"/>
    <d v="2019-02-14T13:10:31"/>
    <x v="0"/>
    <s v="Davis, Gregory (Wipro)"/>
    <m/>
    <s v="We need your support for the n"/>
  </r>
  <r>
    <s v="SR59885"/>
    <d v="2019-01-02T15:28:19"/>
    <x v="0"/>
    <s v="Hegde, Vijet (CyberTech Syste.."/>
    <s v="DevOps-EDI"/>
    <x v="2"/>
    <d v="2019-01-31T20:02:53"/>
    <s v="EUC-New vendor setup"/>
    <s v="EAM-EDI"/>
    <s v="Other Team/Group Dependency"/>
    <d v="2019-04-19T18:13:19"/>
    <x v="0"/>
    <s v="Hegde, Vijet (CyberTech Syste.."/>
    <m/>
    <s v="Valens is a supplier requestin"/>
  </r>
  <r>
    <s v="SR57261"/>
    <d v="2018-12-12T03:11:11"/>
    <x v="0"/>
    <s v="Renick, Debbie"/>
    <s v="DevOps-EDI"/>
    <x v="4"/>
    <d v="2019-01-23T02:24:17"/>
    <s v="EUC-Master Data"/>
    <s v="SAP SD"/>
    <s v="User Response Awaited"/>
    <d v="2019-05-29T05:11:11"/>
    <x v="0"/>
    <s v="Flynn, Sandy"/>
    <m/>
    <s v="ASN for Chrysler not going thr"/>
  </r>
  <r>
    <s v="SR56980"/>
    <d v="2018-12-11T03:37:15"/>
    <x v="0"/>
    <s v="Richardson, Pam"/>
    <s v="DevOps-EDI"/>
    <x v="5"/>
    <d v="2019-01-30T14:27:04"/>
    <s v="EUC-New vendor setup"/>
    <s v="EAM-EDI"/>
    <s v="Scheduled Ticket"/>
    <d v="2019-04-17T16:07:15"/>
    <x v="0"/>
    <s v="Richardson, Pam"/>
    <m/>
    <s v="Please set up vendor code Sams"/>
  </r>
  <r>
    <s v="SR56956"/>
    <d v="2018-12-11T00:20:41"/>
    <x v="0"/>
    <s v="Hutchinson, Michelle"/>
    <s v="DevOps-EDI"/>
    <x v="5"/>
    <d v="2019-01-30T14:27:41"/>
    <s v="EUC-New connection"/>
    <s v="EAM-EDI"/>
    <s v="Scheduled Ticket"/>
    <d v="2019-02-18T03:21:41"/>
    <x v="0"/>
    <s v="Hutchinson, Michelle"/>
    <m/>
    <s v="Home Depot - EDI Testing and G"/>
  </r>
  <r>
    <s v="SR56730"/>
    <d v="2018-12-10T13:37:44"/>
    <x v="0"/>
    <s v="Garg, Ram(Wipro)"/>
    <s v="DevOps-EDI"/>
    <x v="1"/>
    <d v="2019-01-31T13:10:25"/>
    <s v="EUC-Minor EDI Map Change"/>
    <s v="EAM-EDI"/>
    <s v="Vendor Dependency"/>
    <d v="2019-02-14T05:59:44"/>
    <x v="0"/>
    <s v="Garg, Ram(Wipro)"/>
    <m/>
    <s v="pl. update the EDI map as per"/>
  </r>
  <r>
    <s v="SR53504"/>
    <d v="2018-11-22T11:52:42"/>
    <x v="0"/>
    <s v="Cai, Suzhen"/>
    <s v="DevOps-EDI"/>
    <x v="3"/>
    <d v="2019-01-02T18:38:08"/>
    <s v="EUC-New connection"/>
    <s v="EAM-EDI"/>
    <s v="Scheduled Ticket"/>
    <d v="2019-02-06T14:51:42"/>
    <x v="0"/>
    <s v="Deshmukh, Gaurav (CyberTech)"/>
    <m/>
    <s v="To implement ASN via EDI with"/>
  </r>
  <r>
    <s v="SR48386"/>
    <d v="2018-10-25T13:07:45"/>
    <x v="0"/>
    <s v="Ramachandran, Ramesh"/>
    <s v="DevOps-EDI"/>
    <x v="3"/>
    <d v="2018-12-10T21:22:53"/>
    <s v="EUC-New connection"/>
    <s v="EAM-EDI"/>
    <s v="Scheduled Ticket"/>
    <d v="2019-01-01T16:05:45"/>
    <x v="0"/>
    <s v="Ramachandran, Ramesh"/>
    <m/>
    <s v="Amazon India has an applicatio"/>
  </r>
  <r>
    <s v="SR46003"/>
    <d v="2018-10-12T03:10:03"/>
    <x v="0"/>
    <s v="Hutchinson, Michelle"/>
    <s v="DevOps-EDI"/>
    <x v="5"/>
    <d v="2019-01-30T14:29:01"/>
    <s v="EUC-New customer setup"/>
    <s v="EAM-EDI"/>
    <s v="Scheduled Ticket"/>
    <d v="2019-04-08T16:51:03"/>
    <x v="0"/>
    <s v="Brown, Aaron"/>
    <m/>
    <s v="System: HCP 850, 856, 810"/>
  </r>
  <r>
    <s v="SR44696"/>
    <d v="2018-10-06T00:57:09"/>
    <x v="0"/>
    <s v="Perez, Daniel"/>
    <s v="DevOps-EDI"/>
    <x v="3"/>
    <d v="2019-01-18T20:21:40"/>
    <s v="EUC-New EDI Map"/>
    <s v="EAM-EDI"/>
    <s v="Scheduled Ticket"/>
    <d v="2019-02-28T09:34:00"/>
    <x v="0"/>
    <s v="Smith, Christopher (Wipro)"/>
    <m/>
    <s v="All EDI customer generated 997"/>
  </r>
  <r>
    <s v="SR43448"/>
    <d v="2018-10-01T04:25:02"/>
    <x v="0"/>
    <s v="Hutchinson, Michelle"/>
    <s v="DevOps-EDI"/>
    <x v="5"/>
    <d v="2019-01-30T14:30:02"/>
    <s v="EUC-New customer setup"/>
    <s v="EAM-EDI"/>
    <s v="Scheduled Ticket"/>
    <d v="2019-02-14T12:50:02"/>
    <x v="0"/>
    <s v="Brenner, Gail"/>
    <m/>
    <s v="Assign: CyberTech System: HCP"/>
  </r>
  <r>
    <s v="SR25051"/>
    <d v="2018-06-27T18:39:25"/>
    <x v="0"/>
    <s v="Ruiz, Ericka"/>
    <s v="DevOps-EDI"/>
    <x v="5"/>
    <d v="2019-01-30T14:30:32"/>
    <s v="EUC-New connection"/>
    <s v="EAM-EDI"/>
    <s v="Scheduled Ticket"/>
    <d v="2018-10-23T22:41:25"/>
    <x v="0"/>
    <s v="Brown, Aaron"/>
    <m/>
    <s v="Atte. Aaron Brown On July 1, 2"/>
  </r>
  <r>
    <s v="SR63748"/>
    <d v="2019-01-22T14:21:14"/>
    <x v="2"/>
    <s v="Singh, Vinod"/>
    <s v="DevOps-EDI"/>
    <x v="3"/>
    <d v="2019-01-29T15:21:33"/>
    <s v="S4"/>
    <s v="SAP SCM"/>
    <m/>
    <d v="2019-07-15T10:25:14"/>
    <x v="1"/>
    <s v="Singh, Vinod"/>
    <m/>
    <s v="Hi CybertechEdisupport,Please"/>
  </r>
  <r>
    <s v="SR63010"/>
    <d v="2019-01-17T23:26:05"/>
    <x v="2"/>
    <s v="Brown, Aaron"/>
    <s v="DevOps-EDI"/>
    <x v="1"/>
    <d v="2019-01-29T11:08:48"/>
    <s v="EUC-New connection"/>
    <s v="EAM-EDI"/>
    <m/>
    <d v="2019-03-08T09:49:05"/>
    <x v="1"/>
    <s v="Brown, Aaron"/>
    <m/>
    <s v="Please check why the ASN for Y"/>
  </r>
  <r>
    <s v="SR61687"/>
    <d v="2019-01-11T12:58:58"/>
    <x v="3"/>
    <s v="Qureshi, Shoaib Rajmahamad"/>
    <s v="DevOps-EDI"/>
    <x v="3"/>
    <d v="2019-01-29T00:00:45"/>
    <s v="EUC-Minor EDI Map Change"/>
    <s v="EAM-EDI"/>
    <m/>
    <d v="2019-02-05T07:06:58"/>
    <x v="1"/>
    <s v="Qureshi, Shoaib Rajmahamad"/>
    <m/>
    <s v="EDI for the supplier YAMAICHI"/>
  </r>
  <r>
    <s v="SR61604"/>
    <d v="2019-01-11T00:59:47"/>
    <x v="3"/>
    <s v="Perez, Daniel"/>
    <s v="DevOps-EDI"/>
    <x v="4"/>
    <d v="2019-01-19T00:00:15"/>
    <s v="EUC-Minor EDI Map Change"/>
    <s v="EAM-EDI"/>
    <m/>
    <d v="2019-01-31T01:13:47"/>
    <x v="1"/>
    <s v="Ambati, Shivaram (CyberTech)"/>
    <m/>
    <s v="Hello, We recently received a"/>
  </r>
  <r>
    <s v="SR61299"/>
    <d v="2019-01-09T20:20:47"/>
    <x v="2"/>
    <s v="Hutchinson, Michelle"/>
    <s v="DevOps-EDI"/>
    <x v="3"/>
    <d v="2019-01-29T15:11:37"/>
    <s v="EUC-Minor EDI Map Change"/>
    <s v="EAM-EDI"/>
    <m/>
    <d v="2019-02-05T15:08:47"/>
    <x v="1"/>
    <s v="Hutchinson, Michelle"/>
    <m/>
    <s v="Walmart Supplier AS2 Certifica"/>
  </r>
  <r>
    <s v="SR60429"/>
    <d v="2019-01-04T23:41:37"/>
    <x v="3"/>
    <s v="Hutchinson, Michelle"/>
    <s v="DevOps-EDI"/>
    <x v="1"/>
    <d v="2019-01-30T00:00:20"/>
    <s v="S4"/>
    <s v="SAP SECURITY"/>
    <m/>
    <d v="2019-07-15T17:41:37"/>
    <x v="1"/>
    <s v="Davis, Gregory (Wipro)"/>
    <m/>
    <s v="EDI Team - See attachment for"/>
  </r>
  <r>
    <s v="SR60428"/>
    <d v="2019-01-04T23:28:30"/>
    <x v="2"/>
    <s v="Sullivan, Brandon"/>
    <s v="DevOps-EDI"/>
    <x v="5"/>
    <d v="2019-01-30T03:25:43"/>
    <s v="EUC-Business Process"/>
    <s v="SAP SD"/>
    <m/>
    <d v="2019-07-12T12:40:30"/>
    <x v="1"/>
    <s v="Davis, Gregory (Wipro)"/>
    <m/>
    <s v="I have a customer that wants t"/>
  </r>
  <r>
    <s v="SR59428"/>
    <d v="2018-12-26T14:44:41"/>
    <x v="3"/>
    <s v="Resendiz, Jonathan"/>
    <s v="DevOps-EDI"/>
    <x v="2"/>
    <d v="2019-01-22T00:00:37"/>
    <s v="EUC-New customer setup"/>
    <s v="EAM-EDI"/>
    <m/>
    <d v="2019-05-14T16:08:41"/>
    <x v="1"/>
    <s v="Hegde, Vijet (CyberTech Syste.."/>
    <m/>
    <s v="Setup the below customers for"/>
  </r>
  <r>
    <s v="SR58861"/>
    <d v="2018-12-20T12:23:06"/>
    <x v="3"/>
    <s v="Garg, Ram(Wipro)"/>
    <s v="DevOps-EDI"/>
    <x v="2"/>
    <d v="2019-01-30T00:00:11"/>
    <s v="EUC-Minor EDI Map Change"/>
    <s v="EAM-EDI"/>
    <m/>
    <d v="2019-02-08T08:07:06"/>
    <x v="1"/>
    <s v="Garg, Ram(Wipro)"/>
    <m/>
    <s v="pl. add below fields in 940 id"/>
  </r>
  <r>
    <s v="SR58510"/>
    <d v="2018-12-19T00:49:59"/>
    <x v="3"/>
    <s v="Hutchinson, Michelle"/>
    <s v="DevOps-EDI"/>
    <x v="3"/>
    <d v="2019-01-22T00:00:26"/>
    <s v="EUC-Minor EDI Map Change"/>
    <s v="EAM-EDI"/>
    <m/>
    <d v="2019-01-28T23:32:59"/>
    <x v="1"/>
    <s v="Hutchinson, Michelle"/>
    <m/>
    <s v="See attachment. Acct #50637 ha"/>
  </r>
  <r>
    <s v="SR57821"/>
    <d v="2018-12-14T15:09:51"/>
    <x v="3"/>
    <s v="Cai, Cynthia"/>
    <s v="DevOps-EDI"/>
    <x v="3"/>
    <d v="2019-01-11T00:00:43"/>
    <s v="EUC-007 Windows Account and Data Share"/>
    <s v="Windows Account"/>
    <m/>
    <d v="2018-12-17T18:10:51"/>
    <x v="2"/>
    <s v="Adams, Lela (Wipro)"/>
    <m/>
    <s v="We have a new supplier. Suppli"/>
  </r>
  <r>
    <s v="SR57215"/>
    <d v="2018-12-11T21:38:35"/>
    <x v="3"/>
    <s v="Beke, Zoltan"/>
    <s v="DevOps-EDI"/>
    <x v="6"/>
    <d v="2019-01-11T00:00:47"/>
    <s v="EUC-Minor EDI Map Change"/>
    <s v="EAM-EDI"/>
    <m/>
    <d v="2019-01-23T13:17:35"/>
    <x v="1"/>
    <s v="Beke, Zoltan"/>
    <m/>
    <s v="Dear Gupta request #: please i"/>
  </r>
  <r>
    <s v="SR50652"/>
    <d v="2018-11-07T05:07:27"/>
    <x v="3"/>
    <s v="Teran, Dulce"/>
    <s v="DevOps-EDI"/>
    <x v="0"/>
    <d v="2019-01-08T00:00:34"/>
    <s v="EUC-Minor EDI Map Change"/>
    <s v="EAM-EDI"/>
    <m/>
    <d v="2019-01-08T05:20:27"/>
    <x v="1"/>
    <s v="Ansari, Salman (Cybertech)"/>
    <m/>
    <s v="Analog Devices DESADV FailureA"/>
  </r>
  <r>
    <s v="SR49650"/>
    <d v="2018-10-31T20:34:28"/>
    <x v="3"/>
    <s v="Degroot, Craig"/>
    <s v="DevOps-EDI"/>
    <x v="2"/>
    <d v="2019-01-30T00:00:21"/>
    <s v="EUC-New vendor setup"/>
    <s v="EAM-EDI"/>
    <m/>
    <d v="2019-04-15T01:27:28"/>
    <x v="1"/>
    <s v="Hegde, Vijet (CyberTech Syste.."/>
    <m/>
    <s v="Setup EDI subsystem for Custom"/>
  </r>
  <r>
    <s v="SR48154"/>
    <d v="2018-10-24T13:41:38"/>
    <x v="3"/>
    <s v="Hutchinson, Michelle"/>
    <s v="DevOps-EDI"/>
    <x v="4"/>
    <d v="2019-01-18T00:01:18"/>
    <s v="EUC-Minor EDI Map Change"/>
    <s v="EAM-EDI"/>
    <m/>
    <d v="2019-01-15T02:32:38"/>
    <x v="1"/>
    <s v="Patil, Yashashree"/>
    <m/>
    <s v="System HCP KOHLS sent the orde"/>
  </r>
  <r>
    <s v="SR45339"/>
    <d v="2018-10-10T02:53:16"/>
    <x v="3"/>
    <s v="Galinsky, Karen"/>
    <s v="DevOps-EDI"/>
    <x v="2"/>
    <d v="2019-01-29T00:00:50"/>
    <s v="EUC-New connection"/>
    <s v="EAM-EDI"/>
    <m/>
    <d v="2019-02-28T08:16:16"/>
    <x v="1"/>
    <s v="Brown, Aaron"/>
    <m/>
    <s v="We currently have SAP set up f"/>
  </r>
  <r>
    <s v="SR43197"/>
    <d v="2018-09-28T12:55:11"/>
    <x v="3"/>
    <s v="Perez, Daniel"/>
    <s v="DevOps-EDI"/>
    <x v="3"/>
    <d v="2019-01-18T00:00:52"/>
    <s v="EUC-Minor EDI Map Change"/>
    <s v="EAM-EDI"/>
    <m/>
    <d v="2019-01-31T01:41:11"/>
    <x v="1"/>
    <s v="Patil, Yashashree"/>
    <m/>
    <s v="Please up-date our AS2 certifi"/>
  </r>
  <r>
    <m/>
    <m/>
    <x v="4"/>
    <m/>
    <m/>
    <x v="7"/>
    <m/>
    <m/>
    <m/>
    <m/>
    <m/>
    <x v="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">
  <r>
    <s v="SR65809"/>
    <d v="2019-01-31T14:34:29"/>
    <x v="0"/>
    <s v="Kertesz, Iren"/>
    <s v="DevOps-EDI"/>
    <x v="0"/>
    <d v="2019-02-01T08:50:10"/>
    <s v="S4"/>
    <s v="SAP SECURITY"/>
    <s v="User Response Awaited"/>
    <d v="2019-07-24T10:38:29"/>
    <x v="0"/>
    <s v="Chavhan, Shital"/>
    <m/>
    <s v="Need to unlock VF31 in PEP for"/>
    <n v="0.76089120370306773"/>
    <n v="1"/>
  </r>
  <r>
    <s v="SR65797"/>
    <d v="2019-01-31T14:20:14"/>
    <x v="1"/>
    <s v="Garg, Ram(Wipro)"/>
    <s v="DevOps-EDI"/>
    <x v="1"/>
    <d v="2019-02-01T12:01:09"/>
    <s v="EUC-Minor EDI Map Change"/>
    <s v="EAM-EDI"/>
    <m/>
    <d v="2019-02-20T14:34:14"/>
    <x v="0"/>
    <s v="Garg, Ram(Wipro)"/>
    <m/>
    <s v="pl. create and test the map ch"/>
    <n v="0.90341435185109731"/>
    <n v="1"/>
  </r>
  <r>
    <s v="SR65389"/>
    <d v="2019-01-29T21:48:09"/>
    <x v="0"/>
    <s v="Galinsky, Karen"/>
    <s v="DevOps-EDI"/>
    <x v="2"/>
    <d v="2019-01-31T19:50:44"/>
    <s v="EUC-New customer setup"/>
    <s v="EAM-EDI"/>
    <s v="User Response Awaited"/>
    <d v="2019-06-06T21:16:09"/>
    <x v="0"/>
    <s v="Hegde, Vijet (CyberTech Syste.."/>
    <m/>
    <s v="As this issue is taking time t"/>
    <n v="1.9184606481430819"/>
    <n v="1"/>
  </r>
  <r>
    <s v="SR65216"/>
    <d v="2019-01-29T14:09:51"/>
    <x v="0"/>
    <s v="Novak, Norbert"/>
    <s v="DevOps-EDI"/>
    <x v="2"/>
    <d v="2019-01-31T15:17:23"/>
    <s v="EUC-New vendor setup"/>
    <s v="EAM-EDI"/>
    <s v="User Response Awaited"/>
    <d v="2019-04-24T10:30:51"/>
    <x v="0"/>
    <s v="Novak, Norbert"/>
    <m/>
    <s v="We have a supplier Future Elec"/>
    <n v="2.0468981481462833"/>
    <n v="1"/>
  </r>
  <r>
    <s v="SR64291"/>
    <d v="2019-01-24T03:48:05"/>
    <x v="1"/>
    <s v="Hutchinson, Michelle"/>
    <s v="DevOps-EDI"/>
    <x v="3"/>
    <d v="2019-02-01T12:01:09"/>
    <s v="EUC-Minor EDI Map Change"/>
    <s v="EAM-EDI"/>
    <m/>
    <d v="2019-02-13T04:02:05"/>
    <x v="0"/>
    <s v="Hutchinson, Michelle"/>
    <m/>
    <s v="AAFES: There is an error with"/>
    <n v="8.3424074074064265"/>
    <n v="1"/>
  </r>
  <r>
    <s v="SR64209"/>
    <d v="2019-01-23T21:39:52"/>
    <x v="1"/>
    <s v="Hoffmann, Elise"/>
    <s v="DevOps-EDI"/>
    <x v="4"/>
    <d v="2019-02-01T12:01:09"/>
    <s v="EUC-Minor EDI Map Change"/>
    <s v="EAM-EDI"/>
    <m/>
    <d v="2019-02-12T21:53:52"/>
    <x v="0"/>
    <s v="Hoffmann, Elise"/>
    <m/>
    <s v="Please assign this ticket ti C"/>
    <n v="8.5981134259200189"/>
    <n v="1"/>
  </r>
  <r>
    <s v="SR64084"/>
    <d v="2019-01-23T15:53:31"/>
    <x v="1"/>
    <s v="Novak, Norbert"/>
    <s v="DevOps-EDI"/>
    <x v="3"/>
    <d v="2019-02-01T12:01:09"/>
    <s v="EUC-New vendor setup"/>
    <s v="EAM-EDI"/>
    <m/>
    <d v="2019-04-17T16:53:31"/>
    <x v="0"/>
    <s v="Novak, Norbert"/>
    <m/>
    <s v="Actually different Harman site"/>
    <n v="8.8386342592566507"/>
    <n v="1"/>
  </r>
  <r>
    <s v="SR63602"/>
    <d v="2019-01-21T20:00:16"/>
    <x v="1"/>
    <s v="Deshmukh, Gaurav (CyberTech)"/>
    <s v="DevOps-EDI"/>
    <x v="3"/>
    <d v="2019-02-01T12:01:09"/>
    <s v="EUC-Minor EDI Map Change"/>
    <s v="EAM-EDI"/>
    <m/>
    <d v="2019-02-08T20:14:16"/>
    <x v="0"/>
    <s v="Deshmukh, Gaurav (CyberTech)"/>
    <m/>
    <s v="Hi EDI Team, There is requirem"/>
    <n v="10.667280092588044"/>
    <n v="1"/>
  </r>
  <r>
    <s v="SR63199"/>
    <d v="2019-01-18T19:14:17"/>
    <x v="0"/>
    <s v="Hutchinson, Michelle"/>
    <s v="DevOps-EDI"/>
    <x v="5"/>
    <d v="2019-01-30T03:05:34"/>
    <s v="EUC-Minor EDI Map Change"/>
    <s v="EAM-EDI"/>
    <s v="User Response Awaited"/>
    <d v="2019-02-07T19:28:17"/>
    <x v="0"/>
    <s v="Hutchinson, Michelle"/>
    <m/>
    <s v="MCX: 856 Document Errors"/>
    <n v="11.327280092591536"/>
    <n v="1"/>
  </r>
  <r>
    <s v="SR63002"/>
    <d v="2019-01-17T22:29:50"/>
    <x v="1"/>
    <s v="Hutchinson, Michelle"/>
    <s v="DevOps-EDI"/>
    <x v="4"/>
    <d v="2019-02-01T12:01:09"/>
    <s v="EUC-Minor EDI Map Change"/>
    <s v="EAM-EDI"/>
    <m/>
    <d v="2019-02-06T22:43:50"/>
    <x v="0"/>
    <s v="Hutchinson, Michelle"/>
    <m/>
    <s v="Sports Basement 810 Invoice Fa"/>
    <n v="14.563414351847314"/>
    <n v="1"/>
  </r>
  <r>
    <s v="SR62763"/>
    <d v="2019-01-17T01:58:00"/>
    <x v="0"/>
    <s v="Resendiz, Jonathan"/>
    <s v="DevOps-EDI"/>
    <x v="5"/>
    <d v="2019-01-30T14:32:22"/>
    <s v="EUC-New connection"/>
    <s v="EAM-EDI"/>
    <s v="Scheduled Ticket"/>
    <d v="2019-02-28T13:39:00"/>
    <x v="0"/>
    <s v="Brown, Aaron"/>
    <m/>
    <s v="Please block the ASN output pu"/>
    <n v="13.52386574074626"/>
    <n v="1"/>
  </r>
  <r>
    <s v="SR62751"/>
    <d v="2019-01-17T01:09:25"/>
    <x v="0"/>
    <s v="Stokes, Jace"/>
    <s v="DevOps-EDI"/>
    <x v="1"/>
    <d v="2019-01-30T15:43:19"/>
    <s v="EUC-New connection"/>
    <s v="EAM-EDI"/>
    <s v="User Response Awaited"/>
    <d v="2019-03-12T20:26:25"/>
    <x v="0"/>
    <s v="Stokes, Jace"/>
    <m/>
    <s v="Hello, For Ford AVAS Speakers"/>
    <n v="13.606875000004948"/>
    <n v="1"/>
  </r>
  <r>
    <s v="SR62708"/>
    <d v="2019-01-16T20:47:45"/>
    <x v="0"/>
    <s v="Gyorffy, Viktoria"/>
    <s v="DevOps-EDI"/>
    <x v="1"/>
    <d v="2019-01-31T13:27:06"/>
    <s v="S4"/>
    <s v="SAP FICO"/>
    <s v="Vendor Dependency"/>
    <d v="2019-07-24T04:22:45"/>
    <x v="0"/>
    <s v="Gyorffy, Viktoria"/>
    <m/>
    <s v="Hello,I received some rejectio"/>
    <n v="14.693993055559986"/>
    <n v="1"/>
  </r>
  <r>
    <s v="SR62391"/>
    <d v="2019-01-15T19:14:50"/>
    <x v="0"/>
    <s v="Gyorffy, Viktoria"/>
    <s v="DevOps-EDI"/>
    <x v="4"/>
    <d v="2019-01-17T03:52:33"/>
    <s v="S4"/>
    <s v="SAP FICO"/>
    <s v="Scheduled Ticket"/>
    <d v="2019-07-09T13:38:50"/>
    <x v="0"/>
    <s v="Gyorffy, Viktoria"/>
    <m/>
    <s v="Dear Team,Some invoices have b"/>
    <n v="1.3595254629690317"/>
    <n v="1"/>
  </r>
  <r>
    <s v="SR62386"/>
    <d v="2019-01-15T18:59:28"/>
    <x v="0"/>
    <s v="Gyorffy, Viktoria"/>
    <s v="DevOps-EDI"/>
    <x v="4"/>
    <d v="2019-01-17T03:28:45"/>
    <s v="S4"/>
    <s v="SAP FICO"/>
    <s v="Scheduled Ticket"/>
    <d v="2019-07-09T13:21:28"/>
    <x v="0"/>
    <s v="Gyorffy, Viktoria"/>
    <m/>
    <s v="Dear Team,Invoice numbers 2093"/>
    <n v="1.3536689814864076"/>
    <n v="1"/>
  </r>
  <r>
    <s v="SR61710"/>
    <d v="2019-01-11T13:44:56"/>
    <x v="1"/>
    <s v="Garg, Ram(Wipro)"/>
    <s v="DevOps-EDI"/>
    <x v="3"/>
    <d v="2019-02-01T12:01:09"/>
    <s v="EUC-New EDI Map"/>
    <s v="EAM-EDI"/>
    <m/>
    <d v="2019-03-04T14:16:56"/>
    <x v="0"/>
    <s v="Garg, Ram(Wipro)"/>
    <m/>
    <s v="pl. set up payment file with E"/>
    <n v="20.927928240736946"/>
    <n v="1"/>
  </r>
  <r>
    <s v="SR61471"/>
    <d v="2019-01-10T14:56:17"/>
    <x v="1"/>
    <s v="Qureshi, Shoaib Rajmahamad"/>
    <s v="DevOps-EDI"/>
    <x v="3"/>
    <d v="2019-02-01T12:01:09"/>
    <s v="EUC-New EDI Map"/>
    <s v="EAM-EDI"/>
    <m/>
    <d v="2019-02-21T15:26:17"/>
    <x v="0"/>
    <s v="Qureshi, Shoaib Rajmahamad"/>
    <m/>
    <s v="Required EDI Connection &amp; ASN"/>
    <n v="21.878379629626579"/>
    <n v="1"/>
  </r>
  <r>
    <s v="SR60453"/>
    <d v="2019-01-06T01:13:15"/>
    <x v="0"/>
    <s v="Perez, Daniel"/>
    <s v="DevOps-EDI"/>
    <x v="4"/>
    <d v="2019-01-30T14:24:53"/>
    <s v="EUC-Minor EDI Map Change"/>
    <s v="EAM-EDI"/>
    <s v="Scheduled Ticket"/>
    <d v="2019-01-31T22:58:00"/>
    <x v="0"/>
    <s v="Brenner, Gail"/>
    <m/>
    <s v="Please extract the must arrive"/>
    <n v="24.54974537036469"/>
    <n v="1"/>
  </r>
  <r>
    <s v="SR60029"/>
    <d v="2019-01-03T01:38:31"/>
    <x v="0"/>
    <s v="Hutchinson, Michelle"/>
    <s v="DevOps-EDI"/>
    <x v="5"/>
    <d v="2019-01-30T14:33:02"/>
    <s v="EUC-New EDI Map"/>
    <s v="EAM-EDI"/>
    <s v="Scheduled Ticket"/>
    <d v="2019-02-14T13:10:31"/>
    <x v="0"/>
    <s v="Davis, Gregory (Wipro)"/>
    <m/>
    <s v="We need your support for the n"/>
    <n v="27.537858796298678"/>
    <n v="1"/>
  </r>
  <r>
    <s v="SR59885"/>
    <d v="2019-01-02T15:28:19"/>
    <x v="0"/>
    <s v="Hegde, Vijet (CyberTech Syste.."/>
    <s v="DevOps-EDI"/>
    <x v="2"/>
    <d v="2019-01-31T20:02:53"/>
    <s v="EUC-New vendor setup"/>
    <s v="EAM-EDI"/>
    <s v="Other Team/Group Dependency"/>
    <d v="2019-04-19T18:13:19"/>
    <x v="0"/>
    <s v="Hegde, Vijet (CyberTech Syste.."/>
    <m/>
    <s v="Valens is a supplier requestin"/>
    <n v="29.190671296295477"/>
    <n v="1"/>
  </r>
  <r>
    <s v="SR57261"/>
    <d v="2018-12-12T03:11:11"/>
    <x v="0"/>
    <s v="Renick, Debbie"/>
    <s v="DevOps-EDI"/>
    <x v="4"/>
    <d v="2019-01-23T02:24:17"/>
    <s v="EUC-Master Data"/>
    <s v="SAP SD"/>
    <s v="User Response Awaited"/>
    <d v="2019-05-29T05:11:11"/>
    <x v="0"/>
    <s v="Flynn, Sandy"/>
    <m/>
    <s v="ASN for Chrysler not going thr"/>
    <n v="41.967430555559986"/>
    <n v="0"/>
  </r>
  <r>
    <s v="SR56980"/>
    <d v="2018-12-11T03:37:15"/>
    <x v="0"/>
    <s v="Richardson, Pam"/>
    <s v="DevOps-EDI"/>
    <x v="5"/>
    <d v="2019-01-30T14:27:04"/>
    <s v="EUC-New vendor setup"/>
    <s v="EAM-EDI"/>
    <s v="Scheduled Ticket"/>
    <d v="2019-04-17T16:07:15"/>
    <x v="0"/>
    <s v="Richardson, Pam"/>
    <m/>
    <s v="Please set up vendor code Sams"/>
    <n v="50.451261574075033"/>
    <n v="0"/>
  </r>
  <r>
    <s v="SR56956"/>
    <d v="2018-12-11T00:20:41"/>
    <x v="0"/>
    <s v="Hutchinson, Michelle"/>
    <s v="DevOps-EDI"/>
    <x v="5"/>
    <d v="2019-01-30T14:27:41"/>
    <s v="EUC-New connection"/>
    <s v="EAM-EDI"/>
    <s v="Scheduled Ticket"/>
    <d v="2019-02-18T03:21:41"/>
    <x v="0"/>
    <s v="Hutchinson, Michelle"/>
    <m/>
    <s v="Home Depot - EDI Testing and G"/>
    <n v="50.588194444440887"/>
    <n v="0"/>
  </r>
  <r>
    <s v="SR56730"/>
    <d v="2018-12-10T13:37:44"/>
    <x v="0"/>
    <s v="Garg, Ram(Wipro)"/>
    <s v="DevOps-EDI"/>
    <x v="1"/>
    <d v="2019-01-31T13:10:25"/>
    <s v="EUC-Minor EDI Map Change"/>
    <s v="EAM-EDI"/>
    <s v="Vendor Dependency"/>
    <d v="2019-02-14T05:59:44"/>
    <x v="0"/>
    <s v="Garg, Ram(Wipro)"/>
    <m/>
    <s v="pl. update the EDI map as per"/>
    <n v="51.981030092596484"/>
    <n v="0"/>
  </r>
  <r>
    <s v="SR53504"/>
    <d v="2018-11-22T11:52:42"/>
    <x v="0"/>
    <s v="Cai, Suzhen"/>
    <s v="DevOps-EDI"/>
    <x v="3"/>
    <d v="2019-01-02T18:38:08"/>
    <s v="EUC-New connection"/>
    <s v="EAM-EDI"/>
    <s v="Scheduled Ticket"/>
    <d v="2019-02-06T14:51:42"/>
    <x v="0"/>
    <s v="Deshmukh, Gaurav (CyberTech)"/>
    <m/>
    <s v="To implement ASN via EDI with"/>
    <n v="41.281550925923511"/>
    <n v="0"/>
  </r>
  <r>
    <s v="SR48386"/>
    <d v="2018-10-25T13:07:45"/>
    <x v="0"/>
    <s v="Ramachandran, Ramesh"/>
    <s v="DevOps-EDI"/>
    <x v="3"/>
    <d v="2018-12-10T21:22:53"/>
    <s v="EUC-New connection"/>
    <s v="EAM-EDI"/>
    <s v="Scheduled Ticket"/>
    <d v="2019-01-01T16:05:45"/>
    <x v="0"/>
    <s v="Ramachandran, Ramesh"/>
    <m/>
    <s v="Amazon India has an applicatio"/>
    <n v="46.343842592592409"/>
    <n v="0"/>
  </r>
  <r>
    <s v="SR46003"/>
    <d v="2018-10-12T03:10:03"/>
    <x v="0"/>
    <s v="Hutchinson, Michelle"/>
    <s v="DevOps-EDI"/>
    <x v="5"/>
    <d v="2019-01-30T14:29:01"/>
    <s v="EUC-New customer setup"/>
    <s v="EAM-EDI"/>
    <s v="Scheduled Ticket"/>
    <d v="2019-04-08T16:51:03"/>
    <x v="0"/>
    <s v="Brown, Aaron"/>
    <m/>
    <s v="System: HCP 850, 856, 810"/>
    <n v="110.471504629626"/>
    <n v="0"/>
  </r>
  <r>
    <s v="SR44696"/>
    <d v="2018-10-06T00:57:09"/>
    <x v="0"/>
    <s v="Perez, Daniel"/>
    <s v="DevOps-EDI"/>
    <x v="3"/>
    <d v="2019-01-18T20:21:40"/>
    <s v="EUC-New EDI Map"/>
    <s v="EAM-EDI"/>
    <s v="Scheduled Ticket"/>
    <d v="2019-02-28T09:34:00"/>
    <x v="0"/>
    <s v="Smith, Christopher (Wipro)"/>
    <m/>
    <s v="All EDI customer generated 997"/>
    <n v="104.80869212962716"/>
    <n v="0"/>
  </r>
  <r>
    <s v="SR43448"/>
    <d v="2018-10-01T04:25:02"/>
    <x v="0"/>
    <s v="Hutchinson, Michelle"/>
    <s v="DevOps-EDI"/>
    <x v="5"/>
    <d v="2019-01-30T14:30:02"/>
    <s v="EUC-New customer setup"/>
    <s v="EAM-EDI"/>
    <s v="Scheduled Ticket"/>
    <d v="2019-02-14T12:50:02"/>
    <x v="0"/>
    <s v="Brenner, Gail"/>
    <m/>
    <s v="Assign: CyberTech System: HCP"/>
    <n v="121.42013888889051"/>
    <n v="0"/>
  </r>
  <r>
    <s v="SR25051"/>
    <d v="2018-06-27T18:39:25"/>
    <x v="0"/>
    <s v="Ruiz, Ericka"/>
    <s v="DevOps-EDI"/>
    <x v="5"/>
    <d v="2019-01-30T14:30:32"/>
    <s v="EUC-New connection"/>
    <s v="EAM-EDI"/>
    <s v="Scheduled Ticket"/>
    <d v="2018-10-23T22:41:25"/>
    <x v="0"/>
    <s v="Brown, Aaron"/>
    <m/>
    <s v="Atte. Aaron Brown On July 1, 2"/>
    <n v="216.82716435184557"/>
    <n v="0"/>
  </r>
  <r>
    <s v="SR63748"/>
    <d v="2019-01-22T14:21:14"/>
    <x v="2"/>
    <s v="Singh, Vinod"/>
    <s v="DevOps-EDI"/>
    <x v="3"/>
    <d v="2019-01-29T15:21:33"/>
    <s v="S4"/>
    <s v="SAP SCM"/>
    <m/>
    <d v="2019-07-15T10:25:14"/>
    <x v="1"/>
    <s v="Singh, Vinod"/>
    <m/>
    <s v="Hi CybertechEdisupport,Please"/>
    <n v="7.041886574072123"/>
    <n v="1"/>
  </r>
  <r>
    <s v="SR63010"/>
    <d v="2019-01-17T23:26:05"/>
    <x v="2"/>
    <s v="Brown, Aaron"/>
    <s v="DevOps-EDI"/>
    <x v="1"/>
    <d v="2019-01-29T11:08:48"/>
    <s v="EUC-New connection"/>
    <s v="EAM-EDI"/>
    <m/>
    <d v="2019-03-08T09:49:05"/>
    <x v="1"/>
    <s v="Brown, Aaron"/>
    <m/>
    <s v="Please check why the ASN for Y"/>
    <n v="11.487997685180744"/>
    <n v="1"/>
  </r>
  <r>
    <s v="SR61687"/>
    <d v="2019-01-11T12:58:58"/>
    <x v="3"/>
    <s v="Qureshi, Shoaib Rajmahamad"/>
    <s v="DevOps-EDI"/>
    <x v="3"/>
    <d v="2019-01-29T00:00:45"/>
    <s v="EUC-Minor EDI Map Change"/>
    <s v="EAM-EDI"/>
    <m/>
    <d v="2019-02-05T07:06:58"/>
    <x v="1"/>
    <s v="Qureshi, Shoaib Rajmahamad"/>
    <m/>
    <s v="EDI for the supplier YAMAICHI"/>
    <n v="17.459571759260143"/>
    <n v="1"/>
  </r>
  <r>
    <s v="SR61604"/>
    <d v="2019-01-11T00:59:47"/>
    <x v="3"/>
    <s v="Perez, Daniel"/>
    <s v="DevOps-EDI"/>
    <x v="4"/>
    <d v="2019-01-19T00:00:15"/>
    <s v="EUC-Minor EDI Map Change"/>
    <s v="EAM-EDI"/>
    <m/>
    <d v="2019-01-31T01:13:47"/>
    <x v="1"/>
    <s v="Ambati, Shivaram (CyberTech)"/>
    <m/>
    <s v="Hello, We recently received a"/>
    <n v="7.9586574074055534"/>
    <n v="1"/>
  </r>
  <r>
    <s v="SR61299"/>
    <d v="2019-01-09T20:20:47"/>
    <x v="2"/>
    <s v="Hutchinson, Michelle"/>
    <s v="DevOps-EDI"/>
    <x v="3"/>
    <d v="2019-01-29T15:11:37"/>
    <s v="EUC-Minor EDI Map Change"/>
    <s v="EAM-EDI"/>
    <m/>
    <d v="2019-02-05T15:08:47"/>
    <x v="1"/>
    <s v="Hutchinson, Michelle"/>
    <m/>
    <s v="Walmart Supplier AS2 Certifica"/>
    <n v="19.785300925927004"/>
    <n v="1"/>
  </r>
  <r>
    <s v="SR60429"/>
    <d v="2019-01-04T23:41:37"/>
    <x v="3"/>
    <s v="Hutchinson, Michelle"/>
    <s v="DevOps-EDI"/>
    <x v="1"/>
    <d v="2019-01-30T00:00:20"/>
    <s v="S4"/>
    <s v="SAP SECURITY"/>
    <m/>
    <d v="2019-07-15T17:41:37"/>
    <x v="1"/>
    <s v="Davis, Gregory (Wipro)"/>
    <m/>
    <s v="EDI Team - See attachment for"/>
    <n v="25.012997685189475"/>
    <n v="1"/>
  </r>
  <r>
    <s v="SR60428"/>
    <d v="2019-01-04T23:28:30"/>
    <x v="2"/>
    <s v="Sullivan, Brandon"/>
    <s v="DevOps-EDI"/>
    <x v="5"/>
    <d v="2019-01-30T03:25:43"/>
    <s v="EUC-Business Process"/>
    <s v="SAP SD"/>
    <m/>
    <d v="2019-07-12T12:40:30"/>
    <x v="1"/>
    <s v="Davis, Gregory (Wipro)"/>
    <m/>
    <s v="I have a customer that wants t"/>
    <n v="25.164733796293149"/>
    <n v="1"/>
  </r>
  <r>
    <s v="SR59428"/>
    <d v="2018-12-26T14:44:41"/>
    <x v="3"/>
    <s v="Resendiz, Jonathan"/>
    <s v="DevOps-EDI"/>
    <x v="2"/>
    <d v="2019-01-22T00:00:37"/>
    <s v="EUC-New customer setup"/>
    <s v="EAM-EDI"/>
    <m/>
    <d v="2019-05-14T16:08:41"/>
    <x v="1"/>
    <s v="Hegde, Vijet (CyberTech Syste.."/>
    <m/>
    <s v="Setup the below customers for"/>
    <n v="26.386064814811107"/>
    <n v="0"/>
  </r>
  <r>
    <s v="SR58861"/>
    <d v="2018-12-20T12:23:06"/>
    <x v="3"/>
    <s v="Garg, Ram(Wipro)"/>
    <s v="DevOps-EDI"/>
    <x v="2"/>
    <d v="2019-01-30T00:00:11"/>
    <s v="EUC-Minor EDI Map Change"/>
    <s v="EAM-EDI"/>
    <m/>
    <d v="2019-02-08T08:07:06"/>
    <x v="1"/>
    <s v="Garg, Ram(Wipro)"/>
    <m/>
    <s v="pl. add below fields in 940 id"/>
    <n v="40.484085648145992"/>
    <n v="0"/>
  </r>
  <r>
    <s v="SR58510"/>
    <d v="2018-12-19T00:49:59"/>
    <x v="3"/>
    <s v="Hutchinson, Michelle"/>
    <s v="DevOps-EDI"/>
    <x v="3"/>
    <d v="2019-01-22T00:00:26"/>
    <s v="EUC-Minor EDI Map Change"/>
    <s v="EAM-EDI"/>
    <m/>
    <d v="2019-01-28T23:32:59"/>
    <x v="1"/>
    <s v="Hutchinson, Michelle"/>
    <m/>
    <s v="See attachment. Acct #50637 ha"/>
    <n v="33.965590277774027"/>
    <n v="0"/>
  </r>
  <r>
    <s v="SR57821"/>
    <d v="2018-12-14T15:09:51"/>
    <x v="3"/>
    <s v="Cai, Cynthia"/>
    <s v="DevOps-EDI"/>
    <x v="3"/>
    <d v="2019-01-11T00:00:43"/>
    <s v="EUC-007 Windows Account and Data Share"/>
    <s v="Windows Account"/>
    <m/>
    <d v="2018-12-17T18:10:51"/>
    <x v="2"/>
    <s v="Adams, Lela (Wipro)"/>
    <m/>
    <s v="We have a new supplier. Suppli"/>
    <n v="27.368657407409046"/>
    <n v="0"/>
  </r>
  <r>
    <s v="SR57215"/>
    <d v="2018-12-11T21:38:35"/>
    <x v="3"/>
    <s v="Beke, Zoltan"/>
    <s v="DevOps-EDI"/>
    <x v="6"/>
    <d v="2019-01-11T00:00:47"/>
    <s v="EUC-Minor EDI Map Change"/>
    <s v="EAM-EDI"/>
    <m/>
    <d v="2019-01-23T13:17:35"/>
    <x v="1"/>
    <s v="Beke, Zoltan"/>
    <m/>
    <s v="Dear Gupta request #: please i"/>
    <n v="30.098750000004657"/>
    <n v="0"/>
  </r>
  <r>
    <s v="SR50652"/>
    <d v="2018-11-07T05:07:27"/>
    <x v="3"/>
    <s v="Teran, Dulce"/>
    <s v="DevOps-EDI"/>
    <x v="0"/>
    <d v="2019-01-08T00:00:34"/>
    <s v="EUC-Minor EDI Map Change"/>
    <s v="EAM-EDI"/>
    <m/>
    <d v="2019-01-08T05:20:27"/>
    <x v="1"/>
    <s v="Ansari, Salman (Cybertech)"/>
    <m/>
    <s v="Analog Devices DESADV FailureA"/>
    <n v="61.786886574074742"/>
    <n v="0"/>
  </r>
  <r>
    <s v="SR49650"/>
    <d v="2018-10-31T20:34:28"/>
    <x v="3"/>
    <s v="Degroot, Craig"/>
    <s v="DevOps-EDI"/>
    <x v="2"/>
    <d v="2019-01-30T00:00:21"/>
    <s v="EUC-New vendor setup"/>
    <s v="EAM-EDI"/>
    <m/>
    <d v="2019-04-15T01:27:28"/>
    <x v="1"/>
    <s v="Hegde, Vijet (CyberTech Syste.."/>
    <m/>
    <s v="Setup EDI subsystem for Custom"/>
    <n v="90.142974537033297"/>
    <n v="0"/>
  </r>
  <r>
    <s v="SR48154"/>
    <d v="2018-10-24T13:41:38"/>
    <x v="3"/>
    <s v="Hutchinson, Michelle"/>
    <s v="DevOps-EDI"/>
    <x v="4"/>
    <d v="2019-01-18T00:01:18"/>
    <s v="EUC-Minor EDI Map Change"/>
    <s v="EAM-EDI"/>
    <m/>
    <d v="2019-01-15T02:32:38"/>
    <x v="1"/>
    <s v="Patil, Yashashree"/>
    <m/>
    <s v="System HCP KOHLS sent the orde"/>
    <n v="85.430324074077362"/>
    <n v="0"/>
  </r>
  <r>
    <s v="SR45339"/>
    <d v="2018-10-10T02:53:16"/>
    <x v="3"/>
    <s v="Galinsky, Karen"/>
    <s v="DevOps-EDI"/>
    <x v="2"/>
    <d v="2019-01-29T00:00:50"/>
    <s v="EUC-New connection"/>
    <s v="EAM-EDI"/>
    <m/>
    <d v="2019-02-28T08:16:16"/>
    <x v="1"/>
    <s v="Brown, Aaron"/>
    <m/>
    <s v="We currently have SAP set up f"/>
    <n v="110.88025462962833"/>
    <n v="0"/>
  </r>
  <r>
    <s v="SR43197"/>
    <d v="2018-09-28T12:55:11"/>
    <x v="3"/>
    <s v="Perez, Daniel"/>
    <s v="DevOps-EDI"/>
    <x v="3"/>
    <d v="2019-01-18T00:00:52"/>
    <s v="EUC-Minor EDI Map Change"/>
    <s v="EAM-EDI"/>
    <m/>
    <d v="2019-01-31T01:41:11"/>
    <x v="1"/>
    <s v="Patil, Yashashree"/>
    <m/>
    <s v="Please up-date our AS2 certifi"/>
    <n v="111.46228009259357"/>
    <n v="0"/>
  </r>
  <r>
    <m/>
    <m/>
    <x v="4"/>
    <m/>
    <m/>
    <x v="7"/>
    <m/>
    <m/>
    <m/>
    <m/>
    <m/>
    <x v="0"/>
    <m/>
    <m/>
    <m/>
    <m/>
    <n v="27"/>
  </r>
  <r>
    <m/>
    <m/>
    <x v="4"/>
    <m/>
    <m/>
    <x v="7"/>
    <m/>
    <m/>
    <m/>
    <m/>
    <m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9">
  <r>
    <s v="SR65809"/>
    <d v="2019-01-31T14:34:29"/>
    <x v="0"/>
    <s v="Kertesz, Iren"/>
    <s v="DevOps-EDI"/>
    <s v="Ansari, Salman (Cybertech)"/>
    <d v="2019-02-01T08:50:10"/>
    <s v="S4"/>
    <s v="SAP SECURITY"/>
    <s v="User Response Awaited"/>
    <d v="2019-07-24T10:38:29"/>
    <m/>
    <s v="Chavhan, Shital"/>
    <m/>
    <s v="Need to unlock VF31 in PEP for"/>
    <n v="0.76089120370306773"/>
    <n v="1"/>
    <n v="0.39271990740962792"/>
  </r>
  <r>
    <s v="SR65797"/>
    <d v="2019-01-31T14:20:14"/>
    <x v="1"/>
    <s v="Garg, Ram(Wipro)"/>
    <s v="DevOps-EDI"/>
    <s v="Kokane, Atul (Cybertech)"/>
    <d v="2019-02-01T12:01:09"/>
    <s v="EUC-Minor EDI Map Change"/>
    <s v="EAM-EDI"/>
    <m/>
    <d v="2019-02-20T14:34:14"/>
    <m/>
    <s v="Garg, Ram(Wipro)"/>
    <m/>
    <s v="pl. create and test the map ch"/>
    <n v="0.90341435185109731"/>
    <n v="1"/>
    <n v="0.40261574074247619"/>
  </r>
  <r>
    <s v="SR65389"/>
    <d v="2019-01-29T21:48:09"/>
    <x v="0"/>
    <s v="Galinsky, Karen"/>
    <s v="DevOps-EDI"/>
    <s v="Hegde, Vijet (CyberTech Systems)"/>
    <d v="2019-01-31T19:50:44"/>
    <s v="EUC-New customer setup"/>
    <s v="EAM-EDI"/>
    <s v="User Response Awaited"/>
    <d v="2019-06-06T21:16:09"/>
    <m/>
    <s v="Hegde, Vijet (CyberTech Syste.."/>
    <m/>
    <s v="As this issue is taking time t"/>
    <n v="1.9184606481430819"/>
    <n v="1"/>
    <n v="2.0915624999979627"/>
  </r>
  <r>
    <s v="SR65216"/>
    <d v="2019-01-29T14:09:51"/>
    <x v="0"/>
    <s v="Novak, Norbert"/>
    <s v="DevOps-EDI"/>
    <s v="Hegde, Vijet (CyberTech Systems)"/>
    <d v="2019-01-31T15:17:23"/>
    <s v="EUC-New vendor setup"/>
    <s v="EAM-EDI"/>
    <s v="User Response Awaited"/>
    <d v="2019-04-24T10:30:51"/>
    <m/>
    <s v="Novak, Norbert"/>
    <m/>
    <s v="We have a supplier Future Elec"/>
    <n v="2.0468981481462833"/>
    <n v="1"/>
    <n v="2.4098263888881775"/>
  </r>
  <r>
    <s v="SR64291"/>
    <d v="2019-01-24T03:48:05"/>
    <x v="1"/>
    <s v="Hutchinson, Michelle"/>
    <s v="DevOps-EDI"/>
    <s v="Deshmukh, Gaurav (CyberTech)"/>
    <d v="2019-02-01T12:01:09"/>
    <s v="EUC-Minor EDI Map Change"/>
    <s v="EAM-EDI"/>
    <m/>
    <d v="2019-02-13T04:02:05"/>
    <m/>
    <s v="Hutchinson, Michelle"/>
    <m/>
    <s v="AAFES: There is an error with"/>
    <n v="8.3424074074064265"/>
    <n v="1"/>
    <n v="7.8416087962978054"/>
  </r>
  <r>
    <s v="SR64209"/>
    <d v="2019-01-23T21:39:52"/>
    <x v="1"/>
    <s v="Hoffmann, Elise"/>
    <s v="DevOps-EDI"/>
    <s v="Ambati, Shivaram (CyberTech)"/>
    <d v="2019-02-01T12:01:09"/>
    <s v="EUC-Minor EDI Map Change"/>
    <s v="EAM-EDI"/>
    <m/>
    <d v="2019-02-12T21:53:52"/>
    <m/>
    <s v="Hoffmann, Elise"/>
    <m/>
    <s v="Please assign this ticket ti C"/>
    <n v="8.5981134259200189"/>
    <n v="1"/>
    <n v="8.0973148148113978"/>
  </r>
  <r>
    <s v="SR64084"/>
    <d v="2019-01-23T15:53:31"/>
    <x v="1"/>
    <s v="Novak, Norbert"/>
    <s v="DevOps-EDI"/>
    <s v="Deshmukh, Gaurav (CyberTech)"/>
    <d v="2019-02-01T12:01:09"/>
    <s v="EUC-New vendor setup"/>
    <s v="EAM-EDI"/>
    <m/>
    <d v="2019-04-17T16:53:31"/>
    <m/>
    <s v="Novak, Norbert"/>
    <m/>
    <s v="Actually different Harman site"/>
    <n v="8.8386342592566507"/>
    <n v="1"/>
    <n v="8.3378356481480296"/>
  </r>
  <r>
    <s v="SR63602"/>
    <d v="2019-01-21T20:00:16"/>
    <x v="1"/>
    <s v="Deshmukh, Gaurav (CyberTech)"/>
    <s v="DevOps-EDI"/>
    <s v="Deshmukh, Gaurav (CyberTech)"/>
    <d v="2019-02-01T12:01:09"/>
    <s v="EUC-Minor EDI Map Change"/>
    <s v="EAM-EDI"/>
    <m/>
    <d v="2019-02-08T20:14:16"/>
    <m/>
    <s v="Deshmukh, Gaurav (CyberTech)"/>
    <m/>
    <s v="Hi EDI Team, There is requirem"/>
    <n v="10.667280092588044"/>
    <n v="1"/>
    <n v="10.166481481479423"/>
  </r>
  <r>
    <s v="SR63199"/>
    <d v="2019-01-18T19:14:17"/>
    <x v="0"/>
    <s v="Hutchinson, Michelle"/>
    <s v="DevOps-EDI"/>
    <s v="Paul, Ishan (Cybertech)"/>
    <d v="2019-01-30T03:05:34"/>
    <s v="EUC-Minor EDI Map Change"/>
    <s v="EAM-EDI"/>
    <s v="User Response Awaited"/>
    <d v="2019-02-07T19:28:17"/>
    <m/>
    <s v="Hutchinson, Michelle"/>
    <m/>
    <s v="MCX: 856 Document Errors"/>
    <n v="11.327280092591536"/>
    <n v="1"/>
    <n v="13.198414351849351"/>
  </r>
  <r>
    <s v="SR63002"/>
    <d v="2019-01-17T22:29:50"/>
    <x v="1"/>
    <s v="Hutchinson, Michelle"/>
    <s v="DevOps-EDI"/>
    <s v="Ambati, Shivaram (CyberTech)"/>
    <d v="2019-02-01T12:01:09"/>
    <s v="EUC-Minor EDI Map Change"/>
    <s v="EAM-EDI"/>
    <m/>
    <d v="2019-02-06T22:43:50"/>
    <m/>
    <s v="Hutchinson, Michelle"/>
    <m/>
    <s v="Sports Basement 810 Invoice Fa"/>
    <n v="14.563414351847314"/>
    <n v="1"/>
    <n v="14.062615740738693"/>
  </r>
  <r>
    <s v="SR62763"/>
    <d v="2019-01-17T01:58:00"/>
    <x v="0"/>
    <s v="Resendiz, Jonathan"/>
    <s v="DevOps-EDI"/>
    <s v="Paul, Ishan (Cybertech)"/>
    <d v="2019-01-30T14:32:22"/>
    <s v="EUC-New connection"/>
    <s v="EAM-EDI"/>
    <s v="Scheduled Ticket"/>
    <d v="2019-02-28T13:39:00"/>
    <m/>
    <s v="Brown, Aaron"/>
    <m/>
    <s v="Please block the ASN output pu"/>
    <n v="13.52386574074626"/>
    <n v="1"/>
    <n v="14.918055555557657"/>
  </r>
  <r>
    <s v="SR62751"/>
    <d v="2019-01-17T01:09:25"/>
    <x v="0"/>
    <s v="Stokes, Jace"/>
    <s v="DevOps-EDI"/>
    <s v="Kokane, Atul (Cybertech)"/>
    <d v="2019-01-30T15:43:19"/>
    <s v="EUC-New connection"/>
    <s v="EAM-EDI"/>
    <s v="User Response Awaited"/>
    <d v="2019-03-12T20:26:25"/>
    <m/>
    <s v="Stokes, Jace"/>
    <m/>
    <s v="Hello, For Ford AVAS Speakers"/>
    <n v="13.606875000004948"/>
    <n v="1"/>
    <n v="14.951793981483206"/>
  </r>
  <r>
    <s v="SR62708"/>
    <d v="2019-01-16T20:47:45"/>
    <x v="0"/>
    <s v="Gyorffy, Viktoria"/>
    <s v="DevOps-EDI"/>
    <s v="Kokane, Atul (Cybertech)"/>
    <d v="2019-01-31T13:27:06"/>
    <s v="S4"/>
    <s v="SAP FICO"/>
    <s v="Vendor Dependency"/>
    <d v="2019-07-24T04:22:45"/>
    <m/>
    <s v="Gyorffy, Viktoria"/>
    <m/>
    <s v="Hello,I received some rejectio"/>
    <n v="14.693993055559986"/>
    <n v="1"/>
    <n v="15.133506944446708"/>
  </r>
  <r>
    <s v="SR62391"/>
    <d v="2019-01-15T19:14:50"/>
    <x v="0"/>
    <s v="Gyorffy, Viktoria"/>
    <s v="DevOps-EDI"/>
    <s v="Ambati, Shivaram (CyberTech)"/>
    <d v="2019-01-17T03:52:33"/>
    <s v="S4"/>
    <s v="SAP FICO"/>
    <s v="Scheduled Ticket"/>
    <d v="2019-07-09T13:38:50"/>
    <m/>
    <s v="Gyorffy, Viktoria"/>
    <m/>
    <s v="Dear Team,Some invoices have b"/>
    <n v="1.3595254629690317"/>
    <n v="1"/>
    <n v="16.19803240741021"/>
  </r>
  <r>
    <s v="SR62386"/>
    <d v="2019-01-15T18:59:28"/>
    <x v="0"/>
    <s v="Gyorffy, Viktoria"/>
    <s v="DevOps-EDI"/>
    <s v="Ambati, Shivaram (CyberTech)"/>
    <d v="2019-01-17T03:28:45"/>
    <s v="S4"/>
    <s v="SAP FICO"/>
    <s v="Scheduled Ticket"/>
    <d v="2019-07-09T13:21:28"/>
    <m/>
    <s v="Gyorffy, Viktoria"/>
    <m/>
    <s v="Dear Team,Invoice numbers 2093"/>
    <n v="1.3536689814864076"/>
    <n v="1"/>
    <n v="16.208703703705396"/>
  </r>
  <r>
    <s v="SR61710"/>
    <d v="2019-01-11T13:44:56"/>
    <x v="1"/>
    <s v="Garg, Ram(Wipro)"/>
    <s v="DevOps-EDI"/>
    <s v="Deshmukh, Gaurav (CyberTech)"/>
    <d v="2019-02-01T12:01:09"/>
    <s v="EUC-New EDI Map"/>
    <s v="EAM-EDI"/>
    <m/>
    <d v="2019-03-04T14:16:56"/>
    <m/>
    <s v="Garg, Ram(Wipro)"/>
    <m/>
    <s v="pl. set up payment file with E"/>
    <n v="20.927928240736946"/>
    <n v="1"/>
    <n v="20.427129629628325"/>
  </r>
  <r>
    <s v="SR61471"/>
    <d v="2019-01-10T14:56:17"/>
    <x v="1"/>
    <s v="Qureshi, Shoaib Rajmahamad"/>
    <s v="DevOps-EDI"/>
    <s v="Deshmukh, Gaurav (CyberTech)"/>
    <d v="2019-02-01T12:01:09"/>
    <s v="EUC-New EDI Map"/>
    <s v="EAM-EDI"/>
    <m/>
    <d v="2019-02-21T15:26:17"/>
    <m/>
    <s v="Qureshi, Shoaib Rajmahamad"/>
    <m/>
    <s v="Required EDI Connection &amp; ASN"/>
    <n v="21.878379629626579"/>
    <n v="1"/>
    <n v="21.377581018517958"/>
  </r>
  <r>
    <s v="SR60453"/>
    <d v="2019-01-06T01:13:15"/>
    <x v="0"/>
    <s v="Perez, Daniel"/>
    <s v="DevOps-EDI"/>
    <s v="Ambati, Shivaram (CyberTech)"/>
    <d v="2019-01-30T14:24:53"/>
    <s v="EUC-Minor EDI Map Change"/>
    <s v="EAM-EDI"/>
    <s v="Scheduled Ticket"/>
    <d v="2019-01-31T22:58:00"/>
    <m/>
    <s v="Brenner, Gail"/>
    <m/>
    <s v="Please extract the must arrive"/>
    <n v="24.54974537036469"/>
    <n v="1"/>
    <n v="25.949131944442343"/>
  </r>
  <r>
    <s v="SR60029"/>
    <d v="2019-01-03T01:38:31"/>
    <x v="0"/>
    <s v="Hutchinson, Michelle"/>
    <s v="DevOps-EDI"/>
    <s v="Paul, Ishan (Cybertech)"/>
    <d v="2019-01-30T14:33:02"/>
    <s v="EUC-New EDI Map"/>
    <s v="EAM-EDI"/>
    <s v="Scheduled Ticket"/>
    <d v="2019-02-14T13:10:31"/>
    <m/>
    <s v="Davis, Gregory (Wipro)"/>
    <m/>
    <s v="We need your support for the n"/>
    <n v="27.537858796298678"/>
    <n v="1"/>
    <n v="28.93158564814803"/>
  </r>
  <r>
    <s v="SR59885"/>
    <d v="2019-01-02T15:28:19"/>
    <x v="0"/>
    <s v="Hegde, Vijet (CyberTech Syste.."/>
    <s v="DevOps-EDI"/>
    <s v="Hegde, Vijet (CyberTech Systems)"/>
    <d v="2019-01-31T20:02:53"/>
    <s v="EUC-New vendor setup"/>
    <s v="EAM-EDI"/>
    <s v="Other Team/Group Dependency"/>
    <d v="2019-04-19T18:13:19"/>
    <m/>
    <s v="Hegde, Vijet (CyberTech Syste.."/>
    <m/>
    <s v="Valens is a supplier requestin"/>
    <n v="29.190671296295477"/>
    <n v="1"/>
    <n v="29.355335648149776"/>
  </r>
  <r>
    <s v="SR57261"/>
    <d v="2018-12-12T03:11:11"/>
    <x v="0"/>
    <s v="Renick, Debbie"/>
    <s v="DevOps-EDI"/>
    <s v="Ambati, Shivaram (CyberTech)"/>
    <d v="2019-01-23T02:24:17"/>
    <s v="EUC-Master Data"/>
    <s v="SAP SD"/>
    <s v="User Response Awaited"/>
    <d v="2019-05-29T05:11:11"/>
    <m/>
    <s v="Flynn, Sandy"/>
    <m/>
    <s v="ASN for Chrysler not going thr"/>
    <n v="41.967430555559986"/>
    <n v="0"/>
    <n v="50.867233796299843"/>
  </r>
  <r>
    <s v="SR56980"/>
    <d v="2018-12-11T03:37:15"/>
    <x v="0"/>
    <s v="Richardson, Pam"/>
    <s v="DevOps-EDI"/>
    <s v="Paul, Ishan (Cybertech)"/>
    <d v="2019-01-30T14:27:04"/>
    <s v="EUC-New vendor setup"/>
    <s v="EAM-EDI"/>
    <s v="Scheduled Ticket"/>
    <d v="2019-04-17T16:07:15"/>
    <m/>
    <s v="Richardson, Pam"/>
    <m/>
    <s v="Please set up vendor code Sams"/>
    <n v="50.451261574075033"/>
    <n v="0"/>
    <n v="51.849131944443798"/>
  </r>
  <r>
    <s v="SR56956"/>
    <d v="2018-12-11T00:20:41"/>
    <x v="0"/>
    <s v="Hutchinson, Michelle"/>
    <s v="DevOps-EDI"/>
    <s v="Paul, Ishan (Cybertech)"/>
    <d v="2019-01-30T14:27:41"/>
    <s v="EUC-New connection"/>
    <s v="EAM-EDI"/>
    <s v="Scheduled Ticket"/>
    <d v="2019-02-18T03:21:41"/>
    <m/>
    <s v="Hutchinson, Michelle"/>
    <m/>
    <s v="Home Depot - EDI Testing and G"/>
    <n v="50.588194444440887"/>
    <n v="0"/>
    <n v="51.985636574070668"/>
  </r>
  <r>
    <s v="SR56730"/>
    <d v="2018-12-10T13:37:44"/>
    <x v="0"/>
    <s v="Garg, Ram(Wipro)"/>
    <s v="DevOps-EDI"/>
    <s v="Kokane, Atul (Cybertech)"/>
    <d v="2019-01-31T13:10:25"/>
    <s v="EUC-Minor EDI Map Change"/>
    <s v="EAM-EDI"/>
    <s v="Vendor Dependency"/>
    <d v="2019-02-14T05:59:44"/>
    <m/>
    <s v="Garg, Ram(Wipro)"/>
    <m/>
    <s v="pl. update the EDI map as per"/>
    <n v="51.981030092596484"/>
    <n v="0"/>
    <n v="52.432129629632982"/>
  </r>
  <r>
    <s v="SR53504"/>
    <d v="2018-11-22T11:52:42"/>
    <x v="0"/>
    <s v="Cai, Suzhen"/>
    <s v="DevOps-EDI"/>
    <s v="Deshmukh, Gaurav (CyberTech)"/>
    <d v="2019-01-02T18:38:08"/>
    <s v="EUC-New connection"/>
    <s v="EAM-EDI"/>
    <s v="Scheduled Ticket"/>
    <d v="2019-02-06T14:51:42"/>
    <m/>
    <s v="Deshmukh, Gaurav (CyberTech)"/>
    <m/>
    <s v="To implement ASN via EDI with"/>
    <n v="41.281550925923511"/>
    <n v="0"/>
    <n v="70.505069444443507"/>
  </r>
  <r>
    <s v="SR48386"/>
    <d v="2018-10-25T13:07:45"/>
    <x v="0"/>
    <s v="Ramachandran, Ramesh"/>
    <s v="DevOps-EDI"/>
    <s v="Deshmukh, Gaurav (CyberTech)"/>
    <d v="2018-12-10T21:22:53"/>
    <s v="EUC-New connection"/>
    <s v="EAM-EDI"/>
    <s v="Scheduled Ticket"/>
    <d v="2019-01-01T16:05:45"/>
    <m/>
    <s v="Ramachandran, Ramesh"/>
    <m/>
    <s v="Amazon India has an applicatio"/>
    <n v="46.343842592592409"/>
    <n v="0"/>
    <n v="98.452951388891961"/>
  </r>
  <r>
    <s v="SR46003"/>
    <d v="2018-10-12T03:10:03"/>
    <x v="0"/>
    <s v="Hutchinson, Michelle"/>
    <s v="DevOps-EDI"/>
    <s v="Paul, Ishan (Cybertech)"/>
    <d v="2019-01-30T14:29:01"/>
    <s v="EUC-New customer setup"/>
    <s v="EAM-EDI"/>
    <s v="Scheduled Ticket"/>
    <d v="2019-04-08T16:51:03"/>
    <m/>
    <s v="Brown, Aaron"/>
    <m/>
    <s v="System: HCP 850, 856, 810"/>
    <n v="110.471504629626"/>
    <n v="0"/>
    <n v="111.86802083333168"/>
  </r>
  <r>
    <s v="SR44696"/>
    <d v="2018-10-06T00:57:09"/>
    <x v="0"/>
    <s v="Perez, Daniel"/>
    <s v="DevOps-EDI"/>
    <s v="Deshmukh, Gaurav (CyberTech)"/>
    <d v="2019-01-18T20:21:40"/>
    <s v="EUC-New EDI Map"/>
    <s v="EAM-EDI"/>
    <s v="Scheduled Ticket"/>
    <d v="2019-02-28T09:34:00"/>
    <m/>
    <s v="Smith, Christopher (Wipro)"/>
    <m/>
    <s v="All EDI customer generated 997"/>
    <n v="104.80869212962716"/>
    <n v="0"/>
    <n v="117.96031249999942"/>
  </r>
  <r>
    <s v="SR43448"/>
    <d v="2018-10-01T04:25:02"/>
    <x v="0"/>
    <s v="Hutchinson, Michelle"/>
    <s v="DevOps-EDI"/>
    <s v="Paul, Ishan (Cybertech)"/>
    <d v="2019-01-30T14:30:02"/>
    <s v="EUC-New customer setup"/>
    <s v="EAM-EDI"/>
    <s v="Scheduled Ticket"/>
    <d v="2019-02-14T12:50:02"/>
    <m/>
    <s v="Brenner, Gail"/>
    <m/>
    <s v="Assign: CyberTech System: HCP"/>
    <n v="121.42013888889051"/>
    <n v="0"/>
    <n v="122.81594907407271"/>
  </r>
  <r>
    <s v="SR25051"/>
    <d v="2018-06-27T18:39:25"/>
    <x v="0"/>
    <s v="Ruiz, Ericka"/>
    <s v="DevOps-EDI"/>
    <s v="Paul, Ishan (Cybertech)"/>
    <d v="2019-01-30T14:30:32"/>
    <s v="EUC-New connection"/>
    <s v="EAM-EDI"/>
    <s v="Scheduled Ticket"/>
    <d v="2018-10-23T22:41:25"/>
    <m/>
    <s v="Brown, Aaron"/>
    <m/>
    <s v="Atte. Aaron Brown On July 1, 2"/>
    <n v="216.82716435184557"/>
    <n v="0"/>
    <n v="218.22262731481169"/>
  </r>
  <r>
    <s v="SR63748"/>
    <d v="2019-01-22T14:21:14"/>
    <x v="2"/>
    <s v="Singh, Vinod"/>
    <s v="DevOps-EDI"/>
    <s v="Deshmukh, Gaurav (CyberTech)"/>
    <d v="2019-01-29T15:21:33"/>
    <s v="S4"/>
    <s v="SAP SCM"/>
    <m/>
    <d v="2019-07-15T10:25:14"/>
    <s v="No"/>
    <s v="Singh, Vinod"/>
    <m/>
    <s v="Hi CybertechEdisupport,Please"/>
    <n v="7.041886574072123"/>
    <n v="1"/>
    <n v="9.4019212962957681"/>
  </r>
  <r>
    <s v="SR63010"/>
    <d v="2019-01-17T23:26:05"/>
    <x v="2"/>
    <s v="Brown, Aaron"/>
    <s v="DevOps-EDI"/>
    <s v="Kokane, Atul (Cybertech)"/>
    <d v="2019-01-29T11:08:48"/>
    <s v="EUC-New connection"/>
    <s v="EAM-EDI"/>
    <m/>
    <d v="2019-03-08T09:49:05"/>
    <s v="No"/>
    <s v="Brown, Aaron"/>
    <m/>
    <s v="Please check why the ASN for Y"/>
    <n v="11.487997685180744"/>
    <n v="1"/>
    <n v="14.023553240738693"/>
  </r>
  <r>
    <s v="SR61687"/>
    <d v="2019-01-11T12:58:58"/>
    <x v="3"/>
    <s v="Qureshi, Shoaib Rajmahamad"/>
    <s v="DevOps-EDI"/>
    <s v="Deshmukh, Gaurav (CyberTech)"/>
    <d v="2019-01-29T00:00:45"/>
    <s v="EUC-Minor EDI Map Change"/>
    <s v="EAM-EDI"/>
    <m/>
    <d v="2019-02-05T07:06:58"/>
    <s v="No"/>
    <s v="Qureshi, Shoaib Rajmahamad"/>
    <m/>
    <s v="EDI for the supplier YAMAICHI"/>
    <n v="17.459571759260143"/>
    <n v="1"/>
    <n v="20.45905092592875"/>
  </r>
  <r>
    <s v="SR61604"/>
    <d v="2019-01-11T00:59:47"/>
    <x v="3"/>
    <s v="Perez, Daniel"/>
    <s v="DevOps-EDI"/>
    <s v="Ambati, Shivaram (CyberTech)"/>
    <d v="2019-01-19T00:00:15"/>
    <s v="EUC-Minor EDI Map Change"/>
    <s v="EAM-EDI"/>
    <m/>
    <d v="2019-01-31T01:13:47"/>
    <s v="No"/>
    <s v="Ambati, Shivaram (CyberTech)"/>
    <m/>
    <s v="Hello, We recently received a"/>
    <n v="7.9586574074055534"/>
    <n v="1"/>
    <n v="20.958483796297514"/>
  </r>
  <r>
    <s v="SR61299"/>
    <d v="2019-01-09T20:20:47"/>
    <x v="2"/>
    <s v="Hutchinson, Michelle"/>
    <s v="DevOps-EDI"/>
    <s v="Deshmukh, Gaurav (CyberTech)"/>
    <d v="2019-01-29T15:11:37"/>
    <s v="EUC-Minor EDI Map Change"/>
    <s v="EAM-EDI"/>
    <m/>
    <d v="2019-02-05T15:08:47"/>
    <s v="No"/>
    <s v="Hutchinson, Michelle"/>
    <m/>
    <s v="Walmart Supplier AS2 Certifica"/>
    <n v="19.785300925927004"/>
    <n v="1"/>
    <n v="22.152233796296059"/>
  </r>
  <r>
    <s v="SR60429"/>
    <d v="2019-01-04T23:41:37"/>
    <x v="3"/>
    <s v="Hutchinson, Michelle"/>
    <s v="DevOps-EDI"/>
    <s v="Kokane, Atul (Cybertech)"/>
    <d v="2019-01-30T00:00:20"/>
    <s v="S4"/>
    <s v="SAP SECURITY"/>
    <m/>
    <d v="2019-07-15T17:41:37"/>
    <s v="No"/>
    <s v="Davis, Gregory (Wipro)"/>
    <m/>
    <s v="EDI Team - See attachment for"/>
    <n v="25.012997685189475"/>
    <n v="1"/>
    <n v="27.012766203704814"/>
  </r>
  <r>
    <s v="SR60428"/>
    <d v="2019-01-04T23:28:30"/>
    <x v="2"/>
    <s v="Sullivan, Brandon"/>
    <s v="DevOps-EDI"/>
    <s v="Paul, Ishan (Cybertech)"/>
    <d v="2019-01-30T03:25:43"/>
    <s v="EUC-Business Process"/>
    <s v="SAP SD"/>
    <m/>
    <d v="2019-07-12T12:40:30"/>
    <s v="No"/>
    <s v="Davis, Gregory (Wipro)"/>
    <m/>
    <s v="I have a customer that wants t"/>
    <n v="25.164733796293149"/>
    <n v="1"/>
    <n v="27.021874999998545"/>
  </r>
  <r>
    <s v="SR59428"/>
    <d v="2018-12-26T14:44:41"/>
    <x v="3"/>
    <s v="Resendiz, Jonathan"/>
    <s v="DevOps-EDI"/>
    <s v="Hegde, Vijet (CyberTech Systems)"/>
    <d v="2019-01-22T00:00:37"/>
    <s v="EUC-New customer setup"/>
    <s v="EAM-EDI"/>
    <m/>
    <d v="2019-05-14T16:08:41"/>
    <s v="No"/>
    <s v="Hegde, Vijet (CyberTech Syste.."/>
    <m/>
    <s v="Setup the below customers for"/>
    <n v="26.386064814811107"/>
    <n v="0"/>
    <n v="36.385636574072123"/>
  </r>
  <r>
    <s v="SR58861"/>
    <d v="2018-12-20T12:23:06"/>
    <x v="3"/>
    <s v="Garg, Ram(Wipro)"/>
    <s v="DevOps-EDI"/>
    <s v="Hegde, Vijet (CyberTech Systems)"/>
    <d v="2019-01-30T00:00:11"/>
    <s v="EUC-Minor EDI Map Change"/>
    <s v="EAM-EDI"/>
    <m/>
    <d v="2019-02-08T08:07:06"/>
    <s v="No"/>
    <s v="Garg, Ram(Wipro)"/>
    <m/>
    <s v="pl. add below fields in 940 id"/>
    <n v="40.484085648145992"/>
    <n v="0"/>
    <n v="42.48395833333052"/>
  </r>
  <r>
    <s v="SR58510"/>
    <d v="2018-12-19T00:49:59"/>
    <x v="3"/>
    <s v="Hutchinson, Michelle"/>
    <s v="DevOps-EDI"/>
    <s v="Deshmukh, Gaurav (CyberTech)"/>
    <d v="2019-01-22T00:00:26"/>
    <s v="EUC-Minor EDI Map Change"/>
    <s v="EAM-EDI"/>
    <m/>
    <d v="2019-01-28T23:32:59"/>
    <s v="No"/>
    <s v="Hutchinson, Michelle"/>
    <m/>
    <s v="See attachment. Acct #50637 ha"/>
    <n v="33.965590277774027"/>
    <n v="0"/>
    <n v="43.965289351850515"/>
  </r>
  <r>
    <s v="SR57821"/>
    <d v="2018-12-14T15:09:51"/>
    <x v="3"/>
    <s v="Cai, Cynthia"/>
    <s v="DevOps-EDI"/>
    <s v="Deshmukh, Gaurav (CyberTech)"/>
    <d v="2019-01-11T00:00:43"/>
    <s v="EUC-007 Windows Account and Data Share"/>
    <s v="Windows Account"/>
    <m/>
    <d v="2018-12-17T18:10:51"/>
    <s v="Yes"/>
    <s v="Adams, Lela (Wipro)"/>
    <m/>
    <s v="We have a new supplier. Suppli"/>
    <n v="27.368657407409046"/>
    <n v="0"/>
    <n v="48.368159722223936"/>
  </r>
  <r>
    <s v="SR57215"/>
    <d v="2018-12-11T21:38:35"/>
    <x v="3"/>
    <s v="Beke, Zoltan"/>
    <s v="DevOps-EDI"/>
    <s v="Gupta, Shubham (Cybertech)"/>
    <d v="2019-01-11T00:00:47"/>
    <s v="EUC-Minor EDI Map Change"/>
    <s v="EAM-EDI"/>
    <m/>
    <d v="2019-01-23T13:17:35"/>
    <s v="No"/>
    <s v="Beke, Zoltan"/>
    <m/>
    <s v="Dear Gupta request #: please i"/>
    <n v="30.098750000004657"/>
    <n v="0"/>
    <n v="51.098206018519704"/>
  </r>
  <r>
    <s v="SR50652"/>
    <d v="2018-11-07T05:07:27"/>
    <x v="3"/>
    <s v="Teran, Dulce"/>
    <s v="DevOps-EDI"/>
    <s v="Ansari, Salman (Cybertech)"/>
    <d v="2019-01-08T00:00:34"/>
    <s v="EUC-Minor EDI Map Change"/>
    <s v="EAM-EDI"/>
    <m/>
    <d v="2019-01-08T05:20:27"/>
    <s v="No"/>
    <s v="Ansari, Salman (Cybertech)"/>
    <m/>
    <s v="Analog Devices DESADV FailureA"/>
    <n v="61.786886574074742"/>
    <n v="0"/>
    <n v="85.786493055558822"/>
  </r>
  <r>
    <s v="SR49650"/>
    <d v="2018-10-31T20:34:28"/>
    <x v="3"/>
    <s v="Degroot, Craig"/>
    <s v="DevOps-EDI"/>
    <s v="Hegde, Vijet (CyberTech Systems)"/>
    <d v="2019-01-30T00:00:21"/>
    <s v="EUC-New vendor setup"/>
    <s v="EAM-EDI"/>
    <m/>
    <d v="2019-04-15T01:27:28"/>
    <s v="No"/>
    <s v="Hegde, Vijet (CyberTech Syste.."/>
    <m/>
    <s v="Setup EDI subsystem for Custom"/>
    <n v="90.142974537033297"/>
    <n v="0"/>
    <n v="92.142731481479132"/>
  </r>
  <r>
    <s v="SR48154"/>
    <d v="2018-10-24T13:41:38"/>
    <x v="3"/>
    <s v="Hutchinson, Michelle"/>
    <s v="DevOps-EDI"/>
    <s v="Ambati, Shivaram (CyberTech)"/>
    <d v="2019-01-18T00:01:18"/>
    <s v="EUC-Minor EDI Map Change"/>
    <s v="EAM-EDI"/>
    <m/>
    <d v="2019-01-15T02:32:38"/>
    <s v="No"/>
    <s v="Patil, Yashashree"/>
    <m/>
    <s v="System HCP KOHLS sent the orde"/>
    <n v="85.430324074077362"/>
    <n v="0"/>
    <n v="99.429421296299552"/>
  </r>
  <r>
    <s v="SR45339"/>
    <d v="2018-10-10T02:53:16"/>
    <x v="3"/>
    <s v="Galinsky, Karen"/>
    <s v="DevOps-EDI"/>
    <s v="Hegde, Vijet (CyberTech Systems)"/>
    <d v="2019-01-29T00:00:50"/>
    <s v="EUC-New connection"/>
    <s v="EAM-EDI"/>
    <m/>
    <d v="2019-02-28T08:16:16"/>
    <s v="No"/>
    <s v="Brown, Aaron"/>
    <m/>
    <s v="We currently have SAP set up f"/>
    <n v="110.88025462962833"/>
    <n v="0"/>
    <n v="113.87967592592759"/>
  </r>
  <r>
    <s v="SR43197"/>
    <d v="2018-09-28T12:55:11"/>
    <x v="3"/>
    <s v="Perez, Daniel"/>
    <s v="DevOps-EDI"/>
    <s v="Deshmukh, Gaurav (CyberTech)"/>
    <d v="2019-01-18T00:00:52"/>
    <s v="EUC-Minor EDI Map Change"/>
    <s v="EAM-EDI"/>
    <m/>
    <d v="2019-01-31T01:41:11"/>
    <s v="No"/>
    <s v="Patil, Yashashree"/>
    <m/>
    <s v="Please up-date our AS2 certifi"/>
    <n v="111.46228009259357"/>
    <n v="0"/>
    <n v="125.46167824073927"/>
  </r>
  <r>
    <m/>
    <m/>
    <x v="4"/>
    <m/>
    <m/>
    <m/>
    <m/>
    <m/>
    <m/>
    <m/>
    <m/>
    <m/>
    <m/>
    <m/>
    <m/>
    <m/>
    <n v="27"/>
    <m/>
  </r>
  <r>
    <m/>
    <m/>
    <x v="4"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9">
  <r>
    <s v="SR65809"/>
    <d v="2019-01-31T14:34:29"/>
    <x v="0"/>
    <s v="Kertesz, Iren"/>
    <s v="DevOps-EDI"/>
    <x v="0"/>
    <d v="2019-02-01T08:50:10"/>
    <x v="0"/>
    <s v="SAP SECURITY"/>
    <x v="0"/>
    <d v="2019-07-24T10:38:29"/>
    <m/>
    <s v="Chavhan, Shital"/>
    <m/>
    <s v="Need to unlock VF31 in PEP for"/>
    <n v="0.76089120370306773"/>
    <n v="1"/>
    <n v="0.39271990740962792"/>
    <x v="0"/>
  </r>
  <r>
    <s v="SR65797"/>
    <d v="2019-01-31T14:20:14"/>
    <x v="1"/>
    <s v="Garg, Ram(Wipro)"/>
    <s v="DevOps-EDI"/>
    <x v="1"/>
    <d v="2019-02-01T12:01:09"/>
    <x v="1"/>
    <s v="EAM-EDI"/>
    <x v="1"/>
    <d v="2019-02-20T14:34:14"/>
    <m/>
    <s v="Garg, Ram(Wipro)"/>
    <m/>
    <s v="pl. create and test the map ch"/>
    <n v="0.90341435185109731"/>
    <n v="1"/>
    <n v="0.40261574074247619"/>
    <x v="0"/>
  </r>
  <r>
    <s v="SR65389"/>
    <d v="2019-01-29T21:48:09"/>
    <x v="0"/>
    <s v="Galinsky, Karen"/>
    <s v="DevOps-EDI"/>
    <x v="2"/>
    <d v="2019-01-31T19:50:44"/>
    <x v="2"/>
    <s v="EAM-EDI"/>
    <x v="0"/>
    <d v="2019-06-06T21:16:09"/>
    <m/>
    <s v="Hegde, Vijet (CyberTech Syste.."/>
    <m/>
    <s v="As this issue is taking time t"/>
    <n v="1.9184606481430819"/>
    <n v="1"/>
    <n v="2.0915624999979627"/>
    <x v="0"/>
  </r>
  <r>
    <s v="SR65216"/>
    <d v="2019-01-29T14:09:51"/>
    <x v="0"/>
    <s v="Novak, Norbert"/>
    <s v="DevOps-EDI"/>
    <x v="2"/>
    <d v="2019-01-31T15:17:23"/>
    <x v="3"/>
    <s v="EAM-EDI"/>
    <x v="0"/>
    <d v="2019-04-24T10:30:51"/>
    <m/>
    <s v="Novak, Norbert"/>
    <m/>
    <s v="We have a supplier Future Elec"/>
    <n v="2.0468981481462833"/>
    <n v="1"/>
    <n v="2.4098263888881775"/>
    <x v="0"/>
  </r>
  <r>
    <s v="SR64291"/>
    <d v="2019-01-24T03:48:05"/>
    <x v="1"/>
    <s v="Hutchinson, Michelle"/>
    <s v="DevOps-EDI"/>
    <x v="3"/>
    <d v="2019-02-01T12:01:09"/>
    <x v="1"/>
    <s v="EAM-EDI"/>
    <x v="1"/>
    <d v="2019-02-13T04:02:05"/>
    <m/>
    <s v="Hutchinson, Michelle"/>
    <m/>
    <s v="AAFES: There is an error with"/>
    <n v="8.3424074074064265"/>
    <n v="1"/>
    <n v="7.8416087962978054"/>
    <x v="0"/>
  </r>
  <r>
    <s v="SR64209"/>
    <d v="2019-01-23T21:39:52"/>
    <x v="1"/>
    <s v="Hoffmann, Elise"/>
    <s v="DevOps-EDI"/>
    <x v="4"/>
    <d v="2019-02-01T12:01:09"/>
    <x v="1"/>
    <s v="EAM-EDI"/>
    <x v="1"/>
    <d v="2019-02-12T21:53:52"/>
    <m/>
    <s v="Hoffmann, Elise"/>
    <m/>
    <s v="Please assign this ticket ti C"/>
    <n v="8.5981134259200189"/>
    <n v="1"/>
    <n v="8.0973148148113978"/>
    <x v="0"/>
  </r>
  <r>
    <s v="SR64084"/>
    <d v="2019-01-23T15:53:31"/>
    <x v="1"/>
    <s v="Novak, Norbert"/>
    <s v="DevOps-EDI"/>
    <x v="3"/>
    <d v="2019-02-01T12:01:09"/>
    <x v="3"/>
    <s v="EAM-EDI"/>
    <x v="1"/>
    <d v="2019-04-17T16:53:31"/>
    <m/>
    <s v="Novak, Norbert"/>
    <m/>
    <s v="Actually different Harman site"/>
    <n v="8.8386342592566507"/>
    <n v="1"/>
    <n v="8.3378356481480296"/>
    <x v="0"/>
  </r>
  <r>
    <s v="SR63602"/>
    <d v="2019-01-21T20:00:16"/>
    <x v="1"/>
    <s v="Deshmukh, Gaurav (CyberTech)"/>
    <s v="DevOps-EDI"/>
    <x v="3"/>
    <d v="2019-02-01T12:01:09"/>
    <x v="1"/>
    <s v="EAM-EDI"/>
    <x v="1"/>
    <d v="2019-02-08T20:14:16"/>
    <m/>
    <s v="Deshmukh, Gaurav (CyberTech)"/>
    <m/>
    <s v="Hi EDI Team, There is requirem"/>
    <n v="10.667280092588044"/>
    <n v="1"/>
    <n v="10.166481481479423"/>
    <x v="0"/>
  </r>
  <r>
    <s v="SR63199"/>
    <d v="2019-01-18T19:14:17"/>
    <x v="0"/>
    <s v="Hutchinson, Michelle"/>
    <s v="DevOps-EDI"/>
    <x v="5"/>
    <d v="2019-01-30T03:05:34"/>
    <x v="1"/>
    <s v="EAM-EDI"/>
    <x v="0"/>
    <d v="2019-02-07T19:28:17"/>
    <m/>
    <s v="Hutchinson, Michelle"/>
    <m/>
    <s v="MCX: 856 Document Errors"/>
    <n v="11.327280092591536"/>
    <n v="1"/>
    <n v="13.198414351849351"/>
    <x v="0"/>
  </r>
  <r>
    <s v="SR63002"/>
    <d v="2019-01-17T22:29:50"/>
    <x v="1"/>
    <s v="Hutchinson, Michelle"/>
    <s v="DevOps-EDI"/>
    <x v="4"/>
    <d v="2019-02-01T12:01:09"/>
    <x v="1"/>
    <s v="EAM-EDI"/>
    <x v="1"/>
    <d v="2019-02-06T22:43:50"/>
    <m/>
    <s v="Hutchinson, Michelle"/>
    <m/>
    <s v="Sports Basement 810 Invoice Fa"/>
    <n v="14.563414351847314"/>
    <n v="1"/>
    <n v="14.062615740738693"/>
    <x v="0"/>
  </r>
  <r>
    <s v="SR62763"/>
    <d v="2019-01-17T01:58:00"/>
    <x v="0"/>
    <s v="Resendiz, Jonathan"/>
    <s v="DevOps-EDI"/>
    <x v="5"/>
    <d v="2019-01-30T14:32:22"/>
    <x v="4"/>
    <s v="EAM-EDI"/>
    <x v="2"/>
    <d v="2019-02-28T13:39:00"/>
    <m/>
    <s v="Brown, Aaron"/>
    <m/>
    <s v="Please block the ASN output pu"/>
    <n v="13.52386574074626"/>
    <n v="1"/>
    <n v="14.918055555557657"/>
    <x v="0"/>
  </r>
  <r>
    <s v="SR62751"/>
    <d v="2019-01-17T01:09:25"/>
    <x v="0"/>
    <s v="Stokes, Jace"/>
    <s v="DevOps-EDI"/>
    <x v="1"/>
    <d v="2019-01-30T15:43:19"/>
    <x v="4"/>
    <s v="EAM-EDI"/>
    <x v="0"/>
    <d v="2019-03-12T20:26:25"/>
    <m/>
    <s v="Stokes, Jace"/>
    <m/>
    <s v="Hello, For Ford AVAS Speakers"/>
    <n v="13.606875000004948"/>
    <n v="1"/>
    <n v="14.951793981483206"/>
    <x v="0"/>
  </r>
  <r>
    <s v="SR62708"/>
    <d v="2019-01-16T20:47:45"/>
    <x v="0"/>
    <s v="Gyorffy, Viktoria"/>
    <s v="DevOps-EDI"/>
    <x v="1"/>
    <d v="2019-01-31T13:27:06"/>
    <x v="0"/>
    <s v="SAP FICO"/>
    <x v="3"/>
    <d v="2019-07-24T04:22:45"/>
    <m/>
    <s v="Gyorffy, Viktoria"/>
    <m/>
    <s v="Hello,I received some rejectio"/>
    <n v="14.693993055559986"/>
    <n v="1"/>
    <n v="15.133506944446708"/>
    <x v="1"/>
  </r>
  <r>
    <s v="SR62391"/>
    <d v="2019-01-15T19:14:50"/>
    <x v="0"/>
    <s v="Gyorffy, Viktoria"/>
    <s v="DevOps-EDI"/>
    <x v="4"/>
    <d v="2019-01-17T03:52:33"/>
    <x v="0"/>
    <s v="SAP FICO"/>
    <x v="2"/>
    <d v="2019-07-09T13:38:50"/>
    <m/>
    <s v="Gyorffy, Viktoria"/>
    <m/>
    <s v="Dear Team,Some invoices have b"/>
    <n v="1.3595254629690317"/>
    <n v="1"/>
    <n v="16.19803240741021"/>
    <x v="1"/>
  </r>
  <r>
    <s v="SR62386"/>
    <d v="2019-01-15T18:59:28"/>
    <x v="0"/>
    <s v="Gyorffy, Viktoria"/>
    <s v="DevOps-EDI"/>
    <x v="4"/>
    <d v="2019-01-17T03:28:45"/>
    <x v="0"/>
    <s v="SAP FICO"/>
    <x v="2"/>
    <d v="2019-07-09T13:21:28"/>
    <m/>
    <s v="Gyorffy, Viktoria"/>
    <m/>
    <s v="Dear Team,Invoice numbers 2093"/>
    <n v="1.3536689814864076"/>
    <n v="1"/>
    <n v="16.208703703705396"/>
    <x v="1"/>
  </r>
  <r>
    <s v="SR61710"/>
    <d v="2019-01-11T13:44:56"/>
    <x v="1"/>
    <s v="Garg, Ram(Wipro)"/>
    <s v="DevOps-EDI"/>
    <x v="3"/>
    <d v="2019-02-01T12:01:09"/>
    <x v="5"/>
    <s v="EAM-EDI"/>
    <x v="1"/>
    <d v="2019-03-04T14:16:56"/>
    <m/>
    <s v="Garg, Ram(Wipro)"/>
    <m/>
    <s v="pl. set up payment file with E"/>
    <n v="20.927928240736946"/>
    <n v="1"/>
    <n v="20.427129629628325"/>
    <x v="1"/>
  </r>
  <r>
    <s v="SR61471"/>
    <d v="2019-01-10T14:56:17"/>
    <x v="1"/>
    <s v="Qureshi, Shoaib Rajmahamad"/>
    <s v="DevOps-EDI"/>
    <x v="3"/>
    <d v="2019-02-01T12:01:09"/>
    <x v="5"/>
    <s v="EAM-EDI"/>
    <x v="1"/>
    <d v="2019-02-21T15:26:17"/>
    <m/>
    <s v="Qureshi, Shoaib Rajmahamad"/>
    <m/>
    <s v="Required EDI Connection &amp; ASN"/>
    <n v="21.878379629626579"/>
    <n v="1"/>
    <n v="21.377581018517958"/>
    <x v="1"/>
  </r>
  <r>
    <s v="SR60453"/>
    <d v="2019-01-06T01:13:15"/>
    <x v="0"/>
    <s v="Perez, Daniel"/>
    <s v="DevOps-EDI"/>
    <x v="4"/>
    <d v="2019-01-30T14:24:53"/>
    <x v="1"/>
    <s v="EAM-EDI"/>
    <x v="2"/>
    <d v="2019-01-31T22:58:00"/>
    <m/>
    <s v="Brenner, Gail"/>
    <m/>
    <s v="Please extract the must arrive"/>
    <n v="24.54974537036469"/>
    <n v="1"/>
    <n v="25.949131944442343"/>
    <x v="1"/>
  </r>
  <r>
    <s v="SR60029"/>
    <d v="2019-01-03T01:38:31"/>
    <x v="0"/>
    <s v="Hutchinson, Michelle"/>
    <s v="DevOps-EDI"/>
    <x v="5"/>
    <d v="2019-01-30T14:33:02"/>
    <x v="5"/>
    <s v="EAM-EDI"/>
    <x v="2"/>
    <d v="2019-02-14T13:10:31"/>
    <m/>
    <s v="Davis, Gregory (Wipro)"/>
    <m/>
    <s v="We need your support for the n"/>
    <n v="27.537858796298678"/>
    <n v="1"/>
    <n v="28.93158564814803"/>
    <x v="1"/>
  </r>
  <r>
    <s v="SR59885"/>
    <d v="2019-01-02T15:28:19"/>
    <x v="0"/>
    <s v="Hegde, Vijet (CyberTech Syste.."/>
    <s v="DevOps-EDI"/>
    <x v="2"/>
    <d v="2019-01-31T20:02:53"/>
    <x v="3"/>
    <s v="EAM-EDI"/>
    <x v="4"/>
    <d v="2019-04-19T18:13:19"/>
    <m/>
    <s v="Hegde, Vijet (CyberTech Syste.."/>
    <m/>
    <s v="Valens is a supplier requestin"/>
    <n v="29.190671296295477"/>
    <n v="1"/>
    <n v="29.355335648149776"/>
    <x v="1"/>
  </r>
  <r>
    <s v="SR57261"/>
    <d v="2018-12-12T03:11:11"/>
    <x v="0"/>
    <s v="Renick, Debbie"/>
    <s v="DevOps-EDI"/>
    <x v="4"/>
    <d v="2019-01-23T02:24:17"/>
    <x v="6"/>
    <s v="SAP SD"/>
    <x v="0"/>
    <d v="2019-05-29T05:11:11"/>
    <m/>
    <s v="Flynn, Sandy"/>
    <m/>
    <s v="ASN for Chrysler not going thr"/>
    <n v="41.967430555559986"/>
    <n v="0"/>
    <n v="50.867233796299843"/>
    <x v="2"/>
  </r>
  <r>
    <s v="SR56980"/>
    <d v="2018-12-11T03:37:15"/>
    <x v="0"/>
    <s v="Richardson, Pam"/>
    <s v="DevOps-EDI"/>
    <x v="5"/>
    <d v="2019-01-30T14:27:04"/>
    <x v="3"/>
    <s v="EAM-EDI"/>
    <x v="2"/>
    <d v="2019-04-17T16:07:15"/>
    <m/>
    <s v="Richardson, Pam"/>
    <m/>
    <s v="Please set up vendor code Sams"/>
    <n v="50.451261574075033"/>
    <n v="0"/>
    <n v="51.849131944443798"/>
    <x v="2"/>
  </r>
  <r>
    <s v="SR56956"/>
    <d v="2018-12-11T00:20:41"/>
    <x v="0"/>
    <s v="Hutchinson, Michelle"/>
    <s v="DevOps-EDI"/>
    <x v="5"/>
    <d v="2019-01-30T14:27:41"/>
    <x v="4"/>
    <s v="EAM-EDI"/>
    <x v="2"/>
    <d v="2019-02-18T03:21:41"/>
    <m/>
    <s v="Hutchinson, Michelle"/>
    <m/>
    <s v="Home Depot - EDI Testing and G"/>
    <n v="50.588194444440887"/>
    <n v="0"/>
    <n v="51.985636574070668"/>
    <x v="2"/>
  </r>
  <r>
    <s v="SR56730"/>
    <d v="2018-12-10T13:37:44"/>
    <x v="0"/>
    <s v="Garg, Ram(Wipro)"/>
    <s v="DevOps-EDI"/>
    <x v="1"/>
    <d v="2019-01-31T13:10:25"/>
    <x v="1"/>
    <s v="EAM-EDI"/>
    <x v="3"/>
    <d v="2019-02-14T05:59:44"/>
    <m/>
    <s v="Garg, Ram(Wipro)"/>
    <m/>
    <s v="pl. update the EDI map as per"/>
    <n v="51.981030092596484"/>
    <n v="0"/>
    <n v="52.432129629632982"/>
    <x v="2"/>
  </r>
  <r>
    <s v="SR53504"/>
    <d v="2018-11-22T11:52:42"/>
    <x v="0"/>
    <s v="Cai, Suzhen"/>
    <s v="DevOps-EDI"/>
    <x v="3"/>
    <d v="2019-01-02T18:38:08"/>
    <x v="4"/>
    <s v="EAM-EDI"/>
    <x v="2"/>
    <d v="2019-02-06T14:51:42"/>
    <m/>
    <s v="Deshmukh, Gaurav (CyberTech)"/>
    <m/>
    <s v="To implement ASN via EDI with"/>
    <n v="41.281550925923511"/>
    <n v="0"/>
    <n v="70.505069444443507"/>
    <x v="3"/>
  </r>
  <r>
    <s v="SR48386"/>
    <d v="2018-10-25T13:07:45"/>
    <x v="0"/>
    <s v="Ramachandran, Ramesh"/>
    <s v="DevOps-EDI"/>
    <x v="3"/>
    <d v="2018-12-10T21:22:53"/>
    <x v="4"/>
    <s v="EAM-EDI"/>
    <x v="2"/>
    <d v="2019-01-01T16:05:45"/>
    <m/>
    <s v="Ramachandran, Ramesh"/>
    <m/>
    <s v="Amazon India has an applicatio"/>
    <n v="46.343842592592409"/>
    <n v="0"/>
    <n v="98.452951388891961"/>
    <x v="4"/>
  </r>
  <r>
    <s v="SR46003"/>
    <d v="2018-10-12T03:10:03"/>
    <x v="0"/>
    <s v="Hutchinson, Michelle"/>
    <s v="DevOps-EDI"/>
    <x v="5"/>
    <d v="2019-01-30T14:29:01"/>
    <x v="2"/>
    <s v="EAM-EDI"/>
    <x v="2"/>
    <d v="2019-04-08T16:51:03"/>
    <m/>
    <s v="Brown, Aaron"/>
    <m/>
    <s v="System: HCP 850, 856, 810"/>
    <n v="110.471504629626"/>
    <n v="0"/>
    <n v="111.86802083333168"/>
    <x v="4"/>
  </r>
  <r>
    <s v="SR44696"/>
    <d v="2018-10-06T00:57:09"/>
    <x v="0"/>
    <s v="Perez, Daniel"/>
    <s v="DevOps-EDI"/>
    <x v="3"/>
    <d v="2019-01-18T20:21:40"/>
    <x v="5"/>
    <s v="EAM-EDI"/>
    <x v="2"/>
    <d v="2019-02-28T09:34:00"/>
    <m/>
    <s v="Smith, Christopher (Wipro)"/>
    <m/>
    <s v="All EDI customer generated 997"/>
    <n v="104.80869212962716"/>
    <n v="0"/>
    <n v="117.96031249999942"/>
    <x v="4"/>
  </r>
  <r>
    <s v="SR43448"/>
    <d v="2018-10-01T04:25:02"/>
    <x v="0"/>
    <s v="Hutchinson, Michelle"/>
    <s v="DevOps-EDI"/>
    <x v="5"/>
    <d v="2019-01-30T14:30:02"/>
    <x v="2"/>
    <s v="EAM-EDI"/>
    <x v="2"/>
    <d v="2019-02-14T12:50:02"/>
    <m/>
    <s v="Brenner, Gail"/>
    <m/>
    <s v="Assign: CyberTech System: HCP"/>
    <n v="121.42013888889051"/>
    <n v="0"/>
    <n v="122.81594907407271"/>
    <x v="4"/>
  </r>
  <r>
    <s v="SR25051"/>
    <d v="2018-06-27T18:39:25"/>
    <x v="0"/>
    <s v="Ruiz, Ericka"/>
    <s v="DevOps-EDI"/>
    <x v="5"/>
    <d v="2019-01-30T14:30:32"/>
    <x v="4"/>
    <s v="EAM-EDI"/>
    <x v="2"/>
    <d v="2018-10-23T22:41:25"/>
    <m/>
    <s v="Brown, Aaron"/>
    <m/>
    <s v="Atte. Aaron Brown On July 1, 2"/>
    <n v="216.82716435184557"/>
    <n v="0"/>
    <n v="218.22262731481169"/>
    <x v="4"/>
  </r>
  <r>
    <s v="SR63748"/>
    <d v="2019-01-22T14:21:14"/>
    <x v="2"/>
    <s v="Singh, Vinod"/>
    <s v="DevOps-EDI"/>
    <x v="3"/>
    <d v="2019-01-29T15:21:33"/>
    <x v="0"/>
    <s v="SAP SCM"/>
    <x v="1"/>
    <d v="2019-07-15T10:25:14"/>
    <s v="No"/>
    <s v="Singh, Vinod"/>
    <m/>
    <s v="Hi CybertechEdisupport,Please"/>
    <n v="7.041886574072123"/>
    <n v="1"/>
    <n v="9.4019212962957681"/>
    <x v="0"/>
  </r>
  <r>
    <s v="SR63010"/>
    <d v="2019-01-17T23:26:05"/>
    <x v="2"/>
    <s v="Brown, Aaron"/>
    <s v="DevOps-EDI"/>
    <x v="1"/>
    <d v="2019-01-29T11:08:48"/>
    <x v="4"/>
    <s v="EAM-EDI"/>
    <x v="1"/>
    <d v="2019-03-08T09:49:05"/>
    <s v="No"/>
    <s v="Brown, Aaron"/>
    <m/>
    <s v="Please check why the ASN for Y"/>
    <n v="11.487997685180744"/>
    <n v="1"/>
    <n v="14.023553240738693"/>
    <x v="0"/>
  </r>
  <r>
    <s v="SR61687"/>
    <d v="2019-01-11T12:58:58"/>
    <x v="3"/>
    <s v="Qureshi, Shoaib Rajmahamad"/>
    <s v="DevOps-EDI"/>
    <x v="3"/>
    <d v="2019-01-29T00:00:45"/>
    <x v="1"/>
    <s v="EAM-EDI"/>
    <x v="1"/>
    <d v="2019-02-05T07:06:58"/>
    <s v="No"/>
    <s v="Qureshi, Shoaib Rajmahamad"/>
    <m/>
    <s v="EDI for the supplier YAMAICHI"/>
    <n v="17.459571759260143"/>
    <n v="1"/>
    <n v="20.45905092592875"/>
    <x v="1"/>
  </r>
  <r>
    <s v="SR61604"/>
    <d v="2019-01-11T00:59:47"/>
    <x v="3"/>
    <s v="Perez, Daniel"/>
    <s v="DevOps-EDI"/>
    <x v="4"/>
    <d v="2019-01-19T00:00:15"/>
    <x v="1"/>
    <s v="EAM-EDI"/>
    <x v="1"/>
    <d v="2019-01-31T01:13:47"/>
    <s v="No"/>
    <s v="Ambati, Shivaram (CyberTech)"/>
    <m/>
    <s v="Hello, We recently received a"/>
    <n v="7.9586574074055534"/>
    <n v="1"/>
    <n v="20.958483796297514"/>
    <x v="1"/>
  </r>
  <r>
    <s v="SR61299"/>
    <d v="2019-01-09T20:20:47"/>
    <x v="2"/>
    <s v="Hutchinson, Michelle"/>
    <s v="DevOps-EDI"/>
    <x v="3"/>
    <d v="2019-01-29T15:11:37"/>
    <x v="1"/>
    <s v="EAM-EDI"/>
    <x v="1"/>
    <d v="2019-02-05T15:08:47"/>
    <s v="No"/>
    <s v="Hutchinson, Michelle"/>
    <m/>
    <s v="Walmart Supplier AS2 Certifica"/>
    <n v="19.785300925927004"/>
    <n v="1"/>
    <n v="22.152233796296059"/>
    <x v="1"/>
  </r>
  <r>
    <s v="SR60429"/>
    <d v="2019-01-04T23:41:37"/>
    <x v="3"/>
    <s v="Hutchinson, Michelle"/>
    <s v="DevOps-EDI"/>
    <x v="1"/>
    <d v="2019-01-30T00:00:20"/>
    <x v="0"/>
    <s v="SAP SECURITY"/>
    <x v="1"/>
    <d v="2019-07-15T17:41:37"/>
    <s v="No"/>
    <s v="Davis, Gregory (Wipro)"/>
    <m/>
    <s v="EDI Team - See attachment for"/>
    <n v="25.012997685189475"/>
    <n v="1"/>
    <n v="27.012766203704814"/>
    <x v="1"/>
  </r>
  <r>
    <s v="SR60428"/>
    <d v="2019-01-04T23:28:30"/>
    <x v="2"/>
    <s v="Sullivan, Brandon"/>
    <s v="DevOps-EDI"/>
    <x v="5"/>
    <d v="2019-01-30T03:25:43"/>
    <x v="7"/>
    <s v="SAP SD"/>
    <x v="1"/>
    <d v="2019-07-12T12:40:30"/>
    <s v="No"/>
    <s v="Davis, Gregory (Wipro)"/>
    <m/>
    <s v="I have a customer that wants t"/>
    <n v="25.164733796293149"/>
    <n v="1"/>
    <n v="27.021874999998545"/>
    <x v="1"/>
  </r>
  <r>
    <s v="SR59428"/>
    <d v="2018-12-26T14:44:41"/>
    <x v="3"/>
    <s v="Resendiz, Jonathan"/>
    <s v="DevOps-EDI"/>
    <x v="2"/>
    <d v="2019-01-22T00:00:37"/>
    <x v="2"/>
    <s v="EAM-EDI"/>
    <x v="1"/>
    <d v="2019-05-14T16:08:41"/>
    <s v="No"/>
    <s v="Hegde, Vijet (CyberTech Syste.."/>
    <m/>
    <s v="Setup the below customers for"/>
    <n v="26.386064814811107"/>
    <n v="0"/>
    <n v="36.385636574072123"/>
    <x v="1"/>
  </r>
  <r>
    <s v="SR58861"/>
    <d v="2018-12-20T12:23:06"/>
    <x v="3"/>
    <s v="Garg, Ram(Wipro)"/>
    <s v="DevOps-EDI"/>
    <x v="2"/>
    <d v="2019-01-30T00:00:11"/>
    <x v="1"/>
    <s v="EAM-EDI"/>
    <x v="1"/>
    <d v="2019-02-08T08:07:06"/>
    <s v="No"/>
    <s v="Garg, Ram(Wipro)"/>
    <m/>
    <s v="pl. add below fields in 940 id"/>
    <n v="40.484085648145992"/>
    <n v="0"/>
    <n v="42.48395833333052"/>
    <x v="1"/>
  </r>
  <r>
    <s v="SR58510"/>
    <d v="2018-12-19T00:49:59"/>
    <x v="3"/>
    <s v="Hutchinson, Michelle"/>
    <s v="DevOps-EDI"/>
    <x v="3"/>
    <d v="2019-01-22T00:00:26"/>
    <x v="1"/>
    <s v="EAM-EDI"/>
    <x v="1"/>
    <d v="2019-01-28T23:32:59"/>
    <s v="No"/>
    <s v="Hutchinson, Michelle"/>
    <m/>
    <s v="See attachment. Acct #50637 ha"/>
    <n v="33.965590277774027"/>
    <n v="0"/>
    <n v="43.965289351850515"/>
    <x v="1"/>
  </r>
  <r>
    <s v="SR57821"/>
    <d v="2018-12-14T15:09:51"/>
    <x v="3"/>
    <s v="Cai, Cynthia"/>
    <s v="DevOps-EDI"/>
    <x v="3"/>
    <d v="2019-01-11T00:00:43"/>
    <x v="8"/>
    <s v="Windows Account"/>
    <x v="1"/>
    <d v="2018-12-17T18:10:51"/>
    <s v="Yes"/>
    <s v="Adams, Lela (Wipro)"/>
    <m/>
    <s v="We have a new supplier. Suppli"/>
    <n v="27.368657407409046"/>
    <n v="0"/>
    <n v="48.368159722223936"/>
    <x v="1"/>
  </r>
  <r>
    <s v="SR57215"/>
    <d v="2018-12-11T21:38:35"/>
    <x v="3"/>
    <s v="Beke, Zoltan"/>
    <s v="DevOps-EDI"/>
    <x v="6"/>
    <d v="2019-01-11T00:00:47"/>
    <x v="1"/>
    <s v="EAM-EDI"/>
    <x v="1"/>
    <d v="2019-01-23T13:17:35"/>
    <s v="No"/>
    <s v="Beke, Zoltan"/>
    <m/>
    <s v="Dear Gupta request #: please i"/>
    <n v="30.098750000004657"/>
    <n v="0"/>
    <n v="51.098206018519704"/>
    <x v="2"/>
  </r>
  <r>
    <s v="SR50652"/>
    <d v="2018-11-07T05:07:27"/>
    <x v="3"/>
    <s v="Teran, Dulce"/>
    <s v="DevOps-EDI"/>
    <x v="0"/>
    <d v="2019-01-08T00:00:34"/>
    <x v="1"/>
    <s v="EAM-EDI"/>
    <x v="1"/>
    <d v="2019-01-08T05:20:27"/>
    <s v="No"/>
    <s v="Ansari, Salman (Cybertech)"/>
    <m/>
    <s v="Analog Devices DESADV FailureA"/>
    <n v="61.786886574074742"/>
    <n v="0"/>
    <n v="85.786493055558822"/>
    <x v="3"/>
  </r>
  <r>
    <s v="SR49650"/>
    <d v="2018-10-31T20:34:28"/>
    <x v="3"/>
    <s v="Degroot, Craig"/>
    <s v="DevOps-EDI"/>
    <x v="2"/>
    <d v="2019-01-30T00:00:21"/>
    <x v="3"/>
    <s v="EAM-EDI"/>
    <x v="1"/>
    <d v="2019-04-15T01:27:28"/>
    <s v="No"/>
    <s v="Hegde, Vijet (CyberTech Syste.."/>
    <m/>
    <s v="Setup EDI subsystem for Custom"/>
    <n v="90.142974537033297"/>
    <n v="0"/>
    <n v="92.142731481479132"/>
    <x v="4"/>
  </r>
  <r>
    <s v="SR48154"/>
    <d v="2018-10-24T13:41:38"/>
    <x v="3"/>
    <s v="Hutchinson, Michelle"/>
    <s v="DevOps-EDI"/>
    <x v="4"/>
    <d v="2019-01-18T00:01:18"/>
    <x v="1"/>
    <s v="EAM-EDI"/>
    <x v="1"/>
    <d v="2019-01-15T02:32:38"/>
    <s v="No"/>
    <s v="Patil, Yashashree"/>
    <m/>
    <s v="System HCP KOHLS sent the orde"/>
    <n v="85.430324074077362"/>
    <n v="0"/>
    <n v="99.429421296299552"/>
    <x v="4"/>
  </r>
  <r>
    <s v="SR45339"/>
    <d v="2018-10-10T02:53:16"/>
    <x v="3"/>
    <s v="Galinsky, Karen"/>
    <s v="DevOps-EDI"/>
    <x v="2"/>
    <d v="2019-01-29T00:00:50"/>
    <x v="4"/>
    <s v="EAM-EDI"/>
    <x v="1"/>
    <d v="2019-02-28T08:16:16"/>
    <s v="No"/>
    <s v="Brown, Aaron"/>
    <m/>
    <s v="We currently have SAP set up f"/>
    <n v="110.88025462962833"/>
    <n v="0"/>
    <n v="113.87967592592759"/>
    <x v="4"/>
  </r>
  <r>
    <s v="SR43197"/>
    <d v="2018-09-28T12:55:11"/>
    <x v="3"/>
    <s v="Perez, Daniel"/>
    <s v="DevOps-EDI"/>
    <x v="3"/>
    <d v="2019-01-18T00:00:52"/>
    <x v="1"/>
    <s v="EAM-EDI"/>
    <x v="1"/>
    <d v="2019-01-31T01:41:11"/>
    <s v="No"/>
    <s v="Patil, Yashashree"/>
    <m/>
    <s v="Please up-date our AS2 certifi"/>
    <n v="111.46228009259357"/>
    <n v="0"/>
    <n v="125.46167824073927"/>
    <x v="4"/>
  </r>
  <r>
    <m/>
    <m/>
    <x v="4"/>
    <m/>
    <m/>
    <x v="7"/>
    <m/>
    <x v="9"/>
    <m/>
    <x v="1"/>
    <m/>
    <m/>
    <m/>
    <m/>
    <m/>
    <m/>
    <n v="27"/>
    <m/>
    <x v="5"/>
  </r>
  <r>
    <m/>
    <m/>
    <x v="4"/>
    <m/>
    <m/>
    <x v="7"/>
    <m/>
    <x v="9"/>
    <m/>
    <x v="1"/>
    <m/>
    <m/>
    <m/>
    <m/>
    <m/>
    <m/>
    <m/>
    <m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2">
  <r>
    <n v="202609"/>
    <d v="2019-01-31T21:48:45"/>
    <x v="0"/>
    <s v="Chavez, Carlos [Juarez]"/>
    <m/>
    <s v="DevOps-EDI"/>
    <x v="0"/>
    <d v="2019-02-01T05:21:34"/>
    <s v="P4 - Low"/>
    <s v="EDI not showing on SAP"/>
    <m/>
    <d v="2019-02-05T21:48:45"/>
    <x v="0"/>
    <s v="MXJZ - Juarez Working SLA Window"/>
    <n v="0.31445601851737592"/>
  </r>
  <r>
    <n v="191802"/>
    <d v="2019-01-15T01:00:46"/>
    <x v="1"/>
    <s v="Whaval, Nikhil"/>
    <s v=" 0 Dy, 12 Hr, 10 Mi"/>
    <s v="DevOps-EDI"/>
    <x v="1"/>
    <d v="2019-01-30T05:17:24"/>
    <s v="P4 - Low"/>
    <s v="Invoices has not been success..."/>
    <s v="User Response Awaited"/>
    <m/>
    <x v="0"/>
    <s v="9/5 Support"/>
    <n v="15.178217592590954"/>
  </r>
  <r>
    <n v="189693"/>
    <d v="2019-01-11T00:26:11"/>
    <x v="1"/>
    <s v="Swarup, Rahul (Wipro)"/>
    <s v=" 1 Dy, 21 Hr, 0 Mi"/>
    <s v="DevOps-EDI"/>
    <x v="2"/>
    <d v="2019-01-22T20:16:08"/>
    <s v="P4 - Low"/>
    <s v="INVALID_LOCATION for HARMAN M..."/>
    <s v="User Response Awaited"/>
    <m/>
    <x v="0"/>
    <s v="INPU - Pune (WT) Working SLA Window"/>
    <n v="11.826354166667443"/>
  </r>
  <r>
    <n v="201233"/>
    <d v="2019-01-29T22:06:16"/>
    <x v="2"/>
    <s v="Mercado, Francisca"/>
    <s v=" 0 Dy, 19 Hr, 44 Mi"/>
    <s v="DevOps-EDI"/>
    <x v="0"/>
    <d v="2019-01-30T21:20:41"/>
    <s v="P4 - Low"/>
    <s v="UPDATE EDI EMAIL CONFIRMATION..."/>
    <m/>
    <d v="2019-02-01T23:03:16"/>
    <x v="1"/>
    <s v="USEP - El Paso Working SLA Window"/>
    <n v="0.96834490740729962"/>
  </r>
  <r>
    <n v="200675"/>
    <d v="2019-01-29T03:14:21"/>
    <x v="2"/>
    <s v="Degroot, Craig"/>
    <m/>
    <s v="DevOps-EDI"/>
    <x v="0"/>
    <d v="2019-01-30T15:15:07"/>
    <s v="P4 - Low"/>
    <s v="IDoc number 113825375 does n..."/>
    <m/>
    <d v="2019-02-02T01:44:00"/>
    <x v="1"/>
    <s v="USFR - Franklin Working SLA Window"/>
    <n v="1.5005324074081727"/>
  </r>
  <r>
    <n v="199381"/>
    <d v="2019-01-26T02:36:09"/>
    <x v="2"/>
    <s v="Velazquez, Cesar"/>
    <s v=" 0 Dy, 20 Hr, 14 Mi"/>
    <s v="DevOps-EDI"/>
    <x v="0"/>
    <d v="2019-01-30T20:57:46"/>
    <s v="P4 - Low"/>
    <s v="problem with the EDI"/>
    <m/>
    <d v="2019-02-01T20:03:00"/>
    <x v="1"/>
    <s v="MXQT - Queretaro Working SLA Window"/>
    <n v="4.7650115740761976"/>
  </r>
  <r>
    <n v="198811"/>
    <d v="2019-01-25T03:05:58"/>
    <x v="3"/>
    <s v="Patil, Yashashree"/>
    <s v=" 0 Dy, 18 Hr, 1 Mi"/>
    <s v="DevOps-EDI"/>
    <x v="3"/>
    <d v="2019-01-26T00:00:24"/>
    <s v="P4 - Low"/>
    <s v="Other - In and Out - partner ..."/>
    <m/>
    <d v="2019-01-30T09:03:00"/>
    <x v="1"/>
    <s v="9/5 Support"/>
    <n v="0.87113425925781485"/>
  </r>
  <r>
    <n v="197088"/>
    <d v="2019-01-23T21:44:16"/>
    <x v="3"/>
    <s v="Patil, Yashashree"/>
    <s v=" 0 Dy, 23 Hr, 58 Mi"/>
    <s v="DevOps-EDI"/>
    <x v="4"/>
    <d v="2019-01-24T12:02:40"/>
    <s v="P4 - Low"/>
    <s v="Others - OUT-partner error Re..."/>
    <m/>
    <d v="2019-01-29T09:03:00"/>
    <x v="1"/>
    <s v="9/5 Support"/>
    <n v="0.59611111111735227"/>
  </r>
  <r>
    <n v="195668"/>
    <d v="2019-01-21T23:59:19"/>
    <x v="2"/>
    <s v="Moolya, Sachin (Wipro)"/>
    <s v=" 0 Dy, 14 Hr, 44 Mi"/>
    <s v="DevOps-EDI"/>
    <x v="1"/>
    <d v="2019-01-30T00:30:42"/>
    <s v="P4 - Low"/>
    <s v="Unacknowleged invoices"/>
    <m/>
    <d v="2019-01-31T21:11:19"/>
    <x v="1"/>
    <s v="USNR - Northridge Working SLA Window"/>
    <n v="8.0217939814829151"/>
  </r>
  <r>
    <n v="195612"/>
    <d v="2019-01-21T21:45:59"/>
    <x v="3"/>
    <s v="Brown, Aaron"/>
    <s v=" 0 Dy, 18 Hr, 21 Mi"/>
    <s v="DevOps-EDI"/>
    <x v="0"/>
    <d v="2019-01-23T16:23:18"/>
    <s v="P4 - Low"/>
    <s v="Toyota TMMI INVOIC workflow i..."/>
    <m/>
    <d v="2019-01-25T01:44:59"/>
    <x v="1"/>
    <s v="USMV - Mountain View Working SLA Window"/>
    <n v="1.775914351848769"/>
  </r>
  <r>
    <n v="195549"/>
    <d v="2019-01-21T20:00:47"/>
    <x v="3"/>
    <s v="Patil, Yashashree"/>
    <s v=" 0 Dy, 23 Hr, 36 Mi"/>
    <s v="DevOps-EDI"/>
    <x v="4"/>
    <d v="2019-01-22T12:24:11"/>
    <s v="P4 - Low"/>
    <s v="Volkswagen Brazil - OUT-partn..."/>
    <m/>
    <d v="2019-01-25T09:03:00"/>
    <x v="1"/>
    <s v="9/5 Support"/>
    <n v="0.68291666666482342"/>
  </r>
  <r>
    <n v="194052"/>
    <d v="2019-01-18T15:08:32"/>
    <x v="3"/>
    <s v="Sajtos, Sandor"/>
    <s v=" 0 Dy, 4 Hr, 4 Mi"/>
    <s v="DevOps-EDI"/>
    <x v="5"/>
    <d v="2019-01-22T17:38:08"/>
    <s v="P4 - Low"/>
    <s v="EDI processing problem"/>
    <m/>
    <d v="2019-01-22T21:40:32"/>
    <x v="1"/>
    <s v="HUSZ - Szekesfehervar Working SLA Window"/>
    <n v="4.1038888888870133"/>
  </r>
  <r>
    <n v="193577"/>
    <d v="2019-01-17T20:53:57"/>
    <x v="3"/>
    <s v="Patil, Yashashree"/>
    <s v=" 1 Dy, 0 Hr, 29 Mi"/>
    <s v="DevOps-EDI"/>
    <x v="0"/>
    <d v="2019-01-18T11:31:35"/>
    <s v="P4 - Low"/>
    <s v="SHIBUSAWA - Out - partner err..."/>
    <m/>
    <d v="2019-01-23T09:03:00"/>
    <x v="1"/>
    <s v="9/5 Support"/>
    <n v="0.60946759259240935"/>
  </r>
  <r>
    <n v="193013"/>
    <d v="2019-01-16T22:13:29"/>
    <x v="3"/>
    <s v="Patil, Yashashree"/>
    <s v=" 0 Dy, 9 Hr, 2 Mi"/>
    <s v="DevOps-EDI"/>
    <x v="3"/>
    <d v="2019-01-19T01:40:46"/>
    <s v="P4 - Low"/>
    <s v="DSV - Out - partner error Rep..."/>
    <m/>
    <d v="2019-01-22T09:03:00"/>
    <x v="1"/>
    <s v="9/5 Support"/>
    <n v="2.1439467592572328"/>
  </r>
  <r>
    <n v="192769"/>
    <d v="2019-01-16T15:39:31"/>
    <x v="3"/>
    <s v="Patil, Yashashree"/>
    <s v=" 1 Dy, 0 Hr, 40 Mi"/>
    <s v="DevOps-EDI"/>
    <x v="0"/>
    <d v="2019-01-16T20:07:16"/>
    <s v="P4 - Low"/>
    <s v="APL Hong Kong - Out - partner..."/>
    <m/>
    <d v="2019-01-21T15:42:31"/>
    <x v="1"/>
    <s v="9/5 Support"/>
    <n v="0.18593750000582077"/>
  </r>
  <r>
    <n v="192768"/>
    <d v="2019-01-16T15:38:57"/>
    <x v="3"/>
    <s v="Patil, Yashashree"/>
    <s v=" 1 Dy, 1 Hr, 15 Mi"/>
    <s v="DevOps-EDI"/>
    <x v="0"/>
    <d v="2019-01-16T17:23:09"/>
    <s v="P4 - Low"/>
    <s v="Renault Revoz GXS SLMP AS2 - ..."/>
    <m/>
    <d v="2019-01-21T15:41:57"/>
    <x v="1"/>
    <s v="9/5 Support"/>
    <n v="7.236111110978527E-2"/>
  </r>
  <r>
    <n v="192765"/>
    <d v="2019-01-16T15:38:25"/>
    <x v="3"/>
    <s v="Patil, Yashashree"/>
    <s v=" 1 Dy, 1 Hr, 15 Mi"/>
    <s v="DevOps-EDI"/>
    <x v="0"/>
    <d v="2019-01-16T17:23:08"/>
    <s v="P4 - Low"/>
    <s v="SHIBUSAWA - Out - partner err..."/>
    <m/>
    <d v="2019-01-21T15:41:25"/>
    <x v="1"/>
    <s v="9/5 Support"/>
    <n v="7.271990740991896E-2"/>
  </r>
  <r>
    <n v="192489"/>
    <d v="2019-01-16T05:59:11"/>
    <x v="3"/>
    <s v="Patil, Yashashree"/>
    <s v=" 0 Dy, 23 Hr, 18 Mi"/>
    <s v="DevOps-EDI"/>
    <x v="0"/>
    <d v="2019-01-16T12:42:23"/>
    <s v="P4 - Low"/>
    <s v="Ryder3PL - OUT-partner error ..."/>
    <m/>
    <d v="2019-01-21T09:03:00"/>
    <x v="1"/>
    <s v="9/5 Support"/>
    <n v="0.27999999999883585"/>
  </r>
  <r>
    <n v="192449"/>
    <d v="2019-01-16T03:08:15"/>
    <x v="3"/>
    <s v="Perez, Daniel"/>
    <s v=" 0 Dy, 9 Hr, 7 Mi"/>
    <s v="DevOps-EDI"/>
    <x v="1"/>
    <d v="2019-01-18T03:01:17"/>
    <s v="P4 - Low"/>
    <s v="Missing ASN for Kohls D/N#803..."/>
    <m/>
    <d v="2019-01-19T03:08:15"/>
    <x v="1"/>
    <s v="USNR - Northridge Working SLA Window"/>
    <n v="1.9951620370338787"/>
  </r>
  <r>
    <n v="191464"/>
    <d v="2019-01-14T15:31:53"/>
    <x v="3"/>
    <s v="Patil, Yashashree"/>
    <s v=" 1 Dy, 1 Hr, 36 Mi"/>
    <s v="DevOps-EDI"/>
    <x v="0"/>
    <d v="2019-01-14T16:55:48"/>
    <s v="P4 - Low"/>
    <s v="FLYJAC-OUT- partner error Rep..."/>
    <m/>
    <d v="2019-01-17T15:34:53"/>
    <x v="1"/>
    <s v="9/5 Support"/>
    <n v="5.8275462957681157E-2"/>
  </r>
  <r>
    <n v="190330"/>
    <d v="2019-01-11T22:20:34"/>
    <x v="3"/>
    <s v="Resendiz, Jonathan"/>
    <s v=" 0 Dy, 21 Hr, 3 Mi"/>
    <s v="DevOps-EDI"/>
    <x v="0"/>
    <d v="2019-01-16T21:13:30"/>
    <s v="P4 - Low"/>
    <s v="Confirm that Sold To/Ship To ..."/>
    <m/>
    <d v="2019-01-18T21:25:34"/>
    <x v="1"/>
    <s v="MXQT - Queretaro Working SLA Window"/>
    <n v="4.9534259259307873"/>
  </r>
  <r>
    <n v="190286"/>
    <d v="2019-01-11T20:56:59"/>
    <x v="3"/>
    <s v="Patil, Yashashree"/>
    <s v=" 0 Dy, 19 Hr, 5 Mi"/>
    <s v="DevOps-EDI"/>
    <x v="0"/>
    <d v="2019-01-14T16:55:47"/>
    <s v="P4 - Low"/>
    <s v="Others - OUT-partner error Re..."/>
    <m/>
    <d v="2019-01-17T09:03:00"/>
    <x v="1"/>
    <s v="9/5 Support"/>
    <n v="2.8325000000040745"/>
  </r>
  <r>
    <n v="189701"/>
    <d v="2019-01-11T00:46:29"/>
    <x v="3"/>
    <s v="Jadhav, Nitesh (Wipro)"/>
    <s v=" 0 Dy, 22 Hr, 16 Mi"/>
    <s v="DevOps-EDI"/>
    <x v="2"/>
    <d v="2019-01-12T00:20:55"/>
    <s v="P4 - Low"/>
    <s v="UNACK PROD EDI DOCUMENT AAFES..."/>
    <m/>
    <d v="2019-01-16T04:36:29"/>
    <x v="1"/>
    <s v="USNR - Northridge Working SLA Window"/>
    <n v="0.98224537036730908"/>
  </r>
  <r>
    <n v="189623"/>
    <d v="2019-01-10T21:00:41"/>
    <x v="3"/>
    <s v="Patil, Yashashree"/>
    <s v=" 0 Dy, 20 Hr, 9 Mi"/>
    <s v="DevOps-EDI"/>
    <x v="0"/>
    <d v="2019-01-11T15:51:23"/>
    <s v="P4 - Low"/>
    <s v="Flyjack India Outbound SFTP -..."/>
    <m/>
    <d v="2019-01-16T09:03:00"/>
    <x v="1"/>
    <s v="9/5 Support"/>
    <n v="0.7852083333345945"/>
  </r>
  <r>
    <n v="189621"/>
    <d v="2019-01-10T20:59:44"/>
    <x v="3"/>
    <s v="Patil, Yashashree"/>
    <s v=" 0 Dy, 20 Hr, 9 Mi"/>
    <s v="DevOps-EDI"/>
    <x v="0"/>
    <d v="2019-01-11T15:51:23"/>
    <s v="P4 - Low"/>
    <s v="Flyjack India China Inbound S..."/>
    <m/>
    <d v="2019-01-16T09:03:00"/>
    <x v="1"/>
    <s v="9/5 Support"/>
    <n v="0.78586805555823958"/>
  </r>
  <r>
    <n v="189620"/>
    <d v="2019-01-10T20:58:10"/>
    <x v="3"/>
    <s v="Patil, Yashashree"/>
    <s v=" 0 Dy, 20 Hr, 9 Mi"/>
    <s v="DevOps-EDI"/>
    <x v="0"/>
    <d v="2019-01-11T15:51:22"/>
    <s v="P4 - Low"/>
    <s v="FLYJAC - OUT-partner error Re..."/>
    <m/>
    <d v="2019-01-16T09:03:00"/>
    <x v="1"/>
    <s v="9/5 Support"/>
    <n v="0.78694444444408873"/>
  </r>
  <r>
    <n v="189440"/>
    <d v="2019-01-10T15:59:29"/>
    <x v="3"/>
    <s v="Beke, Zoltan"/>
    <s v=" 0 Dy, 15 Hr, 43 Mi"/>
    <s v="DevOps-EDI"/>
    <x v="2"/>
    <d v="2019-01-11T16:46:35"/>
    <s v="P4 - Low"/>
    <s v="URGENT(!) - general issue in ..."/>
    <m/>
    <d v="2019-01-14T21:59:29"/>
    <x v="1"/>
    <s v="HUSZ - Szekesfehervar Working SLA Window"/>
    <n v="1.0327083333322662"/>
  </r>
  <r>
    <n v="189098"/>
    <d v="2019-01-10T04:48:55"/>
    <x v="3"/>
    <s v="Ruiz, Silvana"/>
    <s v=" 0 Dy, 17 Hr, 18 Mi"/>
    <s v="DevOps-EDI"/>
    <x v="6"/>
    <d v="2019-01-11T23:01:40"/>
    <s v="P4 - Low"/>
    <s v="Target PO not transmitted to ..."/>
    <m/>
    <d v="2019-01-15T22:07:55"/>
    <x v="1"/>
    <s v="USNR - Northridge Working SLA Window"/>
    <n v="1.7588541666627862"/>
  </r>
  <r>
    <n v="189085"/>
    <d v="2019-01-10T03:44:53"/>
    <x v="3"/>
    <s v="Hutchinson, Michelle"/>
    <s v=" 0 Dy, 20 Hr, 9 Mi"/>
    <s v="DevOps-EDI"/>
    <x v="0"/>
    <d v="2019-01-11T15:51:22"/>
    <s v="P4 - Low"/>
    <s v="Paradies - Harman Rejections-..."/>
    <m/>
    <d v="2019-01-16T09:03:00"/>
    <x v="1"/>
    <s v="9/5 Support"/>
    <n v="1.5045023148122709"/>
  </r>
  <r>
    <n v="188770"/>
    <d v="2019-01-09T19:44:49"/>
    <x v="3"/>
    <s v="Patil, Yashashree"/>
    <s v=" 0 Dy, 22 Hr, 44 Mi"/>
    <s v="DevOps-EDI"/>
    <x v="0"/>
    <d v="2019-01-10T13:16:23"/>
    <s v="P4 - Low"/>
    <s v="DSV - OUT-partner error Repor..."/>
    <m/>
    <d v="2019-01-15T09:03:00"/>
    <x v="1"/>
    <s v="9/5 Support"/>
    <n v="0.73025462963414611"/>
  </r>
  <r>
    <n v="188418"/>
    <d v="2019-01-09T12:18:00"/>
    <x v="3"/>
    <s v="Patil, Yashashree"/>
    <s v=" 1 Dy, 2 Hr, 7 Mi"/>
    <s v="DevOps-EDI"/>
    <x v="7"/>
    <d v="2019-01-09T13:11:06"/>
    <s v="P4 - Low"/>
    <s v="Volkswagen Brazil-IN- partner..."/>
    <m/>
    <d v="2019-01-14T12:21:00"/>
    <x v="1"/>
    <s v="9/5 Support"/>
    <n v="3.6875000005238689E-2"/>
  </r>
  <r>
    <n v="188417"/>
    <d v="2019-01-09T12:17:17"/>
    <x v="3"/>
    <s v="Patil, Yashashree"/>
    <s v=" 1 Dy, 2 Hr, 6 Mi"/>
    <s v="DevOps-EDI"/>
    <x v="7"/>
    <d v="2019-01-09T13:11:06"/>
    <s v="P4 - Low"/>
    <s v="Renault Revoz GXS SLMP AS2-IN..."/>
    <m/>
    <d v="2019-01-14T12:20:17"/>
    <x v="1"/>
    <s v="9/5 Support"/>
    <n v="3.737268519034842E-2"/>
  </r>
  <r>
    <n v="188415"/>
    <d v="2019-01-09T12:16:26"/>
    <x v="3"/>
    <s v="Patil, Yashashree"/>
    <s v=" 1 Dy, 2 Hr, 5 Mi"/>
    <s v="DevOps-EDI"/>
    <x v="7"/>
    <d v="2019-01-09T13:11:05"/>
    <s v="P4 - Low"/>
    <s v="Renault Revoz GXS SLMP AS2-IN..."/>
    <m/>
    <d v="2019-01-14T12:19:26"/>
    <x v="1"/>
    <s v="9/5 Support"/>
    <n v="3.7951388891087845E-2"/>
  </r>
  <r>
    <n v="188414"/>
    <d v="2019-01-09T12:15:47"/>
    <x v="3"/>
    <s v="Patil, Yashashree"/>
    <s v=" 1 Dy, 0 Hr, 26 Mi"/>
    <s v="DevOps-EDI"/>
    <x v="7"/>
    <d v="2019-01-09T14:49:33"/>
    <s v="P4 - Low"/>
    <s v="Ford USA OEM-IN- partner erro..."/>
    <m/>
    <d v="2019-01-14T12:18:47"/>
    <x v="1"/>
    <s v="9/5 Support"/>
    <n v="0.10678240740526235"/>
  </r>
  <r>
    <n v="188116"/>
    <d v="2019-01-08T21:10:11"/>
    <x v="3"/>
    <s v="Patil, Yashashree"/>
    <s v=" 1 Dy, 0 Hr, 4 Mi"/>
    <s v="DevOps-EDI"/>
    <x v="7"/>
    <d v="2019-01-09T11:56:34"/>
    <s v="P4 - Low"/>
    <s v="SHIBUSAWA - OUT-partner error..."/>
    <m/>
    <d v="2019-01-14T09:03:00"/>
    <x v="1"/>
    <s v="9/5 Support"/>
    <n v="0.61554398148291511"/>
  </r>
  <r>
    <n v="187784"/>
    <d v="2019-01-08T13:28:48"/>
    <x v="3"/>
    <s v="Jiang, Paul (Nanyou)"/>
    <s v=" 0 Dy, 6 Hr, 58 Mi"/>
    <s v="DevOps-EDI"/>
    <x v="2"/>
    <d v="2019-01-10T20:04:51"/>
    <s v="P4 - Low"/>
    <s v="HK APL cannot receive any IBD..."/>
    <m/>
    <d v="2019-01-11T13:28:48"/>
    <x v="1"/>
    <s v="CNSN - Shenzhen Working SLA Window"/>
    <n v="2.2750347222172422"/>
  </r>
  <r>
    <n v="186262"/>
    <d v="2019-01-04T22:10:47"/>
    <x v="3"/>
    <s v="Patil, Yashashree"/>
    <s v=" 0 Dy, 23 Hr, 19 Mi"/>
    <s v="DevOps-EDI"/>
    <x v="0"/>
    <d v="2019-01-07T12:41:25"/>
    <s v="P4 - Low"/>
    <s v="UNITED RADIO - Out - partner ..."/>
    <m/>
    <d v="2019-01-10T09:03:00"/>
    <x v="1"/>
    <s v="9/5 Support"/>
    <n v="2.6046064814800047"/>
  </r>
  <r>
    <n v="186221"/>
    <d v="2019-01-04T20:07:07"/>
    <x v="3"/>
    <s v="Patil, Yashashree"/>
    <s v=" 0 Dy, 9 Hr, 2 Mi"/>
    <s v="DevOps-EDI"/>
    <x v="0"/>
    <d v="2019-01-08T20:24:54"/>
    <s v="P4 - Low"/>
    <s v="UNITED RADIO - Out - partner ..."/>
    <m/>
    <d v="2019-01-10T09:03:00"/>
    <x v="1"/>
    <s v="9/5 Support"/>
    <n v="4.0123495370353339"/>
  </r>
  <r>
    <n v="185727"/>
    <d v="2019-01-03T22:06:53"/>
    <x v="3"/>
    <s v="Patil, Yashashree"/>
    <s v=" 0 Dy, 20 Hr, 4 Mi"/>
    <s v="DevOps-EDI"/>
    <x v="0"/>
    <d v="2019-01-04T15:56:07"/>
    <s v="P4 - Low"/>
    <s v="UNITED RADIO - Out - partner ..."/>
    <m/>
    <d v="2019-01-09T09:03:00"/>
    <x v="1"/>
    <s v="9/5 Support"/>
    <n v="0.74252314814657439"/>
  </r>
  <r>
    <n v="185724"/>
    <d v="2019-01-03T21:56:05"/>
    <x v="3"/>
    <s v="Moolya, Sachin (Wipro)"/>
    <s v=" 0 Dy, 15 Hr, 57 Mi"/>
    <s v="DevOps-EDI"/>
    <x v="7"/>
    <d v="2019-01-16T17:24:35"/>
    <s v="P4 - Low"/>
    <s v="Invoices unacknowledged by cu..."/>
    <m/>
    <d v="2019-01-18T21:45:05"/>
    <x v="1"/>
    <s v="USNR - Northridge Working SLA Window"/>
    <n v="12.811458333329938"/>
  </r>
  <r>
    <n v="185703"/>
    <d v="2019-01-03T20:58:07"/>
    <x v="3"/>
    <s v="Hutchinson, Michelle"/>
    <s v=" 0 Dy, 10 Hr, 58 Mi"/>
    <s v="DevOps-EDI"/>
    <x v="2"/>
    <d v="2019-01-16T15:01:06"/>
    <s v="P4 - Low"/>
    <s v="QUIBIDS - Missing 850's"/>
    <m/>
    <d v="2019-01-17T16:58:00"/>
    <x v="1"/>
    <s v="9/5 Support"/>
    <n v="12.752071759256069"/>
  </r>
  <r>
    <n v="185663"/>
    <d v="2019-01-03T19:24:41"/>
    <x v="3"/>
    <s v="Patil, Yashashree"/>
    <s v=" 0 Dy, 14 Hr, 20 Mi"/>
    <s v="DevOps-EDI"/>
    <x v="0"/>
    <d v="2019-01-07T12:41:24"/>
    <s v="P4 - Low"/>
    <s v="APL Hong Kong - Out - partner..."/>
    <m/>
    <d v="2019-01-09T09:03:00"/>
    <x v="1"/>
    <s v="9/5 Support"/>
    <n v="3.7199421296245418"/>
  </r>
  <r>
    <n v="185662"/>
    <d v="2019-01-03T19:24:15"/>
    <x v="3"/>
    <s v="Patil, Yashashree"/>
    <s v=" 0 Dy, 14 Hr, 20 Mi"/>
    <s v="DevOps-EDI"/>
    <x v="0"/>
    <d v="2019-01-07T12:41:23"/>
    <s v="P4 - Low"/>
    <s v="Other - Out - partner error R..."/>
    <m/>
    <d v="2019-01-09T09:03:00"/>
    <x v="1"/>
    <s v="9/5 Support"/>
    <n v="3.7202314814858255"/>
  </r>
  <r>
    <n v="185661"/>
    <d v="2019-01-03T19:23:51"/>
    <x v="3"/>
    <s v="Patil, Yashashree"/>
    <s v=" 0 Dy, 14 Hr, 20 Mi"/>
    <s v="DevOps-EDI"/>
    <x v="0"/>
    <d v="2019-01-07T12:41:22"/>
    <s v="P4 - Low"/>
    <s v="SHENZHEN 434019 LSP - Out - p..."/>
    <m/>
    <d v="2019-01-09T09:03:00"/>
    <x v="1"/>
    <s v="9/5 Support"/>
    <n v="3.7204976851862739"/>
  </r>
  <r>
    <n v="185217"/>
    <d v="2019-01-03T04:35:54"/>
    <x v="3"/>
    <s v="Patil, Yashashree"/>
    <s v=" 0 Dy, 21 Hr, 24 Mi"/>
    <s v="DevOps-EDI"/>
    <x v="7"/>
    <d v="2019-01-03T14:36:18"/>
    <s v="P4 - Low"/>
    <s v="Others-OUT- partner error Rep..."/>
    <m/>
    <d v="2019-01-08T09:03:00"/>
    <x v="1"/>
    <s v="9/5 Support"/>
    <n v="0.41694444444874534"/>
  </r>
  <r>
    <n v="185163"/>
    <d v="2019-01-03T00:13:28"/>
    <x v="3"/>
    <s v="Perez, Daniel"/>
    <s v=" 0 Dy, 0 Hr, 18 Mi"/>
    <s v="DevOps-EDI"/>
    <x v="5"/>
    <d v="2019-01-11T00:57:55"/>
    <s v="P4 - Low"/>
    <s v="N104 in the N1 ST Loop is mis..."/>
    <m/>
    <d v="2019-01-08T00:13:28"/>
    <x v="2"/>
    <s v="USNR - Northridge Working SLA Window"/>
    <n v="8.030868055553583"/>
  </r>
  <r>
    <n v="185162"/>
    <d v="2019-01-03T00:12:24"/>
    <x v="3"/>
    <s v="Perez, Daniel"/>
    <s v=" 0 Dy, 0 Hr, 19 Mi"/>
    <s v="DevOps-EDI"/>
    <x v="5"/>
    <d v="2019-01-11T00:58:33"/>
    <s v="P4 - Low"/>
    <s v="The document provided was not..."/>
    <m/>
    <d v="2019-01-08T00:12:24"/>
    <x v="2"/>
    <s v="USNR - Northridge Working SLA Window"/>
    <n v="8.0320486111158971"/>
  </r>
  <r>
    <n v="183504"/>
    <d v="2018-12-28T04:06:16"/>
    <x v="3"/>
    <s v="Patil, Yashashree"/>
    <s v=" 0 Dy, 5 Hr, 13 Mi"/>
    <s v="DevOps-EDI"/>
    <x v="5"/>
    <d v="2019-01-02T14:16:49"/>
    <s v="P4 - Low"/>
    <s v="Others - OUT-partner error R..."/>
    <m/>
    <d v="2019-01-02T09:03:00"/>
    <x v="2"/>
    <s v="9/5 Support"/>
    <n v="5.4239930555486353"/>
  </r>
  <r>
    <m/>
    <m/>
    <x v="4"/>
    <m/>
    <m/>
    <m/>
    <x v="8"/>
    <m/>
    <m/>
    <m/>
    <m/>
    <m/>
    <x v="0"/>
    <m/>
    <m/>
  </r>
  <r>
    <m/>
    <m/>
    <x v="4"/>
    <m/>
    <m/>
    <m/>
    <x v="8"/>
    <m/>
    <m/>
    <m/>
    <m/>
    <m/>
    <x v="0"/>
    <m/>
    <m/>
  </r>
  <r>
    <m/>
    <m/>
    <x v="4"/>
    <m/>
    <m/>
    <m/>
    <x v="8"/>
    <m/>
    <m/>
    <m/>
    <m/>
    <m/>
    <x v="0"/>
    <m/>
    <m/>
  </r>
  <r>
    <m/>
    <m/>
    <x v="4"/>
    <m/>
    <m/>
    <m/>
    <x v="8"/>
    <m/>
    <m/>
    <m/>
    <m/>
    <m/>
    <x v="0"/>
    <m/>
    <m/>
  </r>
  <r>
    <m/>
    <m/>
    <x v="4"/>
    <m/>
    <m/>
    <m/>
    <x v="8"/>
    <m/>
    <m/>
    <m/>
    <m/>
    <m/>
    <x v="0"/>
    <m/>
    <m/>
  </r>
  <r>
    <m/>
    <m/>
    <x v="4"/>
    <m/>
    <m/>
    <m/>
    <x v="8"/>
    <m/>
    <m/>
    <m/>
    <m/>
    <m/>
    <x v="0"/>
    <m/>
    <m/>
  </r>
  <r>
    <m/>
    <m/>
    <x v="4"/>
    <m/>
    <m/>
    <m/>
    <x v="8"/>
    <m/>
    <m/>
    <m/>
    <m/>
    <m/>
    <x v="0"/>
    <m/>
    <m/>
  </r>
  <r>
    <m/>
    <m/>
    <x v="4"/>
    <m/>
    <m/>
    <m/>
    <x v="8"/>
    <m/>
    <m/>
    <m/>
    <m/>
    <m/>
    <x v="0"/>
    <m/>
    <m/>
  </r>
  <r>
    <m/>
    <m/>
    <x v="4"/>
    <m/>
    <m/>
    <m/>
    <x v="8"/>
    <m/>
    <m/>
    <m/>
    <m/>
    <m/>
    <x v="0"/>
    <m/>
    <m/>
  </r>
  <r>
    <m/>
    <m/>
    <x v="4"/>
    <m/>
    <m/>
    <m/>
    <x v="8"/>
    <m/>
    <m/>
    <m/>
    <m/>
    <m/>
    <x v="0"/>
    <m/>
    <m/>
  </r>
  <r>
    <m/>
    <m/>
    <x v="4"/>
    <m/>
    <m/>
    <m/>
    <x v="8"/>
    <m/>
    <m/>
    <m/>
    <m/>
    <m/>
    <x v="0"/>
    <m/>
    <m/>
  </r>
  <r>
    <m/>
    <m/>
    <x v="4"/>
    <m/>
    <m/>
    <m/>
    <x v="8"/>
    <m/>
    <m/>
    <m/>
    <m/>
    <m/>
    <x v="0"/>
    <m/>
    <m/>
  </r>
  <r>
    <m/>
    <m/>
    <x v="4"/>
    <m/>
    <m/>
    <m/>
    <x v="8"/>
    <m/>
    <m/>
    <m/>
    <m/>
    <m/>
    <x v="0"/>
    <m/>
    <m/>
  </r>
  <r>
    <m/>
    <m/>
    <x v="4"/>
    <m/>
    <m/>
    <m/>
    <x v="8"/>
    <m/>
    <m/>
    <m/>
    <m/>
    <m/>
    <x v="0"/>
    <m/>
    <m/>
  </r>
  <r>
    <m/>
    <m/>
    <x v="4"/>
    <m/>
    <m/>
    <m/>
    <x v="8"/>
    <m/>
    <m/>
    <m/>
    <m/>
    <m/>
    <x v="0"/>
    <m/>
    <m/>
  </r>
  <r>
    <m/>
    <m/>
    <x v="4"/>
    <m/>
    <m/>
    <m/>
    <x v="8"/>
    <m/>
    <m/>
    <m/>
    <m/>
    <m/>
    <x v="0"/>
    <m/>
    <m/>
  </r>
  <r>
    <m/>
    <m/>
    <x v="4"/>
    <m/>
    <m/>
    <m/>
    <x v="8"/>
    <m/>
    <m/>
    <m/>
    <m/>
    <m/>
    <x v="0"/>
    <m/>
    <m/>
  </r>
  <r>
    <m/>
    <m/>
    <x v="4"/>
    <m/>
    <m/>
    <m/>
    <x v="8"/>
    <m/>
    <m/>
    <m/>
    <m/>
    <m/>
    <x v="0"/>
    <m/>
    <m/>
  </r>
  <r>
    <m/>
    <m/>
    <x v="4"/>
    <m/>
    <m/>
    <m/>
    <x v="8"/>
    <m/>
    <m/>
    <m/>
    <m/>
    <m/>
    <x v="0"/>
    <m/>
    <m/>
  </r>
  <r>
    <m/>
    <m/>
    <x v="4"/>
    <m/>
    <m/>
    <m/>
    <x v="8"/>
    <m/>
    <m/>
    <m/>
    <m/>
    <m/>
    <x v="0"/>
    <m/>
    <m/>
  </r>
  <r>
    <m/>
    <m/>
    <x v="4"/>
    <m/>
    <m/>
    <m/>
    <x v="8"/>
    <m/>
    <m/>
    <m/>
    <m/>
    <m/>
    <x v="0"/>
    <m/>
    <m/>
  </r>
  <r>
    <m/>
    <m/>
    <x v="4"/>
    <m/>
    <m/>
    <m/>
    <x v="8"/>
    <m/>
    <m/>
    <m/>
    <m/>
    <m/>
    <x v="0"/>
    <m/>
    <m/>
  </r>
  <r>
    <m/>
    <m/>
    <x v="4"/>
    <m/>
    <m/>
    <m/>
    <x v="8"/>
    <m/>
    <m/>
    <m/>
    <m/>
    <m/>
    <x v="0"/>
    <m/>
    <m/>
  </r>
  <r>
    <m/>
    <m/>
    <x v="4"/>
    <m/>
    <m/>
    <m/>
    <x v="8"/>
    <m/>
    <m/>
    <m/>
    <m/>
    <m/>
    <x v="0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2">
  <r>
    <n v="202609"/>
    <d v="2019-01-31T21:48:45"/>
    <x v="0"/>
    <s v="Chavez, Carlos [Juarez]"/>
    <m/>
    <s v="DevOps-EDI"/>
    <x v="0"/>
    <d v="2019-02-01T05:21:34"/>
    <s v="P4 - Low"/>
    <s v="EDI not showing on SAP"/>
    <m/>
    <d v="2019-02-05T21:48:45"/>
    <x v="0"/>
    <s v="MXJZ - Juarez Working SLA Window"/>
    <n v="0.31445601851737592"/>
    <n v="1"/>
  </r>
  <r>
    <n v="191802"/>
    <d v="2019-01-15T01:00:46"/>
    <x v="1"/>
    <s v="Whaval, Nikhil"/>
    <s v=" 0 Dy, 12 Hr, 10 Mi"/>
    <s v="DevOps-EDI"/>
    <x v="1"/>
    <d v="2019-01-30T05:17:24"/>
    <s v="P4 - Low"/>
    <s v="Invoices has not been success..."/>
    <s v="User Response Awaited"/>
    <m/>
    <x v="0"/>
    <s v="9/5 Support"/>
    <n v="15.178217592590954"/>
    <n v="1"/>
  </r>
  <r>
    <n v="189693"/>
    <d v="2019-01-11T00:26:11"/>
    <x v="1"/>
    <s v="Swarup, Rahul (Wipro)"/>
    <s v=" 1 Dy, 21 Hr, 0 Mi"/>
    <s v="DevOps-EDI"/>
    <x v="2"/>
    <d v="2019-01-22T20:16:08"/>
    <s v="P4 - Low"/>
    <s v="INVALID_LOCATION for HARMAN M..."/>
    <s v="User Response Awaited"/>
    <m/>
    <x v="0"/>
    <s v="INPU - Pune (WT) Working SLA Window"/>
    <n v="11.826354166667443"/>
    <n v="1"/>
  </r>
  <r>
    <n v="201233"/>
    <d v="2019-01-29T22:06:16"/>
    <x v="2"/>
    <s v="Mercado, Francisca"/>
    <s v=" 0 Dy, 19 Hr, 44 Mi"/>
    <s v="DevOps-EDI"/>
    <x v="0"/>
    <d v="2019-01-30T21:20:41"/>
    <s v="P4 - Low"/>
    <s v="UPDATE EDI EMAIL CONFIRMATION..."/>
    <m/>
    <d v="2019-02-01T23:03:16"/>
    <x v="1"/>
    <s v="USEP - El Paso Working SLA Window"/>
    <n v="0.96834490740729962"/>
    <n v="1"/>
  </r>
  <r>
    <n v="200675"/>
    <d v="2019-01-29T03:14:21"/>
    <x v="2"/>
    <s v="Degroot, Craig"/>
    <m/>
    <s v="DevOps-EDI"/>
    <x v="0"/>
    <d v="2019-01-30T15:15:07"/>
    <s v="P4 - Low"/>
    <s v="IDoc number 113825375 does n..."/>
    <m/>
    <d v="2019-02-02T01:44:00"/>
    <x v="1"/>
    <s v="USFR - Franklin Working SLA Window"/>
    <n v="1.5005324074081727"/>
    <n v="1"/>
  </r>
  <r>
    <n v="199381"/>
    <d v="2019-01-26T02:36:09"/>
    <x v="2"/>
    <s v="Velazquez, Cesar"/>
    <s v=" 0 Dy, 20 Hr, 14 Mi"/>
    <s v="DevOps-EDI"/>
    <x v="0"/>
    <d v="2019-01-30T20:57:46"/>
    <s v="P4 - Low"/>
    <s v="problem with the EDI"/>
    <m/>
    <d v="2019-02-01T20:03:00"/>
    <x v="1"/>
    <s v="MXQT - Queretaro Working SLA Window"/>
    <n v="4.7650115740761976"/>
    <n v="1"/>
  </r>
  <r>
    <n v="198811"/>
    <d v="2019-01-25T03:05:58"/>
    <x v="3"/>
    <s v="Patil, Yashashree"/>
    <s v=" 0 Dy, 18 Hr, 1 Mi"/>
    <s v="DevOps-EDI"/>
    <x v="3"/>
    <d v="2019-01-26T00:00:24"/>
    <s v="P4 - Low"/>
    <s v="Other - In and Out - partner ..."/>
    <m/>
    <d v="2019-01-30T09:03:00"/>
    <x v="1"/>
    <s v="9/5 Support"/>
    <n v="0.87113425925781485"/>
    <n v="1"/>
  </r>
  <r>
    <n v="197088"/>
    <d v="2019-01-23T21:44:16"/>
    <x v="3"/>
    <s v="Patil, Yashashree"/>
    <s v=" 0 Dy, 23 Hr, 58 Mi"/>
    <s v="DevOps-EDI"/>
    <x v="4"/>
    <d v="2019-01-24T12:02:40"/>
    <s v="P4 - Low"/>
    <s v="Others - OUT-partner error Re..."/>
    <m/>
    <d v="2019-01-29T09:03:00"/>
    <x v="1"/>
    <s v="9/5 Support"/>
    <n v="0.59611111111735227"/>
    <n v="1"/>
  </r>
  <r>
    <n v="195668"/>
    <d v="2019-01-21T23:59:19"/>
    <x v="2"/>
    <s v="Moolya, Sachin (Wipro)"/>
    <s v=" 0 Dy, 14 Hr, 44 Mi"/>
    <s v="DevOps-EDI"/>
    <x v="1"/>
    <d v="2019-01-30T00:30:42"/>
    <s v="P4 - Low"/>
    <s v="Unacknowleged invoices"/>
    <m/>
    <d v="2019-01-31T21:11:19"/>
    <x v="1"/>
    <s v="USNR - Northridge Working SLA Window"/>
    <n v="8.0217939814829151"/>
    <n v="1"/>
  </r>
  <r>
    <n v="195612"/>
    <d v="2019-01-21T21:45:59"/>
    <x v="3"/>
    <s v="Brown, Aaron"/>
    <s v=" 0 Dy, 18 Hr, 21 Mi"/>
    <s v="DevOps-EDI"/>
    <x v="0"/>
    <d v="2019-01-23T16:23:18"/>
    <s v="P4 - Low"/>
    <s v="Toyota TMMI INVOIC workflow i..."/>
    <m/>
    <d v="2019-01-25T01:44:59"/>
    <x v="1"/>
    <s v="USMV - Mountain View Working SLA Window"/>
    <n v="1.775914351848769"/>
    <n v="1"/>
  </r>
  <r>
    <n v="195549"/>
    <d v="2019-01-21T20:00:47"/>
    <x v="3"/>
    <s v="Patil, Yashashree"/>
    <s v=" 0 Dy, 23 Hr, 36 Mi"/>
    <s v="DevOps-EDI"/>
    <x v="4"/>
    <d v="2019-01-22T12:24:11"/>
    <s v="P4 - Low"/>
    <s v="Volkswagen Brazil - OUT-partn..."/>
    <m/>
    <d v="2019-01-25T09:03:00"/>
    <x v="1"/>
    <s v="9/5 Support"/>
    <n v="0.68291666666482342"/>
    <n v="1"/>
  </r>
  <r>
    <n v="194052"/>
    <d v="2019-01-18T15:08:32"/>
    <x v="3"/>
    <s v="Sajtos, Sandor"/>
    <s v=" 0 Dy, 4 Hr, 4 Mi"/>
    <s v="DevOps-EDI"/>
    <x v="5"/>
    <d v="2019-01-22T17:38:08"/>
    <s v="P4 - Low"/>
    <s v="EDI processing problem"/>
    <m/>
    <d v="2019-01-22T21:40:32"/>
    <x v="1"/>
    <s v="HUSZ - Szekesfehervar Working SLA Window"/>
    <n v="4.1038888888870133"/>
    <n v="1"/>
  </r>
  <r>
    <n v="193577"/>
    <d v="2019-01-17T20:53:57"/>
    <x v="3"/>
    <s v="Patil, Yashashree"/>
    <s v=" 1 Dy, 0 Hr, 29 Mi"/>
    <s v="DevOps-EDI"/>
    <x v="0"/>
    <d v="2019-01-18T11:31:35"/>
    <s v="P4 - Low"/>
    <s v="SHIBUSAWA - Out - partner err..."/>
    <m/>
    <d v="2019-01-23T09:03:00"/>
    <x v="1"/>
    <s v="9/5 Support"/>
    <n v="0.60946759259240935"/>
    <n v="1"/>
  </r>
  <r>
    <n v="193013"/>
    <d v="2019-01-16T22:13:29"/>
    <x v="3"/>
    <s v="Patil, Yashashree"/>
    <s v=" 0 Dy, 9 Hr, 2 Mi"/>
    <s v="DevOps-EDI"/>
    <x v="3"/>
    <d v="2019-01-19T01:40:46"/>
    <s v="P4 - Low"/>
    <s v="DSV - Out - partner error Rep..."/>
    <m/>
    <d v="2019-01-22T09:03:00"/>
    <x v="1"/>
    <s v="9/5 Support"/>
    <n v="2.1439467592572328"/>
    <n v="1"/>
  </r>
  <r>
    <n v="192769"/>
    <d v="2019-01-16T15:39:31"/>
    <x v="3"/>
    <s v="Patil, Yashashree"/>
    <s v=" 1 Dy, 0 Hr, 40 Mi"/>
    <s v="DevOps-EDI"/>
    <x v="0"/>
    <d v="2019-01-16T20:07:16"/>
    <s v="P4 - Low"/>
    <s v="APL Hong Kong - Out - partner..."/>
    <m/>
    <d v="2019-01-21T15:42:31"/>
    <x v="1"/>
    <s v="9/5 Support"/>
    <n v="0.18593750000582077"/>
    <n v="1"/>
  </r>
  <r>
    <n v="192768"/>
    <d v="2019-01-16T15:38:57"/>
    <x v="3"/>
    <s v="Patil, Yashashree"/>
    <s v=" 1 Dy, 1 Hr, 15 Mi"/>
    <s v="DevOps-EDI"/>
    <x v="0"/>
    <d v="2019-01-16T17:23:09"/>
    <s v="P4 - Low"/>
    <s v="Renault Revoz GXS SLMP AS2 - ..."/>
    <m/>
    <d v="2019-01-21T15:41:57"/>
    <x v="1"/>
    <s v="9/5 Support"/>
    <n v="7.236111110978527E-2"/>
    <n v="1"/>
  </r>
  <r>
    <n v="192765"/>
    <d v="2019-01-16T15:38:25"/>
    <x v="3"/>
    <s v="Patil, Yashashree"/>
    <s v=" 1 Dy, 1 Hr, 15 Mi"/>
    <s v="DevOps-EDI"/>
    <x v="0"/>
    <d v="2019-01-16T17:23:08"/>
    <s v="P4 - Low"/>
    <s v="SHIBUSAWA - Out - partner err..."/>
    <m/>
    <d v="2019-01-21T15:41:25"/>
    <x v="1"/>
    <s v="9/5 Support"/>
    <n v="7.271990740991896E-2"/>
    <n v="1"/>
  </r>
  <r>
    <n v="192489"/>
    <d v="2019-01-16T05:59:11"/>
    <x v="3"/>
    <s v="Patil, Yashashree"/>
    <s v=" 0 Dy, 23 Hr, 18 Mi"/>
    <s v="DevOps-EDI"/>
    <x v="0"/>
    <d v="2019-01-16T12:42:23"/>
    <s v="P4 - Low"/>
    <s v="Ryder3PL - OUT-partner error ..."/>
    <m/>
    <d v="2019-01-21T09:03:00"/>
    <x v="1"/>
    <s v="9/5 Support"/>
    <n v="0.27999999999883585"/>
    <n v="1"/>
  </r>
  <r>
    <n v="192449"/>
    <d v="2019-01-16T03:08:15"/>
    <x v="3"/>
    <s v="Perez, Daniel"/>
    <s v=" 0 Dy, 9 Hr, 7 Mi"/>
    <s v="DevOps-EDI"/>
    <x v="1"/>
    <d v="2019-01-18T03:01:17"/>
    <s v="P4 - Low"/>
    <s v="Missing ASN for Kohls D/N#803..."/>
    <m/>
    <d v="2019-01-19T03:08:15"/>
    <x v="1"/>
    <s v="USNR - Northridge Working SLA Window"/>
    <n v="1.9951620370338787"/>
    <n v="1"/>
  </r>
  <r>
    <n v="191464"/>
    <d v="2019-01-14T15:31:53"/>
    <x v="3"/>
    <s v="Patil, Yashashree"/>
    <s v=" 1 Dy, 1 Hr, 36 Mi"/>
    <s v="DevOps-EDI"/>
    <x v="0"/>
    <d v="2019-01-14T16:55:48"/>
    <s v="P4 - Low"/>
    <s v="FLYJAC-OUT- partner error Rep..."/>
    <m/>
    <d v="2019-01-17T15:34:53"/>
    <x v="1"/>
    <s v="9/5 Support"/>
    <n v="5.8275462957681157E-2"/>
    <n v="1"/>
  </r>
  <r>
    <n v="190330"/>
    <d v="2019-01-11T22:20:34"/>
    <x v="3"/>
    <s v="Resendiz, Jonathan"/>
    <s v=" 0 Dy, 21 Hr, 3 Mi"/>
    <s v="DevOps-EDI"/>
    <x v="0"/>
    <d v="2019-01-16T21:13:30"/>
    <s v="P4 - Low"/>
    <s v="Confirm that Sold To/Ship To ..."/>
    <m/>
    <d v="2019-01-18T21:25:34"/>
    <x v="1"/>
    <s v="MXQT - Queretaro Working SLA Window"/>
    <n v="4.9534259259307873"/>
    <n v="1"/>
  </r>
  <r>
    <n v="190286"/>
    <d v="2019-01-11T20:56:59"/>
    <x v="3"/>
    <s v="Patil, Yashashree"/>
    <s v=" 0 Dy, 19 Hr, 5 Mi"/>
    <s v="DevOps-EDI"/>
    <x v="0"/>
    <d v="2019-01-14T16:55:47"/>
    <s v="P4 - Low"/>
    <s v="Others - OUT-partner error Re..."/>
    <m/>
    <d v="2019-01-17T09:03:00"/>
    <x v="1"/>
    <s v="9/5 Support"/>
    <n v="2.8325000000040745"/>
    <n v="1"/>
  </r>
  <r>
    <n v="189701"/>
    <d v="2019-01-11T00:46:29"/>
    <x v="3"/>
    <s v="Jadhav, Nitesh (Wipro)"/>
    <s v=" 0 Dy, 22 Hr, 16 Mi"/>
    <s v="DevOps-EDI"/>
    <x v="2"/>
    <d v="2019-01-12T00:20:55"/>
    <s v="P4 - Low"/>
    <s v="UNACK PROD EDI DOCUMENT AAFES..."/>
    <m/>
    <d v="2019-01-16T04:36:29"/>
    <x v="1"/>
    <s v="USNR - Northridge Working SLA Window"/>
    <n v="0.98224537036730908"/>
    <n v="1"/>
  </r>
  <r>
    <n v="189623"/>
    <d v="2019-01-10T21:00:41"/>
    <x v="3"/>
    <s v="Patil, Yashashree"/>
    <s v=" 0 Dy, 20 Hr, 9 Mi"/>
    <s v="DevOps-EDI"/>
    <x v="0"/>
    <d v="2019-01-11T15:51:23"/>
    <s v="P4 - Low"/>
    <s v="Flyjack India Outbound SFTP -..."/>
    <m/>
    <d v="2019-01-16T09:03:00"/>
    <x v="1"/>
    <s v="9/5 Support"/>
    <n v="0.7852083333345945"/>
    <n v="1"/>
  </r>
  <r>
    <n v="189621"/>
    <d v="2019-01-10T20:59:44"/>
    <x v="3"/>
    <s v="Patil, Yashashree"/>
    <s v=" 0 Dy, 20 Hr, 9 Mi"/>
    <s v="DevOps-EDI"/>
    <x v="0"/>
    <d v="2019-01-11T15:51:23"/>
    <s v="P4 - Low"/>
    <s v="Flyjack India China Inbound S..."/>
    <m/>
    <d v="2019-01-16T09:03:00"/>
    <x v="1"/>
    <s v="9/5 Support"/>
    <n v="0.78586805555823958"/>
    <n v="1"/>
  </r>
  <r>
    <n v="189620"/>
    <d v="2019-01-10T20:58:10"/>
    <x v="3"/>
    <s v="Patil, Yashashree"/>
    <s v=" 0 Dy, 20 Hr, 9 Mi"/>
    <s v="DevOps-EDI"/>
    <x v="0"/>
    <d v="2019-01-11T15:51:22"/>
    <s v="P4 - Low"/>
    <s v="FLYJAC - OUT-partner error Re..."/>
    <m/>
    <d v="2019-01-16T09:03:00"/>
    <x v="1"/>
    <s v="9/5 Support"/>
    <n v="0.78694444444408873"/>
    <n v="1"/>
  </r>
  <r>
    <n v="189440"/>
    <d v="2019-01-10T15:59:29"/>
    <x v="3"/>
    <s v="Beke, Zoltan"/>
    <s v=" 0 Dy, 15 Hr, 43 Mi"/>
    <s v="DevOps-EDI"/>
    <x v="2"/>
    <d v="2019-01-11T16:46:35"/>
    <s v="P4 - Low"/>
    <s v="URGENT(!) - general issue in ..."/>
    <m/>
    <d v="2019-01-14T21:59:29"/>
    <x v="1"/>
    <s v="HUSZ - Szekesfehervar Working SLA Window"/>
    <n v="1.0327083333322662"/>
    <n v="1"/>
  </r>
  <r>
    <n v="189098"/>
    <d v="2019-01-10T04:48:55"/>
    <x v="3"/>
    <s v="Ruiz, Silvana"/>
    <s v=" 0 Dy, 17 Hr, 18 Mi"/>
    <s v="DevOps-EDI"/>
    <x v="6"/>
    <d v="2019-01-11T23:01:40"/>
    <s v="P4 - Low"/>
    <s v="Target PO not transmitted to ..."/>
    <m/>
    <d v="2019-01-15T22:07:55"/>
    <x v="1"/>
    <s v="USNR - Northridge Working SLA Window"/>
    <n v="1.7588541666627862"/>
    <n v="1"/>
  </r>
  <r>
    <n v="189085"/>
    <d v="2019-01-10T03:44:53"/>
    <x v="3"/>
    <s v="Hutchinson, Michelle"/>
    <s v=" 0 Dy, 20 Hr, 9 Mi"/>
    <s v="DevOps-EDI"/>
    <x v="0"/>
    <d v="2019-01-11T15:51:22"/>
    <s v="P4 - Low"/>
    <s v="Paradies - Harman Rejections-..."/>
    <m/>
    <d v="2019-01-16T09:03:00"/>
    <x v="1"/>
    <s v="9/5 Support"/>
    <n v="1.5045023148122709"/>
    <n v="1"/>
  </r>
  <r>
    <n v="188770"/>
    <d v="2019-01-09T19:44:49"/>
    <x v="3"/>
    <s v="Patil, Yashashree"/>
    <s v=" 0 Dy, 22 Hr, 44 Mi"/>
    <s v="DevOps-EDI"/>
    <x v="0"/>
    <d v="2019-01-10T13:16:23"/>
    <s v="P4 - Low"/>
    <s v="DSV - OUT-partner error Repor..."/>
    <m/>
    <d v="2019-01-15T09:03:00"/>
    <x v="1"/>
    <s v="9/5 Support"/>
    <n v="0.73025462963414611"/>
    <n v="1"/>
  </r>
  <r>
    <n v="188418"/>
    <d v="2019-01-09T12:18:00"/>
    <x v="3"/>
    <s v="Patil, Yashashree"/>
    <s v=" 1 Dy, 2 Hr, 7 Mi"/>
    <s v="DevOps-EDI"/>
    <x v="7"/>
    <d v="2019-01-09T13:11:06"/>
    <s v="P4 - Low"/>
    <s v="Volkswagen Brazil-IN- partner..."/>
    <m/>
    <d v="2019-01-14T12:21:00"/>
    <x v="1"/>
    <s v="9/5 Support"/>
    <n v="3.6875000005238689E-2"/>
    <n v="1"/>
  </r>
  <r>
    <n v="188417"/>
    <d v="2019-01-09T12:17:17"/>
    <x v="3"/>
    <s v="Patil, Yashashree"/>
    <s v=" 1 Dy, 2 Hr, 6 Mi"/>
    <s v="DevOps-EDI"/>
    <x v="7"/>
    <d v="2019-01-09T13:11:06"/>
    <s v="P4 - Low"/>
    <s v="Renault Revoz GXS SLMP AS2-IN..."/>
    <m/>
    <d v="2019-01-14T12:20:17"/>
    <x v="1"/>
    <s v="9/5 Support"/>
    <n v="3.737268519034842E-2"/>
    <n v="1"/>
  </r>
  <r>
    <n v="188415"/>
    <d v="2019-01-09T12:16:26"/>
    <x v="3"/>
    <s v="Patil, Yashashree"/>
    <s v=" 1 Dy, 2 Hr, 5 Mi"/>
    <s v="DevOps-EDI"/>
    <x v="7"/>
    <d v="2019-01-09T13:11:05"/>
    <s v="P4 - Low"/>
    <s v="Renault Revoz GXS SLMP AS2-IN..."/>
    <m/>
    <d v="2019-01-14T12:19:26"/>
    <x v="1"/>
    <s v="9/5 Support"/>
    <n v="3.7951388891087845E-2"/>
    <n v="1"/>
  </r>
  <r>
    <n v="188414"/>
    <d v="2019-01-09T12:15:47"/>
    <x v="3"/>
    <s v="Patil, Yashashree"/>
    <s v=" 1 Dy, 0 Hr, 26 Mi"/>
    <s v="DevOps-EDI"/>
    <x v="7"/>
    <d v="2019-01-09T14:49:33"/>
    <s v="P4 - Low"/>
    <s v="Ford USA OEM-IN- partner erro..."/>
    <m/>
    <d v="2019-01-14T12:18:47"/>
    <x v="1"/>
    <s v="9/5 Support"/>
    <n v="0.10678240740526235"/>
    <n v="1"/>
  </r>
  <r>
    <n v="188116"/>
    <d v="2019-01-08T21:10:11"/>
    <x v="3"/>
    <s v="Patil, Yashashree"/>
    <s v=" 1 Dy, 0 Hr, 4 Mi"/>
    <s v="DevOps-EDI"/>
    <x v="7"/>
    <d v="2019-01-09T11:56:34"/>
    <s v="P4 - Low"/>
    <s v="SHIBUSAWA - OUT-partner error..."/>
    <m/>
    <d v="2019-01-14T09:03:00"/>
    <x v="1"/>
    <s v="9/5 Support"/>
    <n v="0.61554398148291511"/>
    <n v="1"/>
  </r>
  <r>
    <n v="187784"/>
    <d v="2019-01-08T13:28:48"/>
    <x v="3"/>
    <s v="Jiang, Paul (Nanyou)"/>
    <s v=" 0 Dy, 6 Hr, 58 Mi"/>
    <s v="DevOps-EDI"/>
    <x v="2"/>
    <d v="2019-01-10T20:04:51"/>
    <s v="P4 - Low"/>
    <s v="HK APL cannot receive any IBD..."/>
    <m/>
    <d v="2019-01-11T13:28:48"/>
    <x v="1"/>
    <s v="CNSN - Shenzhen Working SLA Window"/>
    <n v="2.2750347222172422"/>
    <n v="1"/>
  </r>
  <r>
    <n v="186262"/>
    <d v="2019-01-04T22:10:47"/>
    <x v="3"/>
    <s v="Patil, Yashashree"/>
    <s v=" 0 Dy, 23 Hr, 19 Mi"/>
    <s v="DevOps-EDI"/>
    <x v="0"/>
    <d v="2019-01-07T12:41:25"/>
    <s v="P4 - Low"/>
    <s v="UNITED RADIO - Out - partner ..."/>
    <m/>
    <d v="2019-01-10T09:03:00"/>
    <x v="1"/>
    <s v="9/5 Support"/>
    <n v="2.6046064814800047"/>
    <n v="1"/>
  </r>
  <r>
    <n v="186221"/>
    <d v="2019-01-04T20:07:07"/>
    <x v="3"/>
    <s v="Patil, Yashashree"/>
    <s v=" 0 Dy, 9 Hr, 2 Mi"/>
    <s v="DevOps-EDI"/>
    <x v="0"/>
    <d v="2019-01-08T20:24:54"/>
    <s v="P4 - Low"/>
    <s v="UNITED RADIO - Out - partner ..."/>
    <m/>
    <d v="2019-01-10T09:03:00"/>
    <x v="1"/>
    <s v="9/5 Support"/>
    <n v="4.0123495370353339"/>
    <n v="1"/>
  </r>
  <r>
    <n v="185727"/>
    <d v="2019-01-03T22:06:53"/>
    <x v="3"/>
    <s v="Patil, Yashashree"/>
    <s v=" 0 Dy, 20 Hr, 4 Mi"/>
    <s v="DevOps-EDI"/>
    <x v="0"/>
    <d v="2019-01-04T15:56:07"/>
    <s v="P4 - Low"/>
    <s v="UNITED RADIO - Out - partner ..."/>
    <m/>
    <d v="2019-01-09T09:03:00"/>
    <x v="1"/>
    <s v="9/5 Support"/>
    <n v="0.74252314814657439"/>
    <n v="1"/>
  </r>
  <r>
    <n v="185724"/>
    <d v="2019-01-03T21:56:05"/>
    <x v="3"/>
    <s v="Moolya, Sachin (Wipro)"/>
    <s v=" 0 Dy, 15 Hr, 57 Mi"/>
    <s v="DevOps-EDI"/>
    <x v="7"/>
    <d v="2019-01-16T17:24:35"/>
    <s v="P4 - Low"/>
    <s v="Invoices unacknowledged by cu..."/>
    <m/>
    <d v="2019-01-18T21:45:05"/>
    <x v="1"/>
    <s v="USNR - Northridge Working SLA Window"/>
    <n v="12.811458333329938"/>
    <n v="1"/>
  </r>
  <r>
    <n v="185703"/>
    <d v="2019-01-03T20:58:07"/>
    <x v="3"/>
    <s v="Hutchinson, Michelle"/>
    <s v=" 0 Dy, 10 Hr, 58 Mi"/>
    <s v="DevOps-EDI"/>
    <x v="2"/>
    <d v="2019-01-16T15:01:06"/>
    <s v="P4 - Low"/>
    <s v="QUIBIDS - Missing 850's"/>
    <m/>
    <d v="2019-01-17T16:58:00"/>
    <x v="1"/>
    <s v="9/5 Support"/>
    <n v="12.752071759256069"/>
    <n v="1"/>
  </r>
  <r>
    <n v="185663"/>
    <d v="2019-01-03T19:24:41"/>
    <x v="3"/>
    <s v="Patil, Yashashree"/>
    <s v=" 0 Dy, 14 Hr, 20 Mi"/>
    <s v="DevOps-EDI"/>
    <x v="0"/>
    <d v="2019-01-07T12:41:24"/>
    <s v="P4 - Low"/>
    <s v="APL Hong Kong - Out - partner..."/>
    <m/>
    <d v="2019-01-09T09:03:00"/>
    <x v="1"/>
    <s v="9/5 Support"/>
    <n v="3.7199421296245418"/>
    <n v="1"/>
  </r>
  <r>
    <n v="185662"/>
    <d v="2019-01-03T19:24:15"/>
    <x v="3"/>
    <s v="Patil, Yashashree"/>
    <s v=" 0 Dy, 14 Hr, 20 Mi"/>
    <s v="DevOps-EDI"/>
    <x v="0"/>
    <d v="2019-01-07T12:41:23"/>
    <s v="P4 - Low"/>
    <s v="Other - Out - partner error R..."/>
    <m/>
    <d v="2019-01-09T09:03:00"/>
    <x v="1"/>
    <s v="9/5 Support"/>
    <n v="3.7202314814858255"/>
    <n v="1"/>
  </r>
  <r>
    <n v="185661"/>
    <d v="2019-01-03T19:23:51"/>
    <x v="3"/>
    <s v="Patil, Yashashree"/>
    <s v=" 0 Dy, 14 Hr, 20 Mi"/>
    <s v="DevOps-EDI"/>
    <x v="0"/>
    <d v="2019-01-07T12:41:22"/>
    <s v="P4 - Low"/>
    <s v="SHENZHEN 434019 LSP - Out - p..."/>
    <m/>
    <d v="2019-01-09T09:03:00"/>
    <x v="1"/>
    <s v="9/5 Support"/>
    <n v="3.7204976851862739"/>
    <n v="1"/>
  </r>
  <r>
    <n v="185217"/>
    <d v="2019-01-03T04:35:54"/>
    <x v="3"/>
    <s v="Patil, Yashashree"/>
    <s v=" 0 Dy, 21 Hr, 24 Mi"/>
    <s v="DevOps-EDI"/>
    <x v="7"/>
    <d v="2019-01-03T14:36:18"/>
    <s v="P4 - Low"/>
    <s v="Others-OUT- partner error Rep..."/>
    <m/>
    <d v="2019-01-08T09:03:00"/>
    <x v="1"/>
    <s v="9/5 Support"/>
    <n v="0.41694444444874534"/>
    <n v="1"/>
  </r>
  <r>
    <n v="185163"/>
    <d v="2019-01-03T00:13:28"/>
    <x v="3"/>
    <s v="Perez, Daniel"/>
    <s v=" 0 Dy, 0 Hr, 18 Mi"/>
    <s v="DevOps-EDI"/>
    <x v="5"/>
    <d v="2019-01-11T00:57:55"/>
    <s v="P4 - Low"/>
    <s v="N104 in the N1 ST Loop is mis..."/>
    <m/>
    <d v="2019-01-08T00:13:28"/>
    <x v="2"/>
    <s v="USNR - Northridge Working SLA Window"/>
    <n v="8.030868055553583"/>
    <n v="1"/>
  </r>
  <r>
    <n v="185162"/>
    <d v="2019-01-03T00:12:24"/>
    <x v="3"/>
    <s v="Perez, Daniel"/>
    <s v=" 0 Dy, 0 Hr, 19 Mi"/>
    <s v="DevOps-EDI"/>
    <x v="5"/>
    <d v="2019-01-11T00:58:33"/>
    <s v="P4 - Low"/>
    <s v="The document provided was not..."/>
    <m/>
    <d v="2019-01-08T00:12:24"/>
    <x v="2"/>
    <s v="USNR - Northridge Working SLA Window"/>
    <n v="8.0320486111158971"/>
    <n v="1"/>
  </r>
  <r>
    <n v="183504"/>
    <d v="2018-12-28T04:06:16"/>
    <x v="3"/>
    <s v="Patil, Yashashree"/>
    <s v=" 0 Dy, 5 Hr, 13 Mi"/>
    <s v="DevOps-EDI"/>
    <x v="5"/>
    <d v="2019-01-02T14:16:49"/>
    <s v="P4 - Low"/>
    <s v="Others - OUT-partner error R..."/>
    <m/>
    <d v="2019-01-02T09:03:00"/>
    <x v="2"/>
    <s v="9/5 Support"/>
    <n v="5.4239930555486353"/>
    <n v="0"/>
  </r>
  <r>
    <m/>
    <m/>
    <x v="4"/>
    <m/>
    <m/>
    <m/>
    <x v="8"/>
    <m/>
    <m/>
    <m/>
    <m/>
    <m/>
    <x v="0"/>
    <m/>
    <m/>
    <n v="47"/>
  </r>
  <r>
    <m/>
    <m/>
    <x v="4"/>
    <m/>
    <m/>
    <m/>
    <x v="8"/>
    <m/>
    <m/>
    <m/>
    <m/>
    <m/>
    <x v="0"/>
    <m/>
    <m/>
    <m/>
  </r>
  <r>
    <m/>
    <m/>
    <x v="4"/>
    <m/>
    <m/>
    <m/>
    <x v="8"/>
    <m/>
    <m/>
    <m/>
    <m/>
    <m/>
    <x v="0"/>
    <m/>
    <m/>
    <m/>
  </r>
  <r>
    <m/>
    <m/>
    <x v="4"/>
    <m/>
    <m/>
    <m/>
    <x v="8"/>
    <m/>
    <m/>
    <m/>
    <m/>
    <m/>
    <x v="0"/>
    <m/>
    <m/>
    <m/>
  </r>
  <r>
    <m/>
    <m/>
    <x v="4"/>
    <m/>
    <m/>
    <m/>
    <x v="8"/>
    <m/>
    <m/>
    <m/>
    <m/>
    <m/>
    <x v="0"/>
    <m/>
    <m/>
    <m/>
  </r>
  <r>
    <m/>
    <m/>
    <x v="4"/>
    <m/>
    <m/>
    <m/>
    <x v="8"/>
    <m/>
    <m/>
    <m/>
    <m/>
    <m/>
    <x v="0"/>
    <m/>
    <m/>
    <m/>
  </r>
  <r>
    <m/>
    <m/>
    <x v="4"/>
    <m/>
    <m/>
    <m/>
    <x v="8"/>
    <m/>
    <m/>
    <m/>
    <m/>
    <m/>
    <x v="0"/>
    <m/>
    <m/>
    <m/>
  </r>
  <r>
    <m/>
    <m/>
    <x v="4"/>
    <m/>
    <m/>
    <m/>
    <x v="8"/>
    <m/>
    <m/>
    <m/>
    <m/>
    <m/>
    <x v="0"/>
    <m/>
    <m/>
    <m/>
  </r>
  <r>
    <m/>
    <m/>
    <x v="4"/>
    <m/>
    <m/>
    <m/>
    <x v="8"/>
    <m/>
    <m/>
    <m/>
    <m/>
    <m/>
    <x v="0"/>
    <m/>
    <m/>
    <m/>
  </r>
  <r>
    <m/>
    <m/>
    <x v="4"/>
    <m/>
    <m/>
    <m/>
    <x v="8"/>
    <m/>
    <m/>
    <m/>
    <m/>
    <m/>
    <x v="0"/>
    <m/>
    <m/>
    <m/>
  </r>
  <r>
    <m/>
    <m/>
    <x v="4"/>
    <m/>
    <m/>
    <m/>
    <x v="8"/>
    <m/>
    <m/>
    <m/>
    <m/>
    <m/>
    <x v="0"/>
    <m/>
    <m/>
    <m/>
  </r>
  <r>
    <m/>
    <m/>
    <x v="4"/>
    <m/>
    <m/>
    <m/>
    <x v="8"/>
    <m/>
    <m/>
    <m/>
    <m/>
    <m/>
    <x v="0"/>
    <m/>
    <m/>
    <m/>
  </r>
  <r>
    <m/>
    <m/>
    <x v="4"/>
    <m/>
    <m/>
    <m/>
    <x v="8"/>
    <m/>
    <m/>
    <m/>
    <m/>
    <m/>
    <x v="0"/>
    <m/>
    <m/>
    <m/>
  </r>
  <r>
    <m/>
    <m/>
    <x v="4"/>
    <m/>
    <m/>
    <m/>
    <x v="8"/>
    <m/>
    <m/>
    <m/>
    <m/>
    <m/>
    <x v="0"/>
    <m/>
    <m/>
    <m/>
  </r>
  <r>
    <m/>
    <m/>
    <x v="4"/>
    <m/>
    <m/>
    <m/>
    <x v="8"/>
    <m/>
    <m/>
    <m/>
    <m/>
    <m/>
    <x v="0"/>
    <m/>
    <m/>
    <m/>
  </r>
  <r>
    <m/>
    <m/>
    <x v="4"/>
    <m/>
    <m/>
    <m/>
    <x v="8"/>
    <m/>
    <m/>
    <m/>
    <m/>
    <m/>
    <x v="0"/>
    <m/>
    <m/>
    <m/>
  </r>
  <r>
    <m/>
    <m/>
    <x v="4"/>
    <m/>
    <m/>
    <m/>
    <x v="8"/>
    <m/>
    <m/>
    <m/>
    <m/>
    <m/>
    <x v="0"/>
    <m/>
    <m/>
    <m/>
  </r>
  <r>
    <m/>
    <m/>
    <x v="4"/>
    <m/>
    <m/>
    <m/>
    <x v="8"/>
    <m/>
    <m/>
    <m/>
    <m/>
    <m/>
    <x v="0"/>
    <m/>
    <m/>
    <m/>
  </r>
  <r>
    <m/>
    <m/>
    <x v="4"/>
    <m/>
    <m/>
    <m/>
    <x v="8"/>
    <m/>
    <m/>
    <m/>
    <m/>
    <m/>
    <x v="0"/>
    <m/>
    <m/>
    <m/>
  </r>
  <r>
    <m/>
    <m/>
    <x v="4"/>
    <m/>
    <m/>
    <m/>
    <x v="8"/>
    <m/>
    <m/>
    <m/>
    <m/>
    <m/>
    <x v="0"/>
    <m/>
    <m/>
    <m/>
  </r>
  <r>
    <m/>
    <m/>
    <x v="4"/>
    <m/>
    <m/>
    <m/>
    <x v="8"/>
    <m/>
    <m/>
    <m/>
    <m/>
    <m/>
    <x v="0"/>
    <m/>
    <m/>
    <m/>
  </r>
  <r>
    <m/>
    <m/>
    <x v="4"/>
    <m/>
    <m/>
    <m/>
    <x v="8"/>
    <m/>
    <m/>
    <m/>
    <m/>
    <m/>
    <x v="0"/>
    <m/>
    <m/>
    <m/>
  </r>
  <r>
    <m/>
    <m/>
    <x v="4"/>
    <m/>
    <m/>
    <m/>
    <x v="8"/>
    <m/>
    <m/>
    <m/>
    <m/>
    <m/>
    <x v="0"/>
    <m/>
    <m/>
    <n v="94"/>
  </r>
  <r>
    <m/>
    <m/>
    <x v="4"/>
    <m/>
    <m/>
    <m/>
    <x v="8"/>
    <m/>
    <m/>
    <m/>
    <m/>
    <m/>
    <x v="0"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72">
  <r>
    <n v="202609"/>
    <d v="2019-01-31T21:48:45"/>
    <x v="0"/>
    <s v="Chavez, Carlos [Juarez]"/>
    <m/>
    <s v="DevOps-EDI"/>
    <s v="Hegde, Vijet (CyberTech Systems)"/>
    <d v="2019-02-01T05:21:34"/>
    <s v="P4 - Low"/>
    <s v="EDI not showing on SAP"/>
    <x v="0"/>
    <d v="2019-02-05T21:48:45"/>
    <m/>
    <s v="MXJZ - Juarez Working SLA Window"/>
    <n v="0.31445601851737592"/>
    <n v="1"/>
    <n v="0"/>
    <n v="9.1145833335758653E-2"/>
    <x v="0"/>
  </r>
  <r>
    <n v="191802"/>
    <d v="2019-01-15T01:00:46"/>
    <x v="1"/>
    <s v="Whaval, Nikhil"/>
    <s v=" 0 Dy, 12 Hr, 10 Mi"/>
    <s v="DevOps-EDI"/>
    <s v="Paul, Ishan (Cybertech)"/>
    <d v="2019-01-30T05:17:24"/>
    <s v="P4 - Low"/>
    <s v="Invoices has not been success..."/>
    <x v="1"/>
    <m/>
    <m/>
    <s v="9/5 Support"/>
    <n v="15.178217592590954"/>
    <n v="1"/>
    <n v="0"/>
    <n v="16.957800925927586"/>
    <x v="1"/>
  </r>
  <r>
    <n v="189693"/>
    <d v="2019-01-11T00:26:11"/>
    <x v="1"/>
    <s v="Swarup, Rahul (Wipro)"/>
    <s v=" 1 Dy, 21 Hr, 0 Mi"/>
    <s v="DevOps-EDI"/>
    <s v="Deshmukh, Gaurav (CyberTech)"/>
    <d v="2019-01-22T20:16:08"/>
    <s v="P4 - Low"/>
    <s v="INVALID_LOCATION for HARMAN M..."/>
    <x v="1"/>
    <m/>
    <m/>
    <s v="INPU - Pune (WT) Working SLA Window"/>
    <n v="11.826354166667443"/>
    <n v="1"/>
    <n v="0"/>
    <n v="20.981817129628325"/>
    <x v="1"/>
  </r>
  <r>
    <n v="201233"/>
    <d v="2019-01-29T22:06:16"/>
    <x v="2"/>
    <s v="Mercado, Francisca"/>
    <s v=" 0 Dy, 19 Hr, 44 Mi"/>
    <s v="DevOps-EDI"/>
    <s v="Hegde, Vijet (CyberTech Systems)"/>
    <d v="2019-01-30T21:20:41"/>
    <s v="P4 - Low"/>
    <s v="UPDATE EDI EMAIL CONFIRMATION..."/>
    <x v="0"/>
    <d v="2019-02-01T23:03:16"/>
    <s v="No"/>
    <s v="USEP - El Paso Working SLA Window"/>
    <n v="0.96834490740729962"/>
    <n v="1"/>
    <n v="0"/>
    <n v="2.0789814814779675"/>
    <x v="0"/>
  </r>
  <r>
    <n v="200675"/>
    <d v="2019-01-29T03:14:21"/>
    <x v="2"/>
    <s v="Degroot, Craig"/>
    <m/>
    <s v="DevOps-EDI"/>
    <s v="Hegde, Vijet (CyberTech Systems)"/>
    <d v="2019-01-30T15:15:07"/>
    <s v="P4 - Low"/>
    <s v="IDoc number 113825375 does n..."/>
    <x v="0"/>
    <d v="2019-02-02T01:44:00"/>
    <s v="No"/>
    <s v="USFR - Franklin Working SLA Window"/>
    <n v="1.5005324074081727"/>
    <n v="1"/>
    <n v="0"/>
    <n v="2.8650347222210257"/>
    <x v="0"/>
  </r>
  <r>
    <n v="199381"/>
    <d v="2019-01-26T02:36:09"/>
    <x v="2"/>
    <s v="Velazquez, Cesar"/>
    <s v=" 0 Dy, 20 Hr, 14 Mi"/>
    <s v="DevOps-EDI"/>
    <s v="Hegde, Vijet (CyberTech Systems)"/>
    <d v="2019-01-30T20:57:46"/>
    <s v="P4 - Low"/>
    <s v="problem with the EDI"/>
    <x v="0"/>
    <d v="2019-02-01T20:03:00"/>
    <s v="No"/>
    <s v="MXQT - Queretaro Working SLA Window"/>
    <n v="4.7650115740761976"/>
    <n v="1"/>
    <n v="0"/>
    <n v="5.8915625000008731"/>
    <x v="2"/>
  </r>
  <r>
    <n v="198811"/>
    <d v="2019-01-25T03:05:58"/>
    <x v="3"/>
    <s v="Patil, Yashashree"/>
    <s v=" 0 Dy, 18 Hr, 1 Mi"/>
    <s v="DevOps-EDI"/>
    <s v="Ansari, Salman (Cybertech)"/>
    <d v="2019-01-26T00:00:24"/>
    <s v="P4 - Low"/>
    <s v="Other - In and Out - partner ..."/>
    <x v="0"/>
    <d v="2019-01-30T09:03:00"/>
    <s v="No"/>
    <s v="9/5 Support"/>
    <n v="0.87113425925781485"/>
    <n v="1"/>
    <n v="1"/>
    <n v="6.8708564814805868"/>
    <x v="3"/>
  </r>
  <r>
    <n v="197088"/>
    <d v="2019-01-23T21:44:16"/>
    <x v="3"/>
    <s v="Patil, Yashashree"/>
    <s v=" 0 Dy, 23 Hr, 58 Mi"/>
    <s v="DevOps-EDI"/>
    <s v="Dakuri, Vinay Kumar (Cybertech)"/>
    <d v="2019-01-24T12:02:40"/>
    <s v="P4 - Low"/>
    <s v="Others - OUT-partner error Re..."/>
    <x v="0"/>
    <d v="2019-01-29T09:03:00"/>
    <s v="No"/>
    <s v="9/5 Support"/>
    <n v="0.59611111111735227"/>
    <n v="1"/>
    <n v="1"/>
    <n v="8.0942592592618894"/>
    <x v="3"/>
  </r>
  <r>
    <n v="195668"/>
    <d v="2019-01-21T23:59:19"/>
    <x v="2"/>
    <s v="Moolya, Sachin (Wipro)"/>
    <s v=" 0 Dy, 14 Hr, 44 Mi"/>
    <s v="DevOps-EDI"/>
    <s v="Paul, Ishan (Cybertech)"/>
    <d v="2019-01-30T00:30:42"/>
    <s v="P4 - Low"/>
    <s v="Unacknowleged invoices"/>
    <x v="0"/>
    <d v="2019-01-31T21:11:19"/>
    <s v="No"/>
    <s v="USNR - Northridge Working SLA Window"/>
    <n v="8.0217939814829151"/>
    <n v="1"/>
    <n v="0"/>
    <n v="10.000474537038826"/>
    <x v="1"/>
  </r>
  <r>
    <n v="195612"/>
    <d v="2019-01-21T21:45:59"/>
    <x v="3"/>
    <s v="Brown, Aaron"/>
    <s v=" 0 Dy, 18 Hr, 21 Mi"/>
    <s v="DevOps-EDI"/>
    <s v="Hegde, Vijet (CyberTech Systems)"/>
    <d v="2019-01-23T16:23:18"/>
    <s v="P4 - Low"/>
    <s v="Toyota TMMI INVOIC workflow i..."/>
    <x v="0"/>
    <d v="2019-01-25T01:44:59"/>
    <s v="No"/>
    <s v="USMV - Mountain View Working SLA Window"/>
    <n v="1.775914351848769"/>
    <n v="1"/>
    <n v="0"/>
    <n v="10.093067129630072"/>
    <x v="1"/>
  </r>
  <r>
    <n v="195549"/>
    <d v="2019-01-21T20:00:47"/>
    <x v="3"/>
    <s v="Patil, Yashashree"/>
    <s v=" 0 Dy, 23 Hr, 36 Mi"/>
    <s v="DevOps-EDI"/>
    <s v="Dakuri, Vinay Kumar (Cybertech)"/>
    <d v="2019-01-22T12:24:11"/>
    <s v="P4 - Low"/>
    <s v="Volkswagen Brazil - OUT-partn..."/>
    <x v="0"/>
    <d v="2019-01-25T09:03:00"/>
    <s v="No"/>
    <s v="9/5 Support"/>
    <n v="0.68291666666482342"/>
    <n v="1"/>
    <n v="1"/>
    <n v="10.166122685186565"/>
    <x v="1"/>
  </r>
  <r>
    <n v="194052"/>
    <d v="2019-01-18T15:08:32"/>
    <x v="3"/>
    <s v="Sajtos, Sandor"/>
    <s v=" 0 Dy, 4 Hr, 4 Mi"/>
    <s v="DevOps-EDI"/>
    <s v="Ambati, Shivaram (CyberTech)"/>
    <d v="2019-01-22T17:38:08"/>
    <s v="P4 - Low"/>
    <s v="EDI processing problem"/>
    <x v="0"/>
    <d v="2019-01-22T21:40:32"/>
    <s v="No"/>
    <s v="HUSZ - Szekesfehervar Working SLA Window"/>
    <n v="4.1038888888870133"/>
    <n v="1"/>
    <n v="0"/>
    <n v="13.36907407407125"/>
    <x v="1"/>
  </r>
  <r>
    <n v="193577"/>
    <d v="2019-01-17T20:53:57"/>
    <x v="3"/>
    <s v="Patil, Yashashree"/>
    <s v=" 1 Dy, 0 Hr, 29 Mi"/>
    <s v="DevOps-EDI"/>
    <s v="Hegde, Vijet (CyberTech Systems)"/>
    <d v="2019-01-18T11:31:35"/>
    <s v="P4 - Low"/>
    <s v="SHIBUSAWA - Out - partner err..."/>
    <x v="0"/>
    <d v="2019-01-23T09:03:00"/>
    <s v="No"/>
    <s v="9/5 Support"/>
    <n v="0.60946759259240935"/>
    <n v="1"/>
    <n v="1"/>
    <n v="14.12920138888876"/>
    <x v="1"/>
  </r>
  <r>
    <n v="193013"/>
    <d v="2019-01-16T22:13:29"/>
    <x v="3"/>
    <s v="Patil, Yashashree"/>
    <s v=" 0 Dy, 9 Hr, 2 Mi"/>
    <s v="DevOps-EDI"/>
    <s v="Ansari, Salman (Cybertech)"/>
    <d v="2019-01-19T01:40:46"/>
    <s v="P4 - Low"/>
    <s v="DSV - Out - partner error Rep..."/>
    <x v="0"/>
    <d v="2019-01-22T09:03:00"/>
    <s v="No"/>
    <s v="9/5 Support"/>
    <n v="2.1439467592572328"/>
    <n v="1"/>
    <n v="1"/>
    <n v="15.073969907403807"/>
    <x v="1"/>
  </r>
  <r>
    <n v="192769"/>
    <d v="2019-01-16T15:39:31"/>
    <x v="3"/>
    <s v="Patil, Yashashree"/>
    <s v=" 1 Dy, 0 Hr, 40 Mi"/>
    <s v="DevOps-EDI"/>
    <s v="Hegde, Vijet (CyberTech Systems)"/>
    <d v="2019-01-16T20:07:16"/>
    <s v="P4 - Low"/>
    <s v="APL Hong Kong - Out - partner..."/>
    <x v="0"/>
    <d v="2019-01-21T15:42:31"/>
    <s v="No"/>
    <s v="9/5 Support"/>
    <n v="0.18593750000582077"/>
    <n v="1"/>
    <n v="1"/>
    <n v="15.347557870372839"/>
    <x v="1"/>
  </r>
  <r>
    <n v="192768"/>
    <d v="2019-01-16T15:38:57"/>
    <x v="3"/>
    <s v="Patil, Yashashree"/>
    <s v=" 1 Dy, 1 Hr, 15 Mi"/>
    <s v="DevOps-EDI"/>
    <s v="Hegde, Vijet (CyberTech Systems)"/>
    <d v="2019-01-16T17:23:09"/>
    <s v="P4 - Low"/>
    <s v="Renault Revoz GXS SLMP AS2 - ..."/>
    <x v="0"/>
    <d v="2019-01-21T15:41:57"/>
    <s v="No"/>
    <s v="9/5 Support"/>
    <n v="7.236111110978527E-2"/>
    <n v="1"/>
    <n v="1"/>
    <n v="15.34795138888876"/>
    <x v="1"/>
  </r>
  <r>
    <n v="192765"/>
    <d v="2019-01-16T15:38:25"/>
    <x v="3"/>
    <s v="Patil, Yashashree"/>
    <s v=" 1 Dy, 1 Hr, 15 Mi"/>
    <s v="DevOps-EDI"/>
    <s v="Hegde, Vijet (CyberTech Systems)"/>
    <d v="2019-01-16T17:23:08"/>
    <s v="P4 - Low"/>
    <s v="SHIBUSAWA - Out - partner err..."/>
    <x v="0"/>
    <d v="2019-01-21T15:41:25"/>
    <s v="No"/>
    <s v="9/5 Support"/>
    <n v="7.271990740991896E-2"/>
    <n v="1"/>
    <n v="1"/>
    <n v="15.348321759258397"/>
    <x v="1"/>
  </r>
  <r>
    <n v="192489"/>
    <d v="2019-01-16T05:59:11"/>
    <x v="3"/>
    <s v="Patil, Yashashree"/>
    <s v=" 0 Dy, 23 Hr, 18 Mi"/>
    <s v="DevOps-EDI"/>
    <s v="Hegde, Vijet (CyberTech Systems)"/>
    <d v="2019-01-16T12:42:23"/>
    <s v="P4 - Low"/>
    <s v="Ryder3PL - OUT-partner error ..."/>
    <x v="0"/>
    <d v="2019-01-21T09:03:00"/>
    <s v="No"/>
    <s v="9/5 Support"/>
    <n v="0.27999999999883585"/>
    <n v="1"/>
    <n v="1"/>
    <n v="15.750567129631236"/>
    <x v="1"/>
  </r>
  <r>
    <n v="192449"/>
    <d v="2019-01-16T03:08:15"/>
    <x v="3"/>
    <s v="Perez, Daniel"/>
    <s v=" 0 Dy, 9 Hr, 7 Mi"/>
    <s v="DevOps-EDI"/>
    <s v="Paul, Ishan (Cybertech)"/>
    <d v="2019-01-18T03:01:17"/>
    <s v="P4 - Low"/>
    <s v="Missing ASN for Kohls D/N#803..."/>
    <x v="0"/>
    <d v="2019-01-19T03:08:15"/>
    <s v="No"/>
    <s v="USNR - Northridge Working SLA Window"/>
    <n v="1.9951620370338787"/>
    <n v="1"/>
    <n v="0"/>
    <n v="15.869270833332848"/>
    <x v="1"/>
  </r>
  <r>
    <n v="191464"/>
    <d v="2019-01-14T15:31:53"/>
    <x v="3"/>
    <s v="Patil, Yashashree"/>
    <s v=" 1 Dy, 1 Hr, 36 Mi"/>
    <s v="DevOps-EDI"/>
    <s v="Hegde, Vijet (CyberTech Systems)"/>
    <d v="2019-01-14T16:55:48"/>
    <s v="P4 - Low"/>
    <s v="FLYJAC-OUT- partner error Rep..."/>
    <x v="0"/>
    <d v="2019-01-17T15:34:53"/>
    <s v="No"/>
    <s v="9/5 Support"/>
    <n v="5.8275462957681157E-2"/>
    <n v="1"/>
    <n v="1"/>
    <n v="17.352858796293731"/>
    <x v="1"/>
  </r>
  <r>
    <n v="190330"/>
    <d v="2019-01-11T22:20:34"/>
    <x v="3"/>
    <s v="Resendiz, Jonathan"/>
    <s v=" 0 Dy, 21 Hr, 3 Mi"/>
    <s v="DevOps-EDI"/>
    <s v="Hegde, Vijet (CyberTech Systems)"/>
    <d v="2019-01-16T21:13:30"/>
    <s v="P4 - Low"/>
    <s v="Confirm that Sold To/Ship To ..."/>
    <x v="0"/>
    <d v="2019-01-18T21:25:34"/>
    <s v="No"/>
    <s v="MXQT - Queretaro Working SLA Window"/>
    <n v="4.9534259259307873"/>
    <n v="1"/>
    <n v="0"/>
    <n v="20.069050925929332"/>
    <x v="1"/>
  </r>
  <r>
    <n v="190286"/>
    <d v="2019-01-11T20:56:59"/>
    <x v="3"/>
    <s v="Patil, Yashashree"/>
    <s v=" 0 Dy, 19 Hr, 5 Mi"/>
    <s v="DevOps-EDI"/>
    <s v="Hegde, Vijet (CyberTech Systems)"/>
    <d v="2019-01-14T16:55:47"/>
    <s v="P4 - Low"/>
    <s v="Others - OUT-partner error Re..."/>
    <x v="0"/>
    <d v="2019-01-17T09:03:00"/>
    <s v="No"/>
    <s v="9/5 Support"/>
    <n v="2.8325000000040745"/>
    <n v="1"/>
    <n v="1"/>
    <n v="20.127094907409628"/>
    <x v="1"/>
  </r>
  <r>
    <n v="189701"/>
    <d v="2019-01-11T00:46:29"/>
    <x v="3"/>
    <s v="Jadhav, Nitesh (Wipro)"/>
    <s v=" 0 Dy, 22 Hr, 16 Mi"/>
    <s v="DevOps-EDI"/>
    <s v="Deshmukh, Gaurav (CyberTech)"/>
    <d v="2019-01-12T00:20:55"/>
    <s v="P4 - Low"/>
    <s v="UNACK PROD EDI DOCUMENT AAFES..."/>
    <x v="0"/>
    <d v="2019-01-16T04:36:29"/>
    <s v="No"/>
    <s v="USNR - Northridge Working SLA Window"/>
    <n v="0.98224537036730908"/>
    <n v="1"/>
    <n v="0"/>
    <n v="20.967719907406718"/>
    <x v="1"/>
  </r>
  <r>
    <n v="189623"/>
    <d v="2019-01-10T21:00:41"/>
    <x v="3"/>
    <s v="Patil, Yashashree"/>
    <s v=" 0 Dy, 20 Hr, 9 Mi"/>
    <s v="DevOps-EDI"/>
    <s v="Hegde, Vijet (CyberTech Systems)"/>
    <d v="2019-01-11T15:51:23"/>
    <s v="P4 - Low"/>
    <s v="Flyjack India Outbound SFTP -..."/>
    <x v="0"/>
    <d v="2019-01-16T09:03:00"/>
    <s v="No"/>
    <s v="9/5 Support"/>
    <n v="0.7852083333345945"/>
    <n v="1"/>
    <n v="1"/>
    <n v="21.124525462961174"/>
    <x v="1"/>
  </r>
  <r>
    <n v="189621"/>
    <d v="2019-01-10T20:59:44"/>
    <x v="3"/>
    <s v="Patil, Yashashree"/>
    <s v=" 0 Dy, 20 Hr, 9 Mi"/>
    <s v="DevOps-EDI"/>
    <s v="Hegde, Vijet (CyberTech Systems)"/>
    <d v="2019-01-11T15:51:23"/>
    <s v="P4 - Low"/>
    <s v="Flyjack India China Inbound S..."/>
    <x v="0"/>
    <d v="2019-01-16T09:03:00"/>
    <s v="No"/>
    <s v="9/5 Support"/>
    <n v="0.78586805555823958"/>
    <n v="1"/>
    <n v="1"/>
    <n v="21.125185185184819"/>
    <x v="1"/>
  </r>
  <r>
    <n v="189620"/>
    <d v="2019-01-10T20:58:10"/>
    <x v="3"/>
    <s v="Patil, Yashashree"/>
    <s v=" 0 Dy, 20 Hr, 9 Mi"/>
    <s v="DevOps-EDI"/>
    <s v="Hegde, Vijet (CyberTech Systems)"/>
    <d v="2019-01-11T15:51:22"/>
    <s v="P4 - Low"/>
    <s v="FLYJAC - OUT-partner error Re..."/>
    <x v="0"/>
    <d v="2019-01-16T09:03:00"/>
    <s v="No"/>
    <s v="9/5 Support"/>
    <n v="0.78694444444408873"/>
    <n v="1"/>
    <n v="1"/>
    <n v="21.126273148147448"/>
    <x v="1"/>
  </r>
  <r>
    <n v="189440"/>
    <d v="2019-01-10T15:59:29"/>
    <x v="3"/>
    <s v="Beke, Zoltan"/>
    <s v=" 0 Dy, 15 Hr, 43 Mi"/>
    <s v="DevOps-EDI"/>
    <s v="Deshmukh, Gaurav (CyberTech)"/>
    <d v="2019-01-11T16:46:35"/>
    <s v="P4 - Low"/>
    <s v="URGENT(!) - general issue in ..."/>
    <x v="0"/>
    <d v="2019-01-14T21:59:29"/>
    <s v="No"/>
    <s v="HUSZ - Szekesfehervar Working SLA Window"/>
    <n v="1.0327083333322662"/>
    <n v="1"/>
    <n v="0"/>
    <n v="21.333692129628616"/>
    <x v="1"/>
  </r>
  <r>
    <n v="189098"/>
    <d v="2019-01-10T04:48:55"/>
    <x v="3"/>
    <s v="Ruiz, Silvana"/>
    <s v=" 0 Dy, 17 Hr, 18 Mi"/>
    <s v="DevOps-EDI"/>
    <s v="Kokane, Atul (Cybertech)"/>
    <d v="2019-01-11T23:01:40"/>
    <s v="P4 - Low"/>
    <s v="Target PO not transmitted to ..."/>
    <x v="0"/>
    <d v="2019-01-15T22:07:55"/>
    <s v="No"/>
    <s v="USNR - Northridge Working SLA Window"/>
    <n v="1.7588541666627862"/>
    <n v="1"/>
    <n v="0"/>
    <n v="21.799363425925549"/>
    <x v="1"/>
  </r>
  <r>
    <n v="189085"/>
    <d v="2019-01-10T03:44:53"/>
    <x v="3"/>
    <s v="Hutchinson, Michelle"/>
    <s v=" 0 Dy, 20 Hr, 9 Mi"/>
    <s v="DevOps-EDI"/>
    <s v="Hegde, Vijet (CyberTech Systems)"/>
    <d v="2019-01-11T15:51:22"/>
    <s v="P4 - Low"/>
    <s v="Paradies - Harman Rejections-..."/>
    <x v="0"/>
    <d v="2019-01-16T09:03:00"/>
    <s v="No"/>
    <s v="9/5 Support"/>
    <n v="1.5045023148122709"/>
    <n v="1"/>
    <n v="0"/>
    <n v="21.84383101851563"/>
    <x v="1"/>
  </r>
  <r>
    <n v="188770"/>
    <d v="2019-01-09T19:44:49"/>
    <x v="3"/>
    <s v="Patil, Yashashree"/>
    <s v=" 0 Dy, 22 Hr, 44 Mi"/>
    <s v="DevOps-EDI"/>
    <s v="Hegde, Vijet (CyberTech Systems)"/>
    <d v="2019-01-10T13:16:23"/>
    <s v="P4 - Low"/>
    <s v="DSV - OUT-partner error Repor..."/>
    <x v="0"/>
    <d v="2019-01-15T09:03:00"/>
    <s v="No"/>
    <s v="9/5 Support"/>
    <n v="0.73025462963414611"/>
    <n v="1"/>
    <n v="1"/>
    <n v="22.177210648151231"/>
    <x v="1"/>
  </r>
  <r>
    <n v="188418"/>
    <d v="2019-01-09T12:18:00"/>
    <x v="3"/>
    <s v="Patil, Yashashree"/>
    <s v=" 1 Dy, 2 Hr, 7 Mi"/>
    <s v="DevOps-EDI"/>
    <s v="Gupta, Shubham (Cybertech)"/>
    <d v="2019-01-09T13:11:06"/>
    <s v="P4 - Low"/>
    <s v="Volkswagen Brazil-IN- partner..."/>
    <x v="0"/>
    <d v="2019-01-14T12:21:00"/>
    <s v="No"/>
    <s v="9/5 Support"/>
    <n v="3.6875000005238689E-2"/>
    <n v="1"/>
    <n v="1"/>
    <n v="22.48750000000291"/>
    <x v="1"/>
  </r>
  <r>
    <n v="188417"/>
    <d v="2019-01-09T12:17:17"/>
    <x v="3"/>
    <s v="Patil, Yashashree"/>
    <s v=" 1 Dy, 2 Hr, 6 Mi"/>
    <s v="DevOps-EDI"/>
    <s v="Gupta, Shubham (Cybertech)"/>
    <d v="2019-01-09T13:11:06"/>
    <s v="P4 - Low"/>
    <s v="Renault Revoz GXS SLMP AS2-IN..."/>
    <x v="0"/>
    <d v="2019-01-14T12:20:17"/>
    <s v="No"/>
    <s v="9/5 Support"/>
    <n v="3.737268519034842E-2"/>
    <n v="1"/>
    <n v="1"/>
    <n v="22.48799768518802"/>
    <x v="1"/>
  </r>
  <r>
    <n v="188415"/>
    <d v="2019-01-09T12:16:26"/>
    <x v="3"/>
    <s v="Patil, Yashashree"/>
    <s v=" 1 Dy, 2 Hr, 5 Mi"/>
    <s v="DevOps-EDI"/>
    <s v="Gupta, Shubham (Cybertech)"/>
    <d v="2019-01-09T13:11:05"/>
    <s v="P4 - Low"/>
    <s v="Renault Revoz GXS SLMP AS2-IN..."/>
    <x v="0"/>
    <d v="2019-01-14T12:19:26"/>
    <s v="No"/>
    <s v="9/5 Support"/>
    <n v="3.7951388891087845E-2"/>
    <n v="1"/>
    <n v="1"/>
    <n v="22.488587962965539"/>
    <x v="1"/>
  </r>
  <r>
    <n v="188414"/>
    <d v="2019-01-09T12:15:47"/>
    <x v="3"/>
    <s v="Patil, Yashashree"/>
    <s v=" 1 Dy, 0 Hr, 26 Mi"/>
    <s v="DevOps-EDI"/>
    <s v="Gupta, Shubham (Cybertech)"/>
    <d v="2019-01-09T14:49:33"/>
    <s v="P4 - Low"/>
    <s v="Ford USA OEM-IN- partner erro..."/>
    <x v="0"/>
    <d v="2019-01-14T12:18:47"/>
    <s v="No"/>
    <s v="9/5 Support"/>
    <n v="0.10678240740526235"/>
    <n v="1"/>
    <n v="1"/>
    <n v="22.489039351850806"/>
    <x v="1"/>
  </r>
  <r>
    <n v="188116"/>
    <d v="2019-01-08T21:10:11"/>
    <x v="3"/>
    <s v="Patil, Yashashree"/>
    <s v=" 1 Dy, 0 Hr, 4 Mi"/>
    <s v="DevOps-EDI"/>
    <s v="Gupta, Shubham (Cybertech)"/>
    <d v="2019-01-09T11:56:34"/>
    <s v="P4 - Low"/>
    <s v="SHIBUSAWA - OUT-partner error..."/>
    <x v="0"/>
    <d v="2019-01-14T09:03:00"/>
    <s v="No"/>
    <s v="9/5 Support"/>
    <n v="0.61554398148291511"/>
    <n v="1"/>
    <n v="1"/>
    <n v="23.117928240739275"/>
    <x v="1"/>
  </r>
  <r>
    <n v="187784"/>
    <d v="2019-01-08T13:28:48"/>
    <x v="3"/>
    <s v="Jiang, Paul (Nanyou)"/>
    <s v=" 0 Dy, 6 Hr, 58 Mi"/>
    <s v="DevOps-EDI"/>
    <s v="Deshmukh, Gaurav (CyberTech)"/>
    <d v="2019-01-10T20:04:51"/>
    <s v="P4 - Low"/>
    <s v="HK APL cannot receive any IBD..."/>
    <x v="0"/>
    <d v="2019-01-11T13:28:48"/>
    <s v="No"/>
    <s v="CNSN - Shenzhen Working SLA Window"/>
    <n v="2.2750347222172422"/>
    <n v="1"/>
    <n v="0"/>
    <n v="23.438333333331684"/>
    <x v="1"/>
  </r>
  <r>
    <n v="186262"/>
    <d v="2019-01-04T22:10:47"/>
    <x v="3"/>
    <s v="Patil, Yashashree"/>
    <s v=" 0 Dy, 23 Hr, 19 Mi"/>
    <s v="DevOps-EDI"/>
    <s v="Hegde, Vijet (CyberTech Systems)"/>
    <d v="2019-01-07T12:41:25"/>
    <s v="P4 - Low"/>
    <s v="UNITED RADIO - Out - partner ..."/>
    <x v="0"/>
    <d v="2019-01-10T09:03:00"/>
    <s v="No"/>
    <s v="9/5 Support"/>
    <n v="2.6046064814800047"/>
    <n v="1"/>
    <n v="1"/>
    <n v="27.075844907405553"/>
    <x v="1"/>
  </r>
  <r>
    <n v="186221"/>
    <d v="2019-01-04T20:07:07"/>
    <x v="3"/>
    <s v="Patil, Yashashree"/>
    <s v=" 0 Dy, 9 Hr, 2 Mi"/>
    <s v="DevOps-EDI"/>
    <s v="Hegde, Vijet (CyberTech Systems)"/>
    <d v="2019-01-08T20:24:54"/>
    <s v="P4 - Low"/>
    <s v="UNITED RADIO - Out - partner ..."/>
    <x v="0"/>
    <d v="2019-01-10T09:03:00"/>
    <s v="No"/>
    <s v="9/5 Support"/>
    <n v="4.0123495370353339"/>
    <n v="1"/>
    <n v="1"/>
    <n v="27.161724537036207"/>
    <x v="1"/>
  </r>
  <r>
    <n v="185727"/>
    <d v="2019-01-03T22:06:53"/>
    <x v="3"/>
    <s v="Patil, Yashashree"/>
    <s v=" 0 Dy, 20 Hr, 4 Mi"/>
    <s v="DevOps-EDI"/>
    <s v="Hegde, Vijet (CyberTech Systems)"/>
    <d v="2019-01-04T15:56:07"/>
    <s v="P4 - Low"/>
    <s v="UNITED RADIO - Out - partner ..."/>
    <x v="0"/>
    <d v="2019-01-09T09:03:00"/>
    <s v="No"/>
    <s v="9/5 Support"/>
    <n v="0.74252314814657439"/>
    <n v="1"/>
    <n v="1"/>
    <n v="28.078553240738984"/>
    <x v="1"/>
  </r>
  <r>
    <n v="185724"/>
    <d v="2019-01-03T21:56:05"/>
    <x v="3"/>
    <s v="Moolya, Sachin (Wipro)"/>
    <s v=" 0 Dy, 15 Hr, 57 Mi"/>
    <s v="DevOps-EDI"/>
    <s v="Gupta, Shubham (Cybertech)"/>
    <d v="2019-01-16T17:24:35"/>
    <s v="P4 - Low"/>
    <s v="Invoices unacknowledged by cu..."/>
    <x v="0"/>
    <d v="2019-01-18T21:45:05"/>
    <s v="No"/>
    <s v="USNR - Northridge Working SLA Window"/>
    <n v="12.811458333329938"/>
    <n v="1"/>
    <n v="0"/>
    <n v="28.086053240738693"/>
    <x v="1"/>
  </r>
  <r>
    <n v="185703"/>
    <d v="2019-01-03T20:58:07"/>
    <x v="3"/>
    <s v="Hutchinson, Michelle"/>
    <s v=" 0 Dy, 10 Hr, 58 Mi"/>
    <s v="DevOps-EDI"/>
    <s v="Deshmukh, Gaurav (CyberTech)"/>
    <d v="2019-01-16T15:01:06"/>
    <s v="P4 - Low"/>
    <s v="QUIBIDS - Missing 850's"/>
    <x v="0"/>
    <d v="2019-01-17T16:58:00"/>
    <s v="No"/>
    <s v="9/5 Support"/>
    <n v="12.752071759256069"/>
    <n v="1"/>
    <n v="0"/>
    <n v="28.12630787037051"/>
    <x v="1"/>
  </r>
  <r>
    <n v="185663"/>
    <d v="2019-01-03T19:24:41"/>
    <x v="3"/>
    <s v="Patil, Yashashree"/>
    <s v=" 0 Dy, 14 Hr, 20 Mi"/>
    <s v="DevOps-EDI"/>
    <s v="Hegde, Vijet (CyberTech Systems)"/>
    <d v="2019-01-07T12:41:24"/>
    <s v="P4 - Low"/>
    <s v="APL Hong Kong - Out - partner..."/>
    <x v="0"/>
    <d v="2019-01-09T09:03:00"/>
    <s v="No"/>
    <s v="9/5 Support"/>
    <n v="3.7199421296245418"/>
    <n v="1"/>
    <n v="1"/>
    <n v="28.19119212962687"/>
    <x v="1"/>
  </r>
  <r>
    <n v="185662"/>
    <d v="2019-01-03T19:24:15"/>
    <x v="3"/>
    <s v="Patil, Yashashree"/>
    <s v=" 0 Dy, 14 Hr, 20 Mi"/>
    <s v="DevOps-EDI"/>
    <s v="Hegde, Vijet (CyberTech Systems)"/>
    <d v="2019-01-07T12:41:23"/>
    <s v="P4 - Low"/>
    <s v="Other - Out - partner error R..."/>
    <x v="0"/>
    <d v="2019-01-09T09:03:00"/>
    <s v="No"/>
    <s v="9/5 Support"/>
    <n v="3.7202314814858255"/>
    <n v="1"/>
    <n v="1"/>
    <n v="28.191493055557657"/>
    <x v="1"/>
  </r>
  <r>
    <n v="185661"/>
    <d v="2019-01-03T19:23:51"/>
    <x v="3"/>
    <s v="Patil, Yashashree"/>
    <s v=" 0 Dy, 14 Hr, 20 Mi"/>
    <s v="DevOps-EDI"/>
    <s v="Hegde, Vijet (CyberTech Systems)"/>
    <d v="2019-01-07T12:41:22"/>
    <s v="P4 - Low"/>
    <s v="SHENZHEN 434019 LSP - Out - p..."/>
    <x v="0"/>
    <d v="2019-01-09T09:03:00"/>
    <s v="No"/>
    <s v="9/5 Support"/>
    <n v="3.7204976851862739"/>
    <n v="1"/>
    <n v="1"/>
    <n v="28.191770833334886"/>
    <x v="1"/>
  </r>
  <r>
    <n v="185217"/>
    <d v="2019-01-03T04:35:54"/>
    <x v="3"/>
    <s v="Patil, Yashashree"/>
    <s v=" 0 Dy, 21 Hr, 24 Mi"/>
    <s v="DevOps-EDI"/>
    <s v="Gupta, Shubham (Cybertech)"/>
    <d v="2019-01-03T14:36:18"/>
    <s v="P4 - Low"/>
    <s v="Others-OUT- partner error Rep..."/>
    <x v="0"/>
    <d v="2019-01-08T09:03:00"/>
    <s v="No"/>
    <s v="9/5 Support"/>
    <n v="0.41694444444874534"/>
    <n v="1"/>
    <n v="1"/>
    <n v="28.808402777780429"/>
    <x v="1"/>
  </r>
  <r>
    <n v="185163"/>
    <d v="2019-01-03T00:13:28"/>
    <x v="3"/>
    <s v="Perez, Daniel"/>
    <s v=" 0 Dy, 0 Hr, 18 Mi"/>
    <s v="DevOps-EDI"/>
    <s v="Ambati, Shivaram (CyberTech)"/>
    <d v="2019-01-11T00:57:55"/>
    <s v="P4 - Low"/>
    <s v="N104 in the N1 ST Loop is mis..."/>
    <x v="0"/>
    <d v="2019-01-08T00:13:28"/>
    <s v="Yes"/>
    <s v="USNR - Northridge Working SLA Window"/>
    <n v="8.030868055553583"/>
    <n v="1"/>
    <n v="0"/>
    <n v="28.990648148144828"/>
    <x v="1"/>
  </r>
  <r>
    <n v="185162"/>
    <d v="2019-01-03T00:12:24"/>
    <x v="3"/>
    <s v="Perez, Daniel"/>
    <s v=" 0 Dy, 0 Hr, 19 Mi"/>
    <s v="DevOps-EDI"/>
    <s v="Ambati, Shivaram (CyberTech)"/>
    <d v="2019-01-11T00:58:33"/>
    <s v="P4 - Low"/>
    <s v="The document provided was not..."/>
    <x v="0"/>
    <d v="2019-01-08T00:12:24"/>
    <s v="Yes"/>
    <s v="USNR - Northridge Working SLA Window"/>
    <n v="8.0320486111158971"/>
    <n v="1"/>
    <n v="0"/>
    <n v="28.991388888891379"/>
    <x v="1"/>
  </r>
  <r>
    <n v="183504"/>
    <d v="2018-12-28T04:06:16"/>
    <x v="3"/>
    <s v="Patil, Yashashree"/>
    <s v=" 0 Dy, 5 Hr, 13 Mi"/>
    <s v="DevOps-EDI"/>
    <s v="Ambati, Shivaram (CyberTech)"/>
    <d v="2019-01-02T14:16:49"/>
    <s v="P4 - Low"/>
    <s v="Others - OUT-partner error R..."/>
    <x v="0"/>
    <d v="2019-01-02T09:03:00"/>
    <s v="Yes"/>
    <s v="9/5 Support"/>
    <n v="5.4239930555486353"/>
    <n v="0"/>
    <n v="1"/>
    <n v="34.828981481477967"/>
    <x v="1"/>
  </r>
  <r>
    <m/>
    <m/>
    <x v="4"/>
    <m/>
    <m/>
    <m/>
    <m/>
    <m/>
    <m/>
    <m/>
    <x v="0"/>
    <m/>
    <m/>
    <m/>
    <m/>
    <n v="47"/>
    <n v="28"/>
    <m/>
    <x v="4"/>
  </r>
  <r>
    <m/>
    <m/>
    <x v="4"/>
    <m/>
    <m/>
    <m/>
    <m/>
    <m/>
    <m/>
    <m/>
    <x v="0"/>
    <m/>
    <m/>
    <m/>
    <m/>
    <m/>
    <m/>
    <m/>
    <x v="4"/>
  </r>
  <r>
    <m/>
    <m/>
    <x v="4"/>
    <m/>
    <m/>
    <m/>
    <m/>
    <m/>
    <m/>
    <m/>
    <x v="0"/>
    <m/>
    <m/>
    <m/>
    <m/>
    <m/>
    <m/>
    <m/>
    <x v="4"/>
  </r>
  <r>
    <m/>
    <m/>
    <x v="4"/>
    <m/>
    <m/>
    <m/>
    <m/>
    <m/>
    <m/>
    <m/>
    <x v="0"/>
    <m/>
    <m/>
    <m/>
    <m/>
    <m/>
    <m/>
    <m/>
    <x v="4"/>
  </r>
  <r>
    <m/>
    <m/>
    <x v="4"/>
    <m/>
    <m/>
    <m/>
    <m/>
    <m/>
    <m/>
    <m/>
    <x v="0"/>
    <m/>
    <m/>
    <m/>
    <m/>
    <m/>
    <m/>
    <m/>
    <x v="4"/>
  </r>
  <r>
    <m/>
    <m/>
    <x v="4"/>
    <m/>
    <m/>
    <m/>
    <m/>
    <m/>
    <m/>
    <m/>
    <x v="0"/>
    <m/>
    <m/>
    <m/>
    <m/>
    <m/>
    <m/>
    <m/>
    <x v="4"/>
  </r>
  <r>
    <m/>
    <m/>
    <x v="4"/>
    <m/>
    <m/>
    <m/>
    <m/>
    <m/>
    <m/>
    <m/>
    <x v="0"/>
    <m/>
    <m/>
    <m/>
    <m/>
    <m/>
    <m/>
    <m/>
    <x v="4"/>
  </r>
  <r>
    <m/>
    <m/>
    <x v="4"/>
    <m/>
    <m/>
    <m/>
    <m/>
    <m/>
    <m/>
    <m/>
    <x v="0"/>
    <m/>
    <m/>
    <m/>
    <m/>
    <m/>
    <m/>
    <m/>
    <x v="4"/>
  </r>
  <r>
    <m/>
    <m/>
    <x v="4"/>
    <m/>
    <m/>
    <m/>
    <m/>
    <m/>
    <m/>
    <m/>
    <x v="0"/>
    <m/>
    <m/>
    <m/>
    <m/>
    <m/>
    <m/>
    <m/>
    <x v="4"/>
  </r>
  <r>
    <m/>
    <m/>
    <x v="4"/>
    <m/>
    <m/>
    <m/>
    <m/>
    <m/>
    <m/>
    <m/>
    <x v="0"/>
    <m/>
    <m/>
    <m/>
    <m/>
    <m/>
    <m/>
    <m/>
    <x v="4"/>
  </r>
  <r>
    <m/>
    <m/>
    <x v="4"/>
    <m/>
    <m/>
    <m/>
    <m/>
    <m/>
    <m/>
    <m/>
    <x v="0"/>
    <m/>
    <m/>
    <m/>
    <m/>
    <m/>
    <m/>
    <m/>
    <x v="4"/>
  </r>
  <r>
    <m/>
    <m/>
    <x v="4"/>
    <m/>
    <m/>
    <m/>
    <m/>
    <m/>
    <m/>
    <m/>
    <x v="0"/>
    <m/>
    <m/>
    <m/>
    <m/>
    <m/>
    <m/>
    <m/>
    <x v="4"/>
  </r>
  <r>
    <m/>
    <m/>
    <x v="4"/>
    <m/>
    <m/>
    <m/>
    <m/>
    <m/>
    <m/>
    <m/>
    <x v="0"/>
    <m/>
    <m/>
    <m/>
    <m/>
    <m/>
    <m/>
    <m/>
    <x v="4"/>
  </r>
  <r>
    <m/>
    <m/>
    <x v="4"/>
    <m/>
    <m/>
    <m/>
    <m/>
    <m/>
    <m/>
    <m/>
    <x v="0"/>
    <m/>
    <m/>
    <m/>
    <m/>
    <m/>
    <m/>
    <m/>
    <x v="4"/>
  </r>
  <r>
    <m/>
    <m/>
    <x v="4"/>
    <m/>
    <m/>
    <m/>
    <m/>
    <m/>
    <m/>
    <m/>
    <x v="0"/>
    <m/>
    <m/>
    <m/>
    <m/>
    <m/>
    <m/>
    <m/>
    <x v="4"/>
  </r>
  <r>
    <m/>
    <m/>
    <x v="4"/>
    <m/>
    <m/>
    <m/>
    <m/>
    <m/>
    <m/>
    <m/>
    <x v="0"/>
    <m/>
    <m/>
    <m/>
    <m/>
    <m/>
    <m/>
    <m/>
    <x v="4"/>
  </r>
  <r>
    <m/>
    <m/>
    <x v="4"/>
    <m/>
    <m/>
    <m/>
    <m/>
    <m/>
    <m/>
    <m/>
    <x v="0"/>
    <m/>
    <m/>
    <m/>
    <m/>
    <m/>
    <m/>
    <m/>
    <x v="4"/>
  </r>
  <r>
    <m/>
    <m/>
    <x v="4"/>
    <m/>
    <m/>
    <m/>
    <m/>
    <m/>
    <m/>
    <m/>
    <x v="0"/>
    <m/>
    <m/>
    <m/>
    <m/>
    <m/>
    <m/>
    <m/>
    <x v="4"/>
  </r>
  <r>
    <m/>
    <m/>
    <x v="4"/>
    <m/>
    <m/>
    <m/>
    <m/>
    <m/>
    <m/>
    <m/>
    <x v="0"/>
    <m/>
    <m/>
    <m/>
    <m/>
    <m/>
    <m/>
    <m/>
    <x v="4"/>
  </r>
  <r>
    <m/>
    <m/>
    <x v="4"/>
    <m/>
    <m/>
    <m/>
    <m/>
    <m/>
    <m/>
    <m/>
    <x v="0"/>
    <m/>
    <m/>
    <m/>
    <m/>
    <m/>
    <m/>
    <m/>
    <x v="4"/>
  </r>
  <r>
    <m/>
    <m/>
    <x v="4"/>
    <m/>
    <m/>
    <m/>
    <m/>
    <m/>
    <m/>
    <m/>
    <x v="0"/>
    <m/>
    <m/>
    <m/>
    <m/>
    <m/>
    <m/>
    <m/>
    <x v="4"/>
  </r>
  <r>
    <m/>
    <m/>
    <x v="4"/>
    <m/>
    <m/>
    <m/>
    <m/>
    <m/>
    <m/>
    <m/>
    <x v="0"/>
    <m/>
    <m/>
    <m/>
    <m/>
    <m/>
    <m/>
    <m/>
    <x v="4"/>
  </r>
  <r>
    <m/>
    <m/>
    <x v="4"/>
    <m/>
    <m/>
    <m/>
    <m/>
    <m/>
    <m/>
    <m/>
    <x v="0"/>
    <m/>
    <m/>
    <m/>
    <m/>
    <n v="94"/>
    <n v="56"/>
    <m/>
    <x v="4"/>
  </r>
  <r>
    <m/>
    <m/>
    <x v="4"/>
    <m/>
    <m/>
    <m/>
    <m/>
    <m/>
    <m/>
    <m/>
    <x v="0"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6:B19" firstHeaderRow="1" firstDataRow="1" firstDataCol="1" rowPageCount="1" colPageCount="1"/>
  <pivotFields count="16">
    <pivotField dataField="1" showAll="0"/>
    <pivotField showAll="0"/>
    <pivotField axis="axisPage" multipleItemSelectionAllowed="1" showAll="0">
      <items count="7">
        <item h="1" m="1" x="5"/>
        <item x="3"/>
        <item h="1" x="4"/>
        <item x="2"/>
        <item h="1"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pageFields count="1">
    <pageField fld="2" hier="-1"/>
  </pageFields>
  <dataFields count="1">
    <dataField name="Count of Incident ID" fld="0" subtotal="count" showDataAs="percentOfTotal" baseField="12" baseItem="0" numFmtId="9"/>
  </dataFields>
  <formats count="13">
    <format dxfId="139">
      <pivotArea type="all" dataOnly="0" outline="0" fieldPosition="0"/>
    </format>
    <format dxfId="138">
      <pivotArea outline="0" collapsedLevelsAreSubtotals="1" fieldPosition="0"/>
    </format>
    <format dxfId="137">
      <pivotArea field="12" type="button" dataOnly="0" labelOnly="1" outline="0" axis="axisRow" fieldPosition="0"/>
    </format>
    <format dxfId="136">
      <pivotArea dataOnly="0" labelOnly="1" outline="0" axis="axisValues" fieldPosition="0"/>
    </format>
    <format dxfId="135">
      <pivotArea dataOnly="0" labelOnly="1" fieldPosition="0">
        <references count="1">
          <reference field="12" count="2">
            <x v="0"/>
            <x v="1"/>
          </reference>
        </references>
      </pivotArea>
    </format>
    <format dxfId="134">
      <pivotArea dataOnly="0" labelOnly="1" grandRow="1" outline="0" fieldPosition="0"/>
    </format>
    <format dxfId="133">
      <pivotArea outline="0" fieldPosition="0">
        <references count="1">
          <reference field="4294967294" count="1">
            <x v="0"/>
          </reference>
        </references>
      </pivotArea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field="12" type="button" dataOnly="0" labelOnly="1" outline="0" axis="axisRow" fieldPosition="0"/>
    </format>
    <format dxfId="129">
      <pivotArea dataOnly="0" labelOnly="1" outline="0" axis="axisValues" fieldPosition="0"/>
    </format>
    <format dxfId="128">
      <pivotArea dataOnly="0" labelOnly="1" fieldPosition="0">
        <references count="1">
          <reference field="12" count="2">
            <x v="0"/>
            <x v="1"/>
          </reference>
        </references>
      </pivotArea>
    </format>
    <format dxfId="12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6" indent="0" outline="1" outlineData="1" multipleFieldFilters="0" chartFormat="1" rowHeaderCaption="Assignee" colHeaderCaption="Status">
  <location ref="A3:D12" firstHeaderRow="1" firstDataRow="2" firstDataCol="1" rowPageCount="1" colPageCount="1"/>
  <pivotFields count="15">
    <pivotField dataField="1" showAll="0"/>
    <pivotField numFmtId="22" showAll="0"/>
    <pivotField axis="axisCol" showAll="0">
      <items count="6">
        <item x="3"/>
        <item h="1" x="1"/>
        <item h="1" x="0"/>
        <item x="2"/>
        <item h="1" x="4"/>
        <item t="default"/>
      </items>
    </pivotField>
    <pivotField showAll="0"/>
    <pivotField showAll="0"/>
    <pivotField axis="axisRow" showAll="0">
      <items count="15">
        <item x="3"/>
        <item x="5"/>
        <item x="2"/>
        <item x="4"/>
        <item x="6"/>
        <item x="0"/>
        <item h="1" x="7"/>
        <item h="1" m="1" x="12"/>
        <item h="1" m="1" x="8"/>
        <item h="1" m="1" x="13"/>
        <item h="1" m="1" x="11"/>
        <item m="1" x="10"/>
        <item x="1"/>
        <item h="1" m="1" x="9"/>
        <item t="default"/>
      </items>
    </pivotField>
    <pivotField numFmtId="22" showAll="0"/>
    <pivotField showAll="0"/>
    <pivotField showAll="0"/>
    <pivotField showAll="0"/>
    <pivotField numFmtId="22" showAll="0"/>
    <pivotField axis="axisPage" multipleItemSelectionAllowed="1" showAll="0">
      <items count="4">
        <item x="2"/>
        <item x="0"/>
        <item x="1"/>
        <item t="default"/>
      </items>
    </pivotField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12"/>
    </i>
    <i t="grand">
      <x/>
    </i>
  </rowItems>
  <colFields count="1">
    <field x="2"/>
  </colFields>
  <colItems count="3">
    <i>
      <x/>
    </i>
    <i>
      <x v="3"/>
    </i>
    <i t="grand">
      <x/>
    </i>
  </colItems>
  <pageFields count="1">
    <pageField fld="11" hier="-1"/>
  </pageFields>
  <dataFields count="1">
    <dataField name="No of SRs" fld="0" subtotal="count" baseField="0" baseItem="0"/>
  </dataFields>
  <formats count="13">
    <format dxfId="36">
      <pivotArea type="all" dataOnly="0" outline="0" fieldPosition="0"/>
    </format>
    <format dxfId="35">
      <pivotArea type="all" dataOnly="0" outline="0" fieldPosition="0"/>
    </format>
    <format dxfId="34">
      <pivotArea dataOnly="0" labelOnly="1" fieldPosition="0">
        <references count="1">
          <reference field="5" count="1">
            <x v="0"/>
          </reference>
        </references>
      </pivotArea>
    </format>
    <format dxfId="33">
      <pivotArea dataOnly="0" labelOnly="1" grandRow="1" outline="0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fieldPosition="0">
        <references count="1">
          <reference field="5" count="1">
            <x v="0"/>
          </reference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2" count="0"/>
        </references>
      </pivotArea>
    </format>
    <format dxfId="27">
      <pivotArea dataOnly="0" labelOnly="1" grandCol="1" outline="0" fieldPosition="0"/>
    </format>
    <format dxfId="26">
      <pivotArea field="11" type="button" dataOnly="0" labelOnly="1" outline="0" axis="axisPage" fieldPosition="0"/>
    </format>
    <format dxfId="25">
      <pivotArea dataOnly="0" labelOnly="1" fieldPosition="0">
        <references count="1">
          <reference field="5" count="0"/>
        </references>
      </pivotArea>
    </format>
    <format dxfId="24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36:C44" firstHeaderRow="1" firstDataRow="1" firstDataCol="1" rowPageCount="1" colPageCount="1"/>
  <pivotFields count="19">
    <pivotField dataField="1" showAll="0"/>
    <pivotField showAll="0"/>
    <pivotField axis="axisPage" multipleItemSelectionAllowed="1" showAll="0">
      <items count="6">
        <item x="3"/>
        <item h="1" x="1"/>
        <item h="1" x="0"/>
        <item x="2"/>
        <item h="1" x="4"/>
        <item t="default"/>
      </items>
    </pivotField>
    <pivotField showAll="0"/>
    <pivotField showAll="0"/>
    <pivotField axis="axisRow" showAll="0">
      <items count="10">
        <item x="4"/>
        <item x="0"/>
        <item x="3"/>
        <item x="6"/>
        <item x="2"/>
        <item x="1"/>
        <item m="1" x="8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pageFields count="1">
    <pageField fld="2" hier="-1"/>
  </pageFields>
  <dataFields count="1">
    <dataField name="Count of SR ID" fld="0" subtotal="count" baseField="0" baseItem="0"/>
  </dataFields>
  <formats count="21">
    <format dxfId="57">
      <pivotArea outline="0" collapsedLevelsAreSubtotals="1" fieldPosition="0"/>
    </format>
    <format dxfId="56">
      <pivotArea dataOnly="0" labelOnly="1" fieldPosition="0">
        <references count="1">
          <reference field="5" count="6">
            <x v="0"/>
            <x v="1"/>
            <x v="3"/>
            <x v="4"/>
            <x v="5"/>
            <x v="7"/>
          </reference>
        </references>
      </pivotArea>
    </format>
    <format dxfId="55">
      <pivotArea dataOnly="0" labelOnly="1" grandRow="1" outline="0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5" type="button" dataOnly="0" labelOnly="1" outline="0" axis="axisRow" fieldPosition="0"/>
    </format>
    <format dxfId="51">
      <pivotArea dataOnly="0" labelOnly="1" outline="0" axis="axisValues" fieldPosition="0"/>
    </format>
    <format dxfId="50">
      <pivotArea dataOnly="0" labelOnly="1" fieldPosition="0">
        <references count="1">
          <reference field="5" count="6">
            <x v="0"/>
            <x v="1"/>
            <x v="3"/>
            <x v="4"/>
            <x v="5"/>
            <x v="7"/>
          </reference>
        </references>
      </pivotArea>
    </format>
    <format dxfId="49">
      <pivotArea dataOnly="0" labelOnly="1" grandRow="1" outline="0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5" type="button" dataOnly="0" labelOnly="1" outline="0" axis="axisRow" fieldPosition="0"/>
    </format>
    <format dxfId="45">
      <pivotArea dataOnly="0" labelOnly="1" outline="0" axis="axisValues" fieldPosition="0"/>
    </format>
    <format dxfId="44">
      <pivotArea dataOnly="0" labelOnly="1" fieldPosition="0">
        <references count="1">
          <reference field="5" count="6">
            <x v="0"/>
            <x v="1"/>
            <x v="3"/>
            <x v="4"/>
            <x v="5"/>
            <x v="7"/>
          </reference>
        </references>
      </pivotArea>
    </format>
    <format dxfId="43">
      <pivotArea dataOnly="0" labelOnly="1" grandRow="1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5" type="button" dataOnly="0" labelOnly="1" outline="0" axis="axisRow" fieldPosition="0"/>
    </format>
    <format dxfId="39">
      <pivotArea dataOnly="0" labelOnly="1" outline="0" axis="axisValues" fieldPosition="0"/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5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chartFormat="117" rowHeaderCaption="Bucket Age" colHeaderCaption="Pending">
  <location ref="G26:M32" firstHeaderRow="1" firstDataRow="2" firstDataCol="1" rowPageCount="1" colPageCount="1"/>
  <pivotFields count="19">
    <pivotField dataField="1" showAll="0"/>
    <pivotField showAll="0"/>
    <pivotField axis="axisPage" multipleItemSelectionAllowed="1" showAll="0">
      <items count="6">
        <item h="1" x="3"/>
        <item x="1"/>
        <item x="0"/>
        <item h="1"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7">
        <item x="4"/>
        <item m="1" x="5"/>
        <item x="0"/>
        <item x="3"/>
        <item n="In Progress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h="1" x="0"/>
        <item x="1"/>
        <item x="2"/>
        <item x="3"/>
        <item x="4"/>
        <item h="1" x="5"/>
        <item t="default"/>
      </items>
    </pivotField>
  </pivotFields>
  <rowFields count="1">
    <field x="18"/>
  </rowFields>
  <rowItems count="5">
    <i>
      <x v="1"/>
    </i>
    <i>
      <x v="2"/>
    </i>
    <i>
      <x v="3"/>
    </i>
    <i>
      <x v="4"/>
    </i>
    <i t="grand">
      <x/>
    </i>
  </rowItems>
  <colFields count="1">
    <field x="9"/>
  </colFields>
  <colItems count="6">
    <i>
      <x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SR#" fld="0" subtotal="count" baseField="0" baseItem="0"/>
  </dataFields>
  <formats count="12"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18" type="button" dataOnly="0" labelOnly="1" outline="0" axis="axisRow" fieldPosition="0"/>
    </format>
    <format dxfId="66">
      <pivotArea dataOnly="0" labelOnly="1" outline="0" axis="axisValues" fieldPosition="0"/>
    </format>
    <format dxfId="65">
      <pivotArea dataOnly="0" labelOnly="1" fieldPosition="0">
        <references count="1">
          <reference field="18" count="0"/>
        </references>
      </pivotArea>
    </format>
    <format dxfId="64">
      <pivotArea dataOnly="0" labelOnly="1" grandRow="1" outline="0" fieldPosition="0"/>
    </format>
    <format dxfId="63">
      <pivotArea outline="0" collapsedLevelsAreSubtotals="1" fieldPosition="0"/>
    </format>
    <format dxfId="62">
      <pivotArea dataOnly="0" labelOnly="1" fieldPosition="0">
        <references count="1">
          <reference field="9" count="4">
            <x v="0"/>
            <x v="2"/>
            <x v="3"/>
            <x v="4"/>
          </reference>
        </references>
      </pivotArea>
    </format>
    <format dxfId="61">
      <pivotArea dataOnly="0" labelOnly="1" grandCol="1" outline="0" fieldPosition="0"/>
    </format>
    <format dxfId="60">
      <pivotArea outline="0" collapsedLevelsAreSubtotals="1" fieldPosition="0"/>
    </format>
    <format dxfId="59">
      <pivotArea dataOnly="0" labelOnly="1" fieldPosition="0">
        <references count="1">
          <reference field="9" count="4">
            <x v="0"/>
            <x v="2"/>
            <x v="3"/>
            <x v="4"/>
          </reference>
        </references>
      </pivotArea>
    </format>
    <format dxfId="58">
      <pivotArea dataOnly="0" labelOnly="1" grandCol="1" outline="0" fieldPosition="0"/>
    </format>
  </formats>
  <chartFormats count="4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93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3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3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93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93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93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94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4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4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94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94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94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1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1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1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12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12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12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G4:H12" firstHeaderRow="1" firstDataRow="1" firstDataCol="1" rowPageCount="1" colPageCount="1"/>
  <pivotFields count="17">
    <pivotField showAll="0"/>
    <pivotField showAll="0"/>
    <pivotField axis="axisPage" multipleItemSelectionAllowed="1" showAll="0">
      <items count="6">
        <item x="3"/>
        <item h="1" x="1"/>
        <item h="1" x="0"/>
        <item x="4"/>
        <item x="2"/>
        <item t="default"/>
      </items>
    </pivotField>
    <pivotField showAll="0"/>
    <pivotField showAll="0"/>
    <pivotField axis="axisRow" showAll="0">
      <items count="15">
        <item x="4"/>
        <item x="0"/>
        <item x="3"/>
        <item x="6"/>
        <item x="2"/>
        <item x="5"/>
        <item h="1" x="7"/>
        <item h="1" m="1" x="12"/>
        <item h="1" m="1" x="8"/>
        <item h="1" m="1" x="13"/>
        <item h="1" m="1" x="11"/>
        <item m="1" x="10"/>
        <item x="1"/>
        <item h="1"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12"/>
    </i>
    <i t="grand">
      <x/>
    </i>
  </rowItems>
  <colItems count="1">
    <i/>
  </colItems>
  <pageFields count="1">
    <pageField fld="2" hier="-1"/>
  </pageFields>
  <dataFields count="1">
    <dataField name="Average of MTTR" fld="15" subtotal="average" baseField="5" baseItem="0" numFmtId="2"/>
  </dataFields>
  <formats count="6"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5" type="button" dataOnly="0" labelOnly="1" outline="0" axis="axisRow" fieldPosition="0"/>
    </format>
    <format dxfId="72">
      <pivotArea dataOnly="0" labelOnly="1" outline="0" axis="axisValues" fieldPosition="0"/>
    </format>
    <format dxfId="71">
      <pivotArea dataOnly="0" labelOnly="1" fieldPosition="0">
        <references count="1">
          <reference field="5" count="0"/>
        </references>
      </pivotArea>
    </format>
    <format dxfId="7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Consultant">
  <location ref="J4:K11" firstHeaderRow="1" firstDataRow="1" firstDataCol="1" rowPageCount="1" colPageCount="1"/>
  <pivotFields count="17">
    <pivotField dataField="1" showAll="0"/>
    <pivotField showAll="0"/>
    <pivotField axis="axisPage" multipleItemSelectionAllowed="1" showAll="0">
      <items count="6">
        <item h="1" x="3"/>
        <item x="1"/>
        <item x="0"/>
        <item h="1" x="2"/>
        <item x="4"/>
        <item t="default"/>
      </items>
    </pivotField>
    <pivotField showAll="0"/>
    <pivotField showAll="0"/>
    <pivotField axis="axisRow" showAll="0">
      <items count="15">
        <item x="4"/>
        <item x="0"/>
        <item h="1" m="1" x="13"/>
        <item x="3"/>
        <item x="6"/>
        <item h="1" m="1" x="11"/>
        <item x="2"/>
        <item h="1" m="1" x="8"/>
        <item h="1" m="1" x="12"/>
        <item x="5"/>
        <item h="1" x="7"/>
        <item m="1" x="10"/>
        <item x="1"/>
        <item h="1"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3"/>
    </i>
    <i>
      <x v="6"/>
    </i>
    <i>
      <x v="9"/>
    </i>
    <i>
      <x v="12"/>
    </i>
    <i t="grand">
      <x/>
    </i>
  </rowItems>
  <colItems count="1">
    <i/>
  </colItems>
  <pageFields count="1">
    <pageField fld="2" hier="-1"/>
  </pageFields>
  <dataFields count="1">
    <dataField name="Count of SR ID" fld="0" subtotal="count" baseField="0" baseItem="0"/>
  </dataFields>
  <formats count="18"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5" type="button" dataOnly="0" labelOnly="1" outline="0" axis="axisRow" fieldPosition="0"/>
    </format>
    <format dxfId="90">
      <pivotArea dataOnly="0" labelOnly="1" outline="0" axis="axisValues" fieldPosition="0"/>
    </format>
    <format dxfId="89">
      <pivotArea dataOnly="0" labelOnly="1" fieldPosition="0">
        <references count="1">
          <reference field="5" count="0"/>
        </references>
      </pivotArea>
    </format>
    <format dxfId="88">
      <pivotArea dataOnly="0" labelOnly="1" grandRow="1" outline="0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5" type="button" dataOnly="0" labelOnly="1" outline="0" axis="axisRow" fieldPosition="0"/>
    </format>
    <format dxfId="84">
      <pivotArea dataOnly="0" labelOnly="1" outline="0" axis="axisValues" fieldPosition="0"/>
    </format>
    <format dxfId="83">
      <pivotArea dataOnly="0" labelOnly="1" fieldPosition="0">
        <references count="1">
          <reference field="5" count="0"/>
        </references>
      </pivotArea>
    </format>
    <format dxfId="82">
      <pivotArea dataOnly="0" labelOnly="1" grandRow="1" outline="0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dataOnly="0" labelOnly="1" outline="0" axis="axisValues" fieldPosition="0"/>
    </format>
    <format dxfId="78">
      <pivotArea field="5" type="button" dataOnly="0" labelOnly="1" outline="0" axis="axisRow" fieldPosition="0"/>
    </format>
    <format dxfId="77">
      <pivotArea dataOnly="0" labelOnly="1" fieldPosition="0">
        <references count="1">
          <reference field="5" count="0"/>
        </references>
      </pivotArea>
    </format>
    <format dxfId="7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20:G21" firstHeaderRow="1" firstDataRow="1" firstDataCol="0" rowPageCount="1" colPageCount="1"/>
  <pivotFields count="17">
    <pivotField dataField="1" showAll="0"/>
    <pivotField showAll="0"/>
    <pivotField axis="axisPage" multipleItemSelectionAllowed="1" showAll="0">
      <items count="6">
        <item h="1" x="3"/>
        <item x="1"/>
        <item x="0"/>
        <item h="1"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2" hier="-1"/>
  </pageFields>
  <dataFields count="1">
    <dataField name="Open" fld="0" subtotal="count" baseField="0" baseItem="0"/>
  </dataFields>
  <formats count="9">
    <format dxfId="102">
      <pivotArea type="all" dataOnly="0" outline="0" fieldPosition="0"/>
    </format>
    <format dxfId="101">
      <pivotArea outline="0" collapsedLevelsAreSubtotals="1" fieldPosition="0"/>
    </format>
    <format dxfId="100">
      <pivotArea dataOnly="0" labelOnly="1" outline="0" axis="axisValues" fieldPosition="0"/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dataOnly="0" labelOnly="1" outline="0" axis="axisValues" fieldPosition="0"/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Status">
  <location ref="J16:K19" firstHeaderRow="1" firstDataRow="1" firstDataCol="1"/>
  <pivotFields count="18">
    <pivotField dataField="1" showAll="0"/>
    <pivotField showAll="0"/>
    <pivotField axis="axisRow" showAll="0">
      <items count="6">
        <item h="1" x="3"/>
        <item x="1"/>
        <item x="0"/>
        <item h="1"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 v="1"/>
    </i>
    <i>
      <x v="2"/>
    </i>
    <i t="grand">
      <x/>
    </i>
  </rowItems>
  <colItems count="1">
    <i/>
  </colItems>
  <dataFields count="1">
    <dataField name="No of Tkts" fld="0" subtotal="count" baseField="0" baseItem="0"/>
  </dataFields>
  <formats count="24"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2" type="button" dataOnly="0" labelOnly="1" outline="0" axis="axisRow" fieldPosition="0"/>
    </format>
    <format dxfId="123">
      <pivotArea dataOnly="0" labelOnly="1" outline="0" axis="axisValues" fieldPosition="0"/>
    </format>
    <format dxfId="122">
      <pivotArea dataOnly="0" labelOnly="1" fieldPosition="0">
        <references count="1">
          <reference field="2" count="0"/>
        </references>
      </pivotArea>
    </format>
    <format dxfId="121">
      <pivotArea dataOnly="0" labelOnly="1" grandRow="1" outline="0" fieldPosition="0"/>
    </format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2" type="button" dataOnly="0" labelOnly="1" outline="0" axis="axisRow" fieldPosition="0"/>
    </format>
    <format dxfId="117">
      <pivotArea dataOnly="0" labelOnly="1" outline="0" axis="axisValues" fieldPosition="0"/>
    </format>
    <format dxfId="116">
      <pivotArea dataOnly="0" labelOnly="1" fieldPosition="0">
        <references count="1">
          <reference field="2" count="0"/>
        </references>
      </pivotArea>
    </format>
    <format dxfId="115">
      <pivotArea dataOnly="0" labelOnly="1" grandRow="1" outline="0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2" type="button" dataOnly="0" labelOnly="1" outline="0" axis="axisRow" fieldPosition="0"/>
    </format>
    <format dxfId="111">
      <pivotArea dataOnly="0" labelOnly="1" outline="0" axis="axisValues" fieldPosition="0"/>
    </format>
    <format dxfId="110">
      <pivotArea dataOnly="0" labelOnly="1" fieldPosition="0">
        <references count="1">
          <reference field="2" count="0"/>
        </references>
      </pivotArea>
    </format>
    <format dxfId="109">
      <pivotArea dataOnly="0" labelOnly="1" grandRow="1" outline="0" fieldPosition="0"/>
    </format>
    <format dxfId="108">
      <pivotArea type="all" dataOnly="0" outline="0" fieldPosition="0"/>
    </format>
    <format dxfId="107">
      <pivotArea field="2" type="button" dataOnly="0" labelOnly="1" outline="0" axis="axisRow" fieldPosition="0"/>
    </format>
    <format dxfId="106">
      <pivotArea dataOnly="0" labelOnly="1" outline="0" axis="axisValues" fieldPosition="0"/>
    </format>
    <format dxfId="105">
      <pivotArea dataOnly="0" labelOnly="1" fieldPosition="0">
        <references count="1">
          <reference field="2" count="0"/>
        </references>
      </pivotArea>
    </format>
    <format dxfId="104">
      <pivotArea dataOnly="0" labelOnly="1" grandRow="1" outline="0" fieldPosition="0"/>
    </format>
    <format dxfId="10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17:H18" firstHeaderRow="1" firstDataRow="1" firstDataCol="0" rowPageCount="1" colPageCount="1"/>
  <pivotFields count="16">
    <pivotField dataField="1" showAll="0"/>
    <pivotField showAll="0"/>
    <pivotField axis="axisPage" multipleItemSelectionAllowed="1" showAll="0">
      <items count="7">
        <item h="1" m="1" x="5"/>
        <item h="1" x="3"/>
        <item x="0"/>
        <item x="1"/>
        <item h="1"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2" hier="-1"/>
  </pageFields>
  <dataFields count="1">
    <dataField name="Open" fld="0" subtotal="count" baseField="0" baseItem="0"/>
  </dataFields>
  <formats count="13">
    <format dxfId="152">
      <pivotArea outline="0" collapsedLevelsAreSubtotals="1" fieldPosition="0"/>
    </format>
    <format dxfId="151">
      <pivotArea outline="0" collapsedLevelsAreSubtotals="1" fieldPosition="0"/>
    </format>
    <format dxfId="150">
      <pivotArea outline="0" collapsedLevelsAreSubtotals="1" fieldPosition="0"/>
    </format>
    <format dxfId="149">
      <pivotArea outline="0" collapsedLevelsAreSubtotals="1" fieldPosition="0"/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dataOnly="0" labelOnly="1" outline="0" axis="axisValues" fieldPosition="0"/>
    </format>
    <format dxfId="145">
      <pivotArea type="all" dataOnly="0" outline="0" fieldPosition="0"/>
    </format>
    <format dxfId="144">
      <pivotArea outline="0" collapsedLevelsAreSubtotals="1" fieldPosition="0"/>
    </format>
    <format dxfId="143">
      <pivotArea dataOnly="0" labelOnly="1" outline="0" axis="axisValues" fieldPosition="0"/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6" indent="0" outline="1" outlineData="1" multipleFieldFilters="0" chartFormat="1" rowHeaderCaption="Assignee" colHeaderCaption="Status">
  <location ref="A3:D13" firstHeaderRow="1" firstDataRow="2" firstDataCol="1" rowPageCount="1" colPageCount="1"/>
  <pivotFields count="15">
    <pivotField dataField="1" numFmtId="1" showAll="0"/>
    <pivotField numFmtId="22" showAll="0"/>
    <pivotField axis="axisCol" showAll="0">
      <items count="7">
        <item h="1" x="0"/>
        <item x="2"/>
        <item h="1" x="4"/>
        <item m="1" x="5"/>
        <item x="3"/>
        <item h="1" x="1"/>
        <item t="default"/>
      </items>
    </pivotField>
    <pivotField showAll="0"/>
    <pivotField showAll="0"/>
    <pivotField showAll="0"/>
    <pivotField axis="axisRow" showAll="0">
      <items count="16">
        <item x="2"/>
        <item x="7"/>
        <item h="1" x="8"/>
        <item x="5"/>
        <item x="0"/>
        <item x="3"/>
        <item x="1"/>
        <item m="1" x="11"/>
        <item h="1" m="1" x="12"/>
        <item h="1" m="1" x="13"/>
        <item x="6"/>
        <item h="1" m="1" x="9"/>
        <item h="1" m="1" x="10"/>
        <item x="4"/>
        <item h="1" m="1" x="14"/>
        <item t="default"/>
      </items>
    </pivotField>
    <pivotField numFmtId="22" showAll="0"/>
    <pivotField showAll="0"/>
    <pivotField showAll="0"/>
    <pivotField showAll="0"/>
    <pivotField showAll="0"/>
    <pivotField axis="axisPage" multipleItemSelectionAllowed="1" showAll="0">
      <items count="4">
        <item x="2"/>
        <item h="1" x="0"/>
        <item x="1"/>
        <item t="default"/>
      </items>
    </pivotField>
    <pivotField showAll="0"/>
    <pivotField showAll="0" defaultSubtotal="0"/>
  </pivotFields>
  <rowFields count="1">
    <field x="6"/>
  </rowFields>
  <rowItems count="9">
    <i>
      <x/>
    </i>
    <i>
      <x v="1"/>
    </i>
    <i>
      <x v="3"/>
    </i>
    <i>
      <x v="4"/>
    </i>
    <i>
      <x v="5"/>
    </i>
    <i>
      <x v="6"/>
    </i>
    <i>
      <x v="10"/>
    </i>
    <i>
      <x v="13"/>
    </i>
    <i t="grand">
      <x/>
    </i>
  </rowItems>
  <colFields count="1">
    <field x="2"/>
  </colFields>
  <colItems count="3">
    <i>
      <x v="1"/>
    </i>
    <i>
      <x v="4"/>
    </i>
    <i t="grand">
      <x/>
    </i>
  </colItems>
  <pageFields count="1">
    <pageField fld="12" hier="-1"/>
  </pageFields>
  <dataFields count="1">
    <dataField name="No of Incidents" fld="0" subtotal="count" baseField="6" baseItem="0"/>
  </dataFields>
  <formats count="11">
    <format dxfId="163">
      <pivotArea type="all" dataOnly="0" outline="0" fieldPosition="0"/>
    </format>
    <format dxfId="162">
      <pivotArea type="all" dataOnly="0" outline="0" fieldPosition="0"/>
    </format>
    <format dxfId="161">
      <pivotArea outline="0" collapsedLevelsAreSubtotals="1" fieldPosition="0"/>
    </format>
    <format dxfId="160">
      <pivotArea dataOnly="0" labelOnly="1" fieldPosition="0">
        <references count="1">
          <reference field="2" count="0"/>
        </references>
      </pivotArea>
    </format>
    <format dxfId="159">
      <pivotArea dataOnly="0" labelOnly="1" grandCol="1" outline="0" fieldPosition="0"/>
    </format>
    <format dxfId="158">
      <pivotArea type="all" dataOnly="0" outline="0" fieldPosition="0"/>
    </format>
    <format dxfId="157">
      <pivotArea outline="0" collapsedLevelsAreSubtotals="1" fieldPosition="0"/>
    </format>
    <format dxfId="156">
      <pivotArea dataOnly="0" labelOnly="1" fieldPosition="0">
        <references count="1">
          <reference field="6" count="4">
            <x v="1"/>
            <x v="3"/>
            <x v="4"/>
            <x v="6"/>
          </reference>
        </references>
      </pivotArea>
    </format>
    <format dxfId="155">
      <pivotArea dataOnly="0" labelOnly="1" grandRow="1" outline="0" fieldPosition="0"/>
    </format>
    <format dxfId="154">
      <pivotArea dataOnly="0" labelOnly="1" fieldPosition="0">
        <references count="1">
          <reference field="2" count="0"/>
        </references>
      </pivotArea>
    </format>
    <format dxfId="153">
      <pivotArea dataOnly="0" labelOnly="1" grandCol="1" outline="0" fieldPosition="0"/>
    </format>
  </formats>
  <chartFormats count="2">
    <chartFormat chart="0" format="3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K9:L11" firstHeaderRow="1" firstDataRow="1" firstDataCol="1" rowPageCount="1" colPageCount="1"/>
  <pivotFields count="19">
    <pivotField dataField="1" showAll="0"/>
    <pivotField showAll="0"/>
    <pivotField axis="axisPage" multipleItemSelectionAllowed="1" showAll="0">
      <items count="6">
        <item h="1" x="3"/>
        <item x="0"/>
        <item x="1"/>
        <item h="1"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2"/>
        <item h="1" x="3"/>
        <item x="1"/>
        <item h="1" x="4"/>
        <item h="1" x="0"/>
        <item t="default"/>
      </items>
    </pivotField>
  </pivotFields>
  <rowFields count="1">
    <field x="18"/>
  </rowFields>
  <rowItems count="2">
    <i>
      <x v="2"/>
    </i>
    <i t="grand">
      <x/>
    </i>
  </rowItems>
  <colItems count="1">
    <i/>
  </colItems>
  <pageFields count="1">
    <pageField fld="2" hier="-1"/>
  </pageFields>
  <dataFields count="1">
    <dataField name="Count of Incident ID" fld="0" subtotal="count" baseField="0" baseItem="0"/>
  </dataFields>
  <formats count="10">
    <format dxfId="173">
      <pivotArea outline="0" collapsedLevelsAreSubtotals="1" fieldPosition="0"/>
    </format>
    <format dxfId="172">
      <pivotArea dataOnly="0" labelOnly="1" fieldPosition="0">
        <references count="1">
          <reference field="18" count="0"/>
        </references>
      </pivotArea>
    </format>
    <format dxfId="171">
      <pivotArea dataOnly="0" labelOnly="1" grandRow="1" outline="0" fieldPosition="0"/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field="18" type="button" dataOnly="0" labelOnly="1" outline="0" axis="axisRow" fieldPosition="0"/>
    </format>
    <format dxfId="167">
      <pivotArea dataOnly="0" labelOnly="1" outline="0" axis="axisValues" fieldPosition="0"/>
    </format>
    <format dxfId="166">
      <pivotArea dataOnly="0" labelOnly="1" fieldPosition="0">
        <references count="1">
          <reference field="18" count="0"/>
        </references>
      </pivotArea>
    </format>
    <format dxfId="165">
      <pivotArea dataOnly="0" labelOnly="1" grandRow="1" outline="0" fieldPosition="0"/>
    </format>
    <format dxfId="16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H3:I12" firstHeaderRow="1" firstDataRow="1" firstDataCol="1" rowPageCount="1" colPageCount="1"/>
  <pivotFields count="16">
    <pivotField showAll="0"/>
    <pivotField showAll="0"/>
    <pivotField axis="axisPage" multipleItemSelectionAllowed="1" showAll="0">
      <items count="7">
        <item m="1" x="5"/>
        <item x="3"/>
        <item h="1" x="4"/>
        <item x="2"/>
        <item h="1" x="1"/>
        <item h="1" x="0"/>
        <item t="default"/>
      </items>
    </pivotField>
    <pivotField showAll="0"/>
    <pivotField showAll="0"/>
    <pivotField showAll="0"/>
    <pivotField axis="axisRow" showAll="0">
      <items count="16">
        <item x="5"/>
        <item x="3"/>
        <item x="2"/>
        <item x="7"/>
        <item m="1" x="11"/>
        <item x="1"/>
        <item h="1" x="8"/>
        <item x="0"/>
        <item h="1" m="1" x="12"/>
        <item h="1" m="1" x="13"/>
        <item x="6"/>
        <item h="1" m="1" x="9"/>
        <item h="1" m="1" x="10"/>
        <item x="4"/>
        <item h="1" m="1"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5"/>
    </i>
    <i>
      <x v="7"/>
    </i>
    <i>
      <x v="10"/>
    </i>
    <i>
      <x v="13"/>
    </i>
    <i t="grand">
      <x/>
    </i>
  </rowItems>
  <colItems count="1">
    <i/>
  </colItems>
  <pageFields count="1">
    <pageField fld="2" hier="-1"/>
  </pageFields>
  <dataFields count="1">
    <dataField name="Average of MTTR" fld="14" subtotal="average" baseField="6" baseItem="0" numFmtId="2"/>
  </dataFields>
  <formats count="12">
    <format dxfId="185">
      <pivotArea type="all" dataOnly="0" outline="0" fieldPosition="0"/>
    </format>
    <format dxfId="184">
      <pivotArea outline="0" collapsedLevelsAreSubtotals="1" fieldPosition="0"/>
    </format>
    <format dxfId="183">
      <pivotArea field="6" type="button" dataOnly="0" labelOnly="1" outline="0" axis="axisRow" fieldPosition="0"/>
    </format>
    <format dxfId="182">
      <pivotArea dataOnly="0" labelOnly="1" outline="0" axis="axisValues" fieldPosition="0"/>
    </format>
    <format dxfId="181">
      <pivotArea dataOnly="0" labelOnly="1" fieldPosition="0">
        <references count="1">
          <reference field="6" count="0"/>
        </references>
      </pivotArea>
    </format>
    <format dxfId="180">
      <pivotArea dataOnly="0" labelOnly="1" grandRow="1" outline="0" fieldPosition="0"/>
    </format>
    <format dxfId="179">
      <pivotArea type="all" dataOnly="0" outline="0" fieldPosition="0"/>
    </format>
    <format dxfId="178">
      <pivotArea outline="0" collapsedLevelsAreSubtotals="1" fieldPosition="0"/>
    </format>
    <format dxfId="177">
      <pivotArea field="6" type="button" dataOnly="0" labelOnly="1" outline="0" axis="axisRow" fieldPosition="0"/>
    </format>
    <format dxfId="176">
      <pivotArea dataOnly="0" labelOnly="1" outline="0" axis="axisValues" fieldPosition="0"/>
    </format>
    <format dxfId="175">
      <pivotArea dataOnly="0" labelOnly="1" fieldPosition="0">
        <references count="1">
          <reference field="6" count="4">
            <x v="0"/>
            <x v="3"/>
            <x v="5"/>
            <x v="7"/>
          </reference>
        </references>
      </pivotArea>
    </format>
    <format dxfId="17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5">
  <location ref="I23:K26" firstHeaderRow="1" firstDataRow="2" firstDataCol="1" rowPageCount="1" colPageCount="1"/>
  <pivotFields count="19">
    <pivotField dataField="1" showAll="0"/>
    <pivotField showAll="0"/>
    <pivotField axis="axisPage" multipleItemSelectionAllowed="1" showAll="0">
      <items count="6">
        <item h="1" x="3"/>
        <item x="0"/>
        <item x="1"/>
        <item h="1"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m="1" x="4"/>
        <item x="1"/>
        <item n="In Progress" x="0"/>
        <item m="1" x="3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h="1" x="2"/>
        <item x="3"/>
        <item x="1"/>
        <item h="1" x="4"/>
        <item t="default"/>
      </items>
    </pivotField>
  </pivotFields>
  <rowFields count="1">
    <field x="18"/>
  </rowFields>
  <rowItems count="2">
    <i>
      <x v="3"/>
    </i>
    <i t="grand">
      <x/>
    </i>
  </rowItems>
  <colFields count="1">
    <field x="10"/>
  </colFields>
  <colItems count="2">
    <i>
      <x v="1"/>
    </i>
    <i t="grand">
      <x/>
    </i>
  </colItems>
  <pageFields count="1">
    <pageField fld="2" hier="-1"/>
  </pageFields>
  <dataFields count="1">
    <dataField name="Count of Incident ID" fld="0" subtotal="count" baseField="0" baseItem="0"/>
  </dataFields>
  <formats count="8">
    <format dxfId="193">
      <pivotArea type="all" dataOnly="0" outline="0" fieldPosition="0"/>
    </format>
    <format dxfId="192">
      <pivotArea outline="0" collapsedLevelsAreSubtotals="1" fieldPosition="0"/>
    </format>
    <format dxfId="191">
      <pivotArea field="18" type="button" dataOnly="0" labelOnly="1" outline="0" axis="axisRow" fieldPosition="0"/>
    </format>
    <format dxfId="190">
      <pivotArea dataOnly="0" labelOnly="1" outline="0" axis="axisValues" fieldPosition="0"/>
    </format>
    <format dxfId="189">
      <pivotArea dataOnly="0" labelOnly="1" fieldPosition="0">
        <references count="1">
          <reference field="18" count="0"/>
        </references>
      </pivotArea>
    </format>
    <format dxfId="188">
      <pivotArea dataOnly="0" labelOnly="1" grandRow="1" outline="0" fieldPosition="0"/>
    </format>
    <format dxfId="187">
      <pivotArea type="all" dataOnly="0" outline="0" fieldPosition="0"/>
    </format>
    <format dxfId="186">
      <pivotArea outline="0" collapsedLevelsAreSubtotals="1" fieldPosition="0"/>
    </format>
  </formats>
  <chartFormats count="2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Status">
  <location ref="K14:L17" firstHeaderRow="1" firstDataRow="1" firstDataCol="1"/>
  <pivotFields count="19">
    <pivotField dataField="1" showAll="0"/>
    <pivotField showAll="0"/>
    <pivotField axis="axisRow" showAll="0">
      <items count="6">
        <item h="1" x="3"/>
        <item x="0"/>
        <item x="1"/>
        <item h="1"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 v="1"/>
    </i>
    <i>
      <x v="2"/>
    </i>
    <i t="grand">
      <x/>
    </i>
  </rowItems>
  <colItems count="1">
    <i/>
  </colItems>
  <dataFields count="1">
    <dataField name="Count" fld="0" subtotal="count" baseField="0" baseItem="0"/>
  </dataFields>
  <formats count="14">
    <format dxfId="207">
      <pivotArea type="all" dataOnly="0" outline="0" fieldPosition="0"/>
    </format>
    <format dxfId="206">
      <pivotArea outline="0" collapsedLevelsAreSubtotals="1" fieldPosition="0"/>
    </format>
    <format dxfId="205">
      <pivotArea field="2" type="button" dataOnly="0" labelOnly="1" outline="0" axis="axisRow" fieldPosition="0"/>
    </format>
    <format dxfId="204">
      <pivotArea dataOnly="0" labelOnly="1" outline="0" axis="axisValues" fieldPosition="0"/>
    </format>
    <format dxfId="203">
      <pivotArea dataOnly="0" labelOnly="1" fieldPosition="0">
        <references count="1">
          <reference field="2" count="0"/>
        </references>
      </pivotArea>
    </format>
    <format dxfId="202">
      <pivotArea dataOnly="0" labelOnly="1" grandRow="1" outline="0" fieldPosition="0"/>
    </format>
    <format dxfId="201">
      <pivotArea outline="0" collapsedLevelsAreSubtotals="1" fieldPosition="0"/>
    </format>
    <format dxfId="200">
      <pivotArea dataOnly="0" labelOnly="1" outline="0" axis="axisValues" fieldPosition="0"/>
    </format>
    <format dxfId="199">
      <pivotArea type="all" dataOnly="0" outline="0" fieldPosition="0"/>
    </format>
    <format dxfId="198">
      <pivotArea outline="0" collapsedLevelsAreSubtotals="1" fieldPosition="0"/>
    </format>
    <format dxfId="197">
      <pivotArea field="2" type="button" dataOnly="0" labelOnly="1" outline="0" axis="axisRow" fieldPosition="0"/>
    </format>
    <format dxfId="196">
      <pivotArea dataOnly="0" labelOnly="1" outline="0" axis="axisValues" fieldPosition="0"/>
    </format>
    <format dxfId="195">
      <pivotArea dataOnly="0" labelOnly="1" fieldPosition="0">
        <references count="1">
          <reference field="2" count="0"/>
        </references>
      </pivotArea>
    </format>
    <format dxfId="19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Category">
  <location ref="M3:N11" firstHeaderRow="1" firstDataRow="1" firstDataCol="1" rowPageCount="1" colPageCount="1"/>
  <pivotFields count="19">
    <pivotField dataField="1" showAll="0"/>
    <pivotField showAll="0"/>
    <pivotField axis="axisPage" multipleItemSelectionAllowed="1" showAll="0">
      <items count="6">
        <item h="1" x="3"/>
        <item x="1"/>
        <item x="0"/>
        <item h="1" x="2"/>
        <item h="1" x="4"/>
        <item t="default"/>
      </items>
    </pivotField>
    <pivotField showAll="0"/>
    <pivotField showAll="0"/>
    <pivotField showAll="0"/>
    <pivotField showAll="0"/>
    <pivotField axis="axisRow" showAll="0">
      <items count="13">
        <item m="1" x="11"/>
        <item x="6"/>
        <item x="1"/>
        <item x="4"/>
        <item x="2"/>
        <item x="5"/>
        <item x="3"/>
        <item n="Others" x="0"/>
        <item h="1" x="9"/>
        <item h="1" m="1" x="10"/>
        <item h="1" x="8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hier="-1"/>
  </pageFields>
  <dataFields count="1">
    <dataField name="SR Count" fld="0" subtotal="count" baseField="0" baseItem="0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7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labelOnly="1" fieldPosition="0">
        <references count="1">
          <reference field="7" count="0"/>
        </references>
      </pivotArea>
    </format>
    <format dxfId="7">
      <pivotArea dataOnly="0" labelOnly="1" grandRow="1" outline="0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7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7" count="0"/>
        </references>
      </pivotArea>
    </format>
    <format dxfId="1">
      <pivotArea dataOnly="0" labelOnly="1" grandRow="1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20:B23" firstHeaderRow="1" firstDataRow="1" firstDataCol="1" rowPageCount="1" colPageCount="1"/>
  <pivotFields count="17">
    <pivotField dataField="1" showAll="0"/>
    <pivotField showAll="0"/>
    <pivotField axis="axisPage" multipleItemSelectionAllowed="1" showAll="0">
      <items count="6">
        <item x="3"/>
        <item h="1" x="1"/>
        <item h="1" x="0"/>
        <item h="1"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 defaultSubtota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pageFields count="1">
    <pageField fld="2" hier="-1"/>
  </pageFields>
  <dataFields count="1">
    <dataField name="Count of SR ID" fld="0" subtotal="count" showDataAs="percentOfTotal" baseField="11" baseItem="0" numFmtId="9"/>
  </dataFields>
  <formats count="11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1" type="button" dataOnly="0" labelOnly="1" outline="0" axis="axisRow" fieldPosition="0"/>
    </format>
    <format dxfId="20">
      <pivotArea dataOnly="0" labelOnly="1" outline="0" axis="axisValues" fieldPosition="0"/>
    </format>
    <format dxfId="19">
      <pivotArea dataOnly="0" labelOnly="1" fieldPosition="0">
        <references count="1">
          <reference field="11" count="2">
            <x v="0"/>
            <x v="1"/>
          </reference>
        </references>
      </pivotArea>
    </format>
    <format dxfId="18">
      <pivotArea dataOnly="0" labelOnly="1" grandRow="1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field="2" type="button" dataOnly="0" labelOnly="1" outline="0" axis="axisPage" fieldPosition="0"/>
    </format>
    <format dxfId="15">
      <pivotArea field="11" type="button" dataOnly="0" labelOnly="1" outline="0" axis="axisRow" fieldPosition="0"/>
    </format>
    <format dxfId="14">
      <pivotArea dataOnly="0" labelOnly="1" fieldPosition="0">
        <references count="1">
          <reference field="11" count="2">
            <x v="0"/>
            <x v="1"/>
          </reference>
        </references>
      </pivotArea>
    </format>
    <format dxfId="1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5.xml"/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10" Type="http://schemas.openxmlformats.org/officeDocument/2006/relationships/drawing" Target="../drawings/drawing4.xml"/><Relationship Id="rId4" Type="http://schemas.openxmlformats.org/officeDocument/2006/relationships/pivotTable" Target="../pivotTables/pivotTable11.xml"/><Relationship Id="rId9" Type="http://schemas.openxmlformats.org/officeDocument/2006/relationships/pivotTable" Target="../pivotTables/pivot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0" zoomScaleNormal="80" workbookViewId="0">
      <selection activeCell="L2" sqref="L2:M7"/>
    </sheetView>
  </sheetViews>
  <sheetFormatPr defaultRowHeight="15" x14ac:dyDescent="0.25"/>
  <cols>
    <col min="1" max="8" width="9.140625" style="8"/>
    <col min="9" max="9" width="12.140625" style="8" customWidth="1"/>
    <col min="10" max="10" width="10.28515625" style="8" bestFit="1" customWidth="1"/>
    <col min="11" max="11" width="9.140625" style="8"/>
    <col min="12" max="12" width="11.85546875" style="8" customWidth="1"/>
    <col min="13" max="16384" width="9.140625" style="8"/>
  </cols>
  <sheetData>
    <row r="1" spans="1:13" s="34" customFormat="1" x14ac:dyDescent="0.25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s="34" customFormat="1" ht="15" customHeight="1" x14ac:dyDescent="0.25">
      <c r="A2" s="73">
        <f>'Incident List '!P50</f>
        <v>47</v>
      </c>
      <c r="B2" s="73"/>
      <c r="C2" s="73">
        <f>GETPIVOTDATA("Incident ID",'Incident Pivot'!$A$3)</f>
        <v>45</v>
      </c>
      <c r="D2" s="73"/>
      <c r="E2" s="77">
        <f>GETPIVOTDATA("Incident ID",'Incident Pivot'!$A$16,"Resolution violation","No")</f>
        <v>0.93333333333333335</v>
      </c>
      <c r="F2" s="77"/>
      <c r="G2" s="79">
        <f>GETPIVOTDATA("MTTR",'Incident Pivot'!$H$3)</f>
        <v>2.5322916666666666</v>
      </c>
      <c r="H2" s="79"/>
      <c r="I2" s="72">
        <f>GETPIVOTDATA("Incident ID",'Incident Pivot'!$H$17)</f>
        <v>3</v>
      </c>
      <c r="J2" s="69">
        <f>GETPIVOTDATA("Incident ID",'Incident Pivot'!$K$9)</f>
        <v>2</v>
      </c>
      <c r="K2" s="69"/>
      <c r="L2" s="69">
        <f>'Incident List '!Q50</f>
        <v>28</v>
      </c>
      <c r="M2" s="69"/>
    </row>
    <row r="3" spans="1:13" s="34" customFormat="1" ht="15" customHeight="1" x14ac:dyDescent="0.25">
      <c r="A3" s="69"/>
      <c r="B3" s="69"/>
      <c r="C3" s="69"/>
      <c r="D3" s="69"/>
      <c r="E3" s="78"/>
      <c r="F3" s="78"/>
      <c r="G3" s="80"/>
      <c r="H3" s="80"/>
      <c r="I3" s="72"/>
      <c r="J3" s="69"/>
      <c r="K3" s="69"/>
      <c r="L3" s="69"/>
      <c r="M3" s="69"/>
    </row>
    <row r="4" spans="1:13" s="34" customFormat="1" ht="2.25" customHeight="1" x14ac:dyDescent="0.25">
      <c r="A4" s="69"/>
      <c r="B4" s="69"/>
      <c r="C4" s="69"/>
      <c r="D4" s="69"/>
      <c r="E4" s="78"/>
      <c r="F4" s="78"/>
      <c r="G4" s="80"/>
      <c r="H4" s="80"/>
      <c r="I4" s="72"/>
      <c r="J4" s="69"/>
      <c r="K4" s="69"/>
      <c r="L4" s="69"/>
      <c r="M4" s="69"/>
    </row>
    <row r="5" spans="1:13" s="34" customFormat="1" ht="13.5" hidden="1" customHeight="1" x14ac:dyDescent="0.25">
      <c r="A5" s="69"/>
      <c r="B5" s="69"/>
      <c r="C5" s="69"/>
      <c r="D5" s="69"/>
      <c r="E5" s="78"/>
      <c r="F5" s="78"/>
      <c r="G5" s="80"/>
      <c r="H5" s="80"/>
      <c r="I5" s="72"/>
      <c r="J5" s="69"/>
      <c r="K5" s="69"/>
      <c r="L5" s="69"/>
      <c r="M5" s="69"/>
    </row>
    <row r="6" spans="1:13" s="34" customFormat="1" ht="15" hidden="1" customHeight="1" x14ac:dyDescent="0.25">
      <c r="A6" s="69"/>
      <c r="B6" s="69"/>
      <c r="C6" s="69"/>
      <c r="D6" s="69"/>
      <c r="E6" s="78"/>
      <c r="F6" s="78"/>
      <c r="G6" s="80"/>
      <c r="H6" s="80"/>
      <c r="I6" s="72"/>
      <c r="J6" s="69"/>
      <c r="K6" s="69"/>
      <c r="L6" s="69"/>
      <c r="M6" s="69"/>
    </row>
    <row r="7" spans="1:13" s="34" customFormat="1" ht="15" hidden="1" customHeight="1" x14ac:dyDescent="0.25">
      <c r="A7" s="69"/>
      <c r="B7" s="69"/>
      <c r="C7" s="69"/>
      <c r="D7" s="69"/>
      <c r="E7" s="78"/>
      <c r="F7" s="78"/>
      <c r="G7" s="80"/>
      <c r="H7" s="80"/>
      <c r="I7" s="73"/>
      <c r="J7" s="69"/>
      <c r="K7" s="69"/>
      <c r="L7" s="69"/>
      <c r="M7" s="69"/>
    </row>
    <row r="8" spans="1:13" s="35" customFormat="1" x14ac:dyDescent="0.25">
      <c r="A8" s="68" t="s">
        <v>2</v>
      </c>
      <c r="B8" s="68"/>
      <c r="C8" s="68" t="s">
        <v>5</v>
      </c>
      <c r="D8" s="68"/>
      <c r="E8" s="68" t="s">
        <v>3</v>
      </c>
      <c r="F8" s="68"/>
      <c r="G8" s="68" t="s">
        <v>6</v>
      </c>
      <c r="H8" s="68"/>
      <c r="I8" s="36" t="s">
        <v>58</v>
      </c>
      <c r="J8" s="68" t="s">
        <v>89</v>
      </c>
      <c r="K8" s="68"/>
      <c r="L8" s="68" t="s">
        <v>119</v>
      </c>
      <c r="M8" s="68"/>
    </row>
    <row r="9" spans="1:13" s="34" customFormat="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</row>
    <row r="10" spans="1:13" s="34" customFormat="1" x14ac:dyDescent="0.25">
      <c r="A10" s="75" t="s">
        <v>1</v>
      </c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</row>
    <row r="11" spans="1:13" s="34" customFormat="1" ht="15" customHeight="1" x14ac:dyDescent="0.25">
      <c r="A11" s="71">
        <f>'SR List'!Q49</f>
        <v>27</v>
      </c>
      <c r="B11" s="71"/>
      <c r="C11" s="71">
        <f>GETPIVOTDATA("SR ID",'SR Pivot'!$A$3)</f>
        <v>17</v>
      </c>
      <c r="D11" s="71"/>
      <c r="E11" s="82">
        <f>GETPIVOTDATA("SR ID",'SR Pivot'!$A$20,"Resolution Violation","No")</f>
        <v>0.94117647058823528</v>
      </c>
      <c r="F11" s="82"/>
      <c r="G11" s="84">
        <f>GETPIVOTDATA("MTTR",'SR Pivot'!$G$4)</f>
        <v>43.053941993463546</v>
      </c>
      <c r="H11" s="84"/>
      <c r="I11" s="70">
        <f>GETPIVOTDATA("SR ID",'SR Pivot'!$G$20)</f>
        <v>30</v>
      </c>
      <c r="J11" s="74">
        <f>GETPIVOTDATA("SR ID",'SR Pivot'!$G$26)</f>
        <v>18</v>
      </c>
      <c r="K11" s="74"/>
      <c r="L11" s="74"/>
      <c r="M11" s="74"/>
    </row>
    <row r="12" spans="1:13" s="34" customFormat="1" ht="5.25" customHeight="1" x14ac:dyDescent="0.25">
      <c r="A12" s="74"/>
      <c r="B12" s="74"/>
      <c r="C12" s="74"/>
      <c r="D12" s="74"/>
      <c r="E12" s="83"/>
      <c r="F12" s="83"/>
      <c r="G12" s="85"/>
      <c r="H12" s="85"/>
      <c r="I12" s="70"/>
      <c r="J12" s="74"/>
      <c r="K12" s="74"/>
      <c r="L12" s="74"/>
      <c r="M12" s="74"/>
    </row>
    <row r="13" spans="1:13" s="34" customFormat="1" ht="15" customHeight="1" x14ac:dyDescent="0.25">
      <c r="A13" s="74"/>
      <c r="B13" s="74"/>
      <c r="C13" s="74"/>
      <c r="D13" s="74"/>
      <c r="E13" s="83"/>
      <c r="F13" s="83"/>
      <c r="G13" s="85"/>
      <c r="H13" s="85"/>
      <c r="I13" s="70"/>
      <c r="J13" s="74"/>
      <c r="K13" s="74"/>
      <c r="L13" s="74"/>
      <c r="M13" s="74"/>
    </row>
    <row r="14" spans="1:13" s="34" customFormat="1" ht="8.25" customHeight="1" x14ac:dyDescent="0.25">
      <c r="A14" s="74"/>
      <c r="B14" s="74"/>
      <c r="C14" s="74"/>
      <c r="D14" s="74"/>
      <c r="E14" s="83"/>
      <c r="F14" s="83"/>
      <c r="G14" s="85"/>
      <c r="H14" s="85"/>
      <c r="I14" s="70"/>
      <c r="J14" s="74"/>
      <c r="K14" s="74"/>
      <c r="L14" s="74"/>
      <c r="M14" s="74"/>
    </row>
    <row r="15" spans="1:13" s="34" customFormat="1" ht="15" hidden="1" customHeight="1" x14ac:dyDescent="0.25">
      <c r="A15" s="74"/>
      <c r="B15" s="74"/>
      <c r="C15" s="74"/>
      <c r="D15" s="74"/>
      <c r="E15" s="83"/>
      <c r="F15" s="83"/>
      <c r="G15" s="85"/>
      <c r="H15" s="85"/>
      <c r="I15" s="70"/>
      <c r="J15" s="74"/>
      <c r="K15" s="74"/>
      <c r="L15" s="74"/>
      <c r="M15" s="74"/>
    </row>
    <row r="16" spans="1:13" s="34" customFormat="1" ht="15" hidden="1" customHeight="1" x14ac:dyDescent="0.25">
      <c r="A16" s="74"/>
      <c r="B16" s="74"/>
      <c r="C16" s="74"/>
      <c r="D16" s="74"/>
      <c r="E16" s="83"/>
      <c r="F16" s="83"/>
      <c r="G16" s="85"/>
      <c r="H16" s="85"/>
      <c r="I16" s="71"/>
      <c r="J16" s="74"/>
      <c r="K16" s="74"/>
      <c r="L16" s="74"/>
      <c r="M16" s="74"/>
    </row>
    <row r="17" spans="1:15" s="35" customFormat="1" x14ac:dyDescent="0.25">
      <c r="A17" s="68" t="s">
        <v>2</v>
      </c>
      <c r="B17" s="68"/>
      <c r="C17" s="68" t="s">
        <v>5</v>
      </c>
      <c r="D17" s="68"/>
      <c r="E17" s="68" t="s">
        <v>3</v>
      </c>
      <c r="F17" s="68"/>
      <c r="G17" s="68" t="s">
        <v>6</v>
      </c>
      <c r="H17" s="68"/>
      <c r="I17" s="36" t="s">
        <v>58</v>
      </c>
      <c r="J17" s="68" t="s">
        <v>89</v>
      </c>
      <c r="K17" s="68"/>
      <c r="L17" s="68"/>
      <c r="M17" s="68"/>
    </row>
    <row r="19" spans="1:15" ht="19.5" customHeight="1" x14ac:dyDescent="0.25">
      <c r="A19" s="66" t="s">
        <v>117</v>
      </c>
      <c r="B19" s="67"/>
      <c r="C19" s="67"/>
      <c r="D19" s="67"/>
      <c r="E19" s="81"/>
      <c r="F19" s="81"/>
      <c r="G19" s="81"/>
      <c r="H19" s="81"/>
      <c r="L19" s="66" t="s">
        <v>118</v>
      </c>
      <c r="M19" s="67"/>
      <c r="N19" s="67"/>
      <c r="O19" s="67"/>
    </row>
    <row r="21" spans="1:15" x14ac:dyDescent="0.25">
      <c r="K21" s="16"/>
      <c r="L21" s="16"/>
    </row>
    <row r="22" spans="1:15" x14ac:dyDescent="0.25">
      <c r="K22" s="16"/>
      <c r="L22" s="17"/>
    </row>
    <row r="23" spans="1:15" x14ac:dyDescent="0.25">
      <c r="K23" s="16"/>
      <c r="L23" s="17"/>
    </row>
    <row r="24" spans="1:15" x14ac:dyDescent="0.25">
      <c r="K24" s="16"/>
      <c r="L24" s="17"/>
    </row>
    <row r="27" spans="1:15" x14ac:dyDescent="0.25">
      <c r="K27" s="52"/>
      <c r="L27" s="52"/>
    </row>
    <row r="28" spans="1:15" x14ac:dyDescent="0.25">
      <c r="K28" s="52"/>
      <c r="L28" s="29"/>
    </row>
    <row r="29" spans="1:15" x14ac:dyDescent="0.25">
      <c r="K29" s="16"/>
      <c r="L29" s="17"/>
    </row>
    <row r="30" spans="1:15" x14ac:dyDescent="0.25">
      <c r="K30" s="16"/>
      <c r="L30" s="17"/>
    </row>
    <row r="31" spans="1:15" x14ac:dyDescent="0.25">
      <c r="K31" s="16"/>
      <c r="L31" s="17"/>
    </row>
  </sheetData>
  <mergeCells count="31">
    <mergeCell ref="A1:M1"/>
    <mergeCell ref="A19:D19"/>
    <mergeCell ref="E19:H19"/>
    <mergeCell ref="A8:B8"/>
    <mergeCell ref="C8:D8"/>
    <mergeCell ref="E8:F8"/>
    <mergeCell ref="G8:H8"/>
    <mergeCell ref="A17:B17"/>
    <mergeCell ref="C17:D17"/>
    <mergeCell ref="E17:F17"/>
    <mergeCell ref="G17:H17"/>
    <mergeCell ref="A11:B16"/>
    <mergeCell ref="C11:D16"/>
    <mergeCell ref="E11:F16"/>
    <mergeCell ref="G11:H16"/>
    <mergeCell ref="J11:K16"/>
    <mergeCell ref="L19:O19"/>
    <mergeCell ref="J17:K17"/>
    <mergeCell ref="J2:K7"/>
    <mergeCell ref="J8:K8"/>
    <mergeCell ref="I11:I16"/>
    <mergeCell ref="I2:I7"/>
    <mergeCell ref="L8:M8"/>
    <mergeCell ref="L11:M16"/>
    <mergeCell ref="A10:M10"/>
    <mergeCell ref="L17:M17"/>
    <mergeCell ref="A2:B7"/>
    <mergeCell ref="C2:D7"/>
    <mergeCell ref="E2:F7"/>
    <mergeCell ref="G2:H7"/>
    <mergeCell ref="L2:M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19"/>
  <sheetViews>
    <sheetView workbookViewId="0">
      <selection activeCell="G6" sqref="G6"/>
    </sheetView>
  </sheetViews>
  <sheetFormatPr defaultRowHeight="15" x14ac:dyDescent="0.25"/>
  <cols>
    <col min="3" max="3" width="5.28515625" customWidth="1"/>
  </cols>
  <sheetData>
    <row r="2" spans="4:15" x14ac:dyDescent="0.25">
      <c r="E2" t="s">
        <v>0</v>
      </c>
    </row>
    <row r="3" spans="4:15" x14ac:dyDescent="0.25">
      <c r="D3" s="31"/>
      <c r="E3" s="31" t="s">
        <v>75</v>
      </c>
      <c r="F3" s="31" t="s">
        <v>5</v>
      </c>
      <c r="G3" s="31" t="s">
        <v>3</v>
      </c>
      <c r="H3" s="31" t="s">
        <v>4</v>
      </c>
      <c r="I3" s="31" t="s">
        <v>58</v>
      </c>
      <c r="J3" s="31" t="s">
        <v>89</v>
      </c>
    </row>
    <row r="4" spans="4:15" x14ac:dyDescent="0.25">
      <c r="D4" s="57" t="s">
        <v>159</v>
      </c>
      <c r="E4" s="57">
        <v>109</v>
      </c>
      <c r="F4" s="57">
        <v>127</v>
      </c>
      <c r="G4" s="57">
        <v>94</v>
      </c>
      <c r="H4" s="57">
        <v>2.58</v>
      </c>
      <c r="I4" s="57">
        <v>3</v>
      </c>
      <c r="J4" s="57">
        <v>2</v>
      </c>
    </row>
    <row r="5" spans="4:15" x14ac:dyDescent="0.25">
      <c r="D5" s="59" t="s">
        <v>160</v>
      </c>
      <c r="E5" s="59">
        <v>79</v>
      </c>
      <c r="F5" s="59">
        <v>87</v>
      </c>
      <c r="G5" s="59">
        <v>95</v>
      </c>
      <c r="H5" s="59">
        <v>2.0499999999999998</v>
      </c>
      <c r="I5" s="59">
        <v>1</v>
      </c>
      <c r="J5" s="59">
        <v>0</v>
      </c>
    </row>
    <row r="6" spans="4:15" x14ac:dyDescent="0.25">
      <c r="D6" s="61" t="s">
        <v>199</v>
      </c>
      <c r="E6" s="61">
        <v>47</v>
      </c>
      <c r="F6" s="61">
        <v>45</v>
      </c>
      <c r="G6" s="61">
        <v>93</v>
      </c>
      <c r="H6" s="61">
        <v>2.5299999999999998</v>
      </c>
      <c r="I6" s="61">
        <v>3</v>
      </c>
      <c r="J6" s="61">
        <v>2</v>
      </c>
    </row>
    <row r="7" spans="4:15" x14ac:dyDescent="0.25">
      <c r="D7" s="58"/>
      <c r="E7" s="58"/>
      <c r="F7" s="58"/>
      <c r="G7" s="58"/>
      <c r="H7" s="58"/>
      <c r="I7" s="58"/>
      <c r="J7" s="58"/>
    </row>
    <row r="8" spans="4:15" s="58" customFormat="1" x14ac:dyDescent="0.25"/>
    <row r="9" spans="4:15" s="58" customFormat="1" x14ac:dyDescent="0.25">
      <c r="D9"/>
      <c r="E9"/>
      <c r="F9"/>
      <c r="G9"/>
      <c r="H9"/>
      <c r="I9"/>
      <c r="J9"/>
    </row>
    <row r="10" spans="4:15" ht="15" customHeight="1" x14ac:dyDescent="0.25">
      <c r="K10" s="29"/>
      <c r="L10" s="29"/>
      <c r="M10" s="29"/>
      <c r="N10" s="29"/>
      <c r="O10" s="30"/>
    </row>
    <row r="11" spans="4:15" ht="15" customHeight="1" x14ac:dyDescent="0.25">
      <c r="K11" s="29"/>
      <c r="L11" s="29"/>
      <c r="M11" s="29"/>
      <c r="N11" s="29"/>
      <c r="O11" s="30"/>
    </row>
    <row r="12" spans="4:15" ht="15" customHeight="1" x14ac:dyDescent="0.25">
      <c r="K12" s="29"/>
      <c r="L12" s="29"/>
      <c r="M12" s="29"/>
      <c r="N12" s="29"/>
      <c r="O12" s="30"/>
    </row>
    <row r="13" spans="4:15" ht="15" customHeight="1" x14ac:dyDescent="0.25">
      <c r="E13" t="s">
        <v>74</v>
      </c>
      <c r="F13" s="29"/>
      <c r="G13" s="29"/>
      <c r="H13" s="29"/>
      <c r="I13" s="29"/>
      <c r="J13" s="29"/>
      <c r="K13" s="29"/>
      <c r="L13" s="29"/>
      <c r="M13" s="29"/>
      <c r="N13" s="29"/>
      <c r="O13" s="30"/>
    </row>
    <row r="14" spans="4:15" ht="15" customHeight="1" x14ac:dyDescent="0.25">
      <c r="D14" s="31"/>
      <c r="E14" s="31" t="s">
        <v>75</v>
      </c>
      <c r="F14" s="31" t="s">
        <v>5</v>
      </c>
      <c r="G14" s="31" t="s">
        <v>3</v>
      </c>
      <c r="H14" s="31" t="s">
        <v>4</v>
      </c>
      <c r="I14" s="31" t="s">
        <v>58</v>
      </c>
      <c r="J14" s="31" t="s">
        <v>89</v>
      </c>
      <c r="K14" s="29"/>
      <c r="L14" s="29"/>
      <c r="M14" s="29"/>
      <c r="N14" s="29"/>
      <c r="O14" s="29"/>
    </row>
    <row r="15" spans="4:15" x14ac:dyDescent="0.25">
      <c r="D15" s="60" t="s">
        <v>159</v>
      </c>
      <c r="E15" s="60">
        <v>24</v>
      </c>
      <c r="F15" s="60">
        <v>30</v>
      </c>
      <c r="G15" s="60">
        <v>87</v>
      </c>
      <c r="H15" s="60">
        <v>49.13</v>
      </c>
      <c r="I15" s="60">
        <v>35</v>
      </c>
      <c r="J15" s="60">
        <v>25</v>
      </c>
    </row>
    <row r="16" spans="4:15" x14ac:dyDescent="0.25">
      <c r="D16" s="60" t="s">
        <v>160</v>
      </c>
      <c r="E16" s="60">
        <v>13</v>
      </c>
      <c r="F16" s="60">
        <v>28</v>
      </c>
      <c r="G16" s="60">
        <v>93</v>
      </c>
      <c r="H16" s="60">
        <v>39.369999999999997</v>
      </c>
      <c r="I16" s="60">
        <v>21</v>
      </c>
      <c r="J16" s="60">
        <v>18</v>
      </c>
    </row>
    <row r="17" spans="4:10" x14ac:dyDescent="0.25">
      <c r="D17" s="62" t="s">
        <v>199</v>
      </c>
      <c r="E17" s="62">
        <v>25</v>
      </c>
      <c r="F17" s="62">
        <v>17</v>
      </c>
      <c r="G17" s="62">
        <v>94</v>
      </c>
      <c r="H17" s="62">
        <v>43.05</v>
      </c>
      <c r="I17" s="62">
        <v>30</v>
      </c>
      <c r="J17" s="62">
        <v>18</v>
      </c>
    </row>
    <row r="18" spans="4:10" ht="15" customHeight="1" x14ac:dyDescent="0.25"/>
    <row r="19" spans="4:10" ht="1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showGridLines="0" tabSelected="1" zoomScaleNormal="100" workbookViewId="0">
      <selection activeCell="B2" sqref="B2"/>
    </sheetView>
  </sheetViews>
  <sheetFormatPr defaultRowHeight="15" x14ac:dyDescent="0.25"/>
  <cols>
    <col min="1" max="1" width="10" style="38" bestFit="1" customWidth="1"/>
    <col min="2" max="2" width="19.42578125" style="38" customWidth="1"/>
    <col min="3" max="3" width="9" style="38" customWidth="1"/>
    <col min="4" max="4" width="19.7109375" style="38" bestFit="1" customWidth="1"/>
    <col min="5" max="5" width="17.7109375" style="38" bestFit="1" customWidth="1"/>
    <col min="6" max="6" width="14" style="38" bestFit="1" customWidth="1"/>
    <col min="7" max="7" width="25.7109375" style="38" bestFit="1" customWidth="1"/>
    <col min="8" max="8" width="15.42578125" style="38" customWidth="1"/>
    <col min="9" max="9" width="12.28515625" style="38" customWidth="1"/>
    <col min="10" max="10" width="30.7109375" style="38" customWidth="1"/>
    <col min="11" max="11" width="17.85546875" style="38" customWidth="1"/>
    <col min="12" max="12" width="25.42578125" style="38" customWidth="1"/>
    <col min="13" max="13" width="8.28515625" style="38" customWidth="1"/>
    <col min="14" max="14" width="32.5703125" style="38" customWidth="1"/>
    <col min="15" max="15" width="12.5703125" style="44" bestFit="1" customWidth="1"/>
    <col min="16" max="16" width="9.140625" style="38"/>
    <col min="17" max="17" width="17.42578125" style="38" customWidth="1"/>
    <col min="18" max="18" width="20" style="38" customWidth="1"/>
    <col min="19" max="19" width="18" style="38" customWidth="1"/>
    <col min="20" max="16384" width="9.140625" style="38"/>
  </cols>
  <sheetData>
    <row r="1" spans="1:19" ht="31.5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39" t="s">
        <v>3</v>
      </c>
      <c r="O1" s="40" t="s">
        <v>4</v>
      </c>
      <c r="P1" s="41" t="s">
        <v>52</v>
      </c>
      <c r="Q1" s="41" t="s">
        <v>92</v>
      </c>
      <c r="R1" s="42" t="s">
        <v>78</v>
      </c>
      <c r="S1" s="41" t="s">
        <v>88</v>
      </c>
    </row>
    <row r="2" spans="1:19" x14ac:dyDescent="0.15">
      <c r="A2" s="63">
        <v>202609</v>
      </c>
      <c r="B2" s="86">
        <v>43496.908854166664</v>
      </c>
      <c r="C2" s="64" t="s">
        <v>23</v>
      </c>
      <c r="D2" s="64" t="s">
        <v>319</v>
      </c>
      <c r="E2" s="64"/>
      <c r="F2" s="64" t="s">
        <v>36</v>
      </c>
      <c r="G2" s="64" t="s">
        <v>47</v>
      </c>
      <c r="H2" s="65">
        <v>43497.223310185182</v>
      </c>
      <c r="I2" s="64" t="s">
        <v>21</v>
      </c>
      <c r="J2" s="64" t="s">
        <v>320</v>
      </c>
      <c r="K2" s="64"/>
      <c r="L2" s="65">
        <v>43501.908854166664</v>
      </c>
      <c r="M2" s="64"/>
      <c r="N2" s="64" t="s">
        <v>321</v>
      </c>
      <c r="O2" s="43">
        <f t="shared" ref="O2:O4" si="0">H2-B2</f>
        <v>0.31445601851737592</v>
      </c>
      <c r="P2" s="59">
        <f>IF(MONTH(B2)=1,1,0)</f>
        <v>1</v>
      </c>
      <c r="Q2" s="59">
        <v>0</v>
      </c>
      <c r="R2" s="28">
        <f t="shared" ref="R2:R4" ca="1" si="1">TODAY()-B2</f>
        <v>20.091145833335759</v>
      </c>
      <c r="S2" s="33" t="str">
        <f t="shared" ref="S2:S4" ca="1" si="2">IF(R2&gt;9,"more than 9 days ",IF(R2&gt;6,"7-9 days",IF(R2&gt;3,"4-6 days",IF(R2&lt;4,"3 days","&lt; 30 days"))))</f>
        <v xml:space="preserve">more than 9 days </v>
      </c>
    </row>
    <row r="3" spans="1:19" x14ac:dyDescent="0.15">
      <c r="A3" s="63">
        <v>191802</v>
      </c>
      <c r="B3" s="86">
        <v>43480.042199074072</v>
      </c>
      <c r="C3" s="64" t="s">
        <v>20</v>
      </c>
      <c r="D3" s="64" t="s">
        <v>228</v>
      </c>
      <c r="E3" s="64" t="s">
        <v>275</v>
      </c>
      <c r="F3" s="64" t="s">
        <v>36</v>
      </c>
      <c r="G3" s="64" t="s">
        <v>42</v>
      </c>
      <c r="H3" s="65">
        <v>43495.220416666663</v>
      </c>
      <c r="I3" s="64" t="s">
        <v>21</v>
      </c>
      <c r="J3" s="64" t="s">
        <v>229</v>
      </c>
      <c r="K3" s="64" t="s">
        <v>22</v>
      </c>
      <c r="L3" s="64"/>
      <c r="M3" s="64"/>
      <c r="N3" s="64" t="s">
        <v>51</v>
      </c>
      <c r="O3" s="43">
        <f t="shared" si="0"/>
        <v>15.178217592590954</v>
      </c>
      <c r="P3" s="59">
        <f t="shared" ref="P3:P4" si="3">IF(MONTH(B3)=1,1,0)</f>
        <v>1</v>
      </c>
      <c r="Q3" s="59">
        <v>0</v>
      </c>
      <c r="R3" s="28">
        <f t="shared" ca="1" si="1"/>
        <v>36.957800925927586</v>
      </c>
      <c r="S3" s="33" t="str">
        <f t="shared" ca="1" si="2"/>
        <v xml:space="preserve">more than 9 days </v>
      </c>
    </row>
    <row r="4" spans="1:19" x14ac:dyDescent="0.15">
      <c r="A4" s="63">
        <v>189693</v>
      </c>
      <c r="B4" s="86">
        <v>43476.018182870372</v>
      </c>
      <c r="C4" s="64" t="s">
        <v>20</v>
      </c>
      <c r="D4" s="64" t="s">
        <v>246</v>
      </c>
      <c r="E4" s="64" t="s">
        <v>294</v>
      </c>
      <c r="F4" s="64" t="s">
        <v>36</v>
      </c>
      <c r="G4" s="64" t="s">
        <v>40</v>
      </c>
      <c r="H4" s="65">
        <v>43487.844537037039</v>
      </c>
      <c r="I4" s="64" t="s">
        <v>21</v>
      </c>
      <c r="J4" s="64" t="s">
        <v>247</v>
      </c>
      <c r="K4" s="64" t="s">
        <v>22</v>
      </c>
      <c r="L4" s="64"/>
      <c r="M4" s="64"/>
      <c r="N4" s="64" t="s">
        <v>248</v>
      </c>
      <c r="O4" s="43">
        <f t="shared" si="0"/>
        <v>11.826354166667443</v>
      </c>
      <c r="P4" s="59">
        <f t="shared" si="3"/>
        <v>1</v>
      </c>
      <c r="Q4" s="59">
        <v>0</v>
      </c>
      <c r="R4" s="28">
        <f t="shared" ca="1" si="1"/>
        <v>40.981817129628325</v>
      </c>
      <c r="S4" s="33" t="str">
        <f t="shared" ca="1" si="2"/>
        <v xml:space="preserve">more than 9 days </v>
      </c>
    </row>
    <row r="5" spans="1:19" x14ac:dyDescent="0.15">
      <c r="A5" s="63">
        <v>201233</v>
      </c>
      <c r="B5" s="86">
        <v>43494.921018518522</v>
      </c>
      <c r="C5" s="64" t="s">
        <v>5</v>
      </c>
      <c r="D5" s="64" t="s">
        <v>322</v>
      </c>
      <c r="E5" s="64" t="s">
        <v>324</v>
      </c>
      <c r="F5" s="64" t="s">
        <v>36</v>
      </c>
      <c r="G5" s="64" t="s">
        <v>47</v>
      </c>
      <c r="H5" s="65">
        <v>43495.889363425929</v>
      </c>
      <c r="I5" s="64" t="s">
        <v>21</v>
      </c>
      <c r="J5" s="64" t="s">
        <v>325</v>
      </c>
      <c r="K5" s="64"/>
      <c r="L5" s="65">
        <v>43497.960601851853</v>
      </c>
      <c r="M5" s="64" t="s">
        <v>50</v>
      </c>
      <c r="N5" s="64" t="s">
        <v>323</v>
      </c>
      <c r="O5" s="43">
        <f t="shared" ref="O5:O49" si="4">H5-B5</f>
        <v>0.96834490740729962</v>
      </c>
      <c r="P5" s="59">
        <f t="shared" ref="P5:P49" si="5">IF(MONTH(B5)=1,1,0)</f>
        <v>1</v>
      </c>
      <c r="Q5" s="59">
        <v>0</v>
      </c>
      <c r="R5" s="28">
        <f t="shared" ref="R5:R49" ca="1" si="6">TODAY()-B5</f>
        <v>22.078981481477967</v>
      </c>
      <c r="S5" s="33" t="str">
        <f t="shared" ref="S5:S49" ca="1" si="7">IF(R5&gt;9,"more than 9 days ",IF(R5&gt;6,"7-9 days",IF(R5&gt;3,"4-6 days",IF(R5&lt;4,"3 days","&lt; 30 days"))))</f>
        <v xml:space="preserve">more than 9 days </v>
      </c>
    </row>
    <row r="6" spans="1:19" x14ac:dyDescent="0.15">
      <c r="A6" s="63">
        <v>200675</v>
      </c>
      <c r="B6" s="86">
        <v>43494.134965277779</v>
      </c>
      <c r="C6" s="64" t="s">
        <v>5</v>
      </c>
      <c r="D6" s="64" t="s">
        <v>69</v>
      </c>
      <c r="E6" s="64"/>
      <c r="F6" s="64" t="s">
        <v>36</v>
      </c>
      <c r="G6" s="64" t="s">
        <v>47</v>
      </c>
      <c r="H6" s="65">
        <v>43495.635497685187</v>
      </c>
      <c r="I6" s="64" t="s">
        <v>21</v>
      </c>
      <c r="J6" s="64" t="s">
        <v>300</v>
      </c>
      <c r="K6" s="64"/>
      <c r="L6" s="65">
        <v>43498.072222222225</v>
      </c>
      <c r="M6" s="64" t="s">
        <v>50</v>
      </c>
      <c r="N6" s="64" t="s">
        <v>301</v>
      </c>
      <c r="O6" s="43">
        <f t="shared" si="4"/>
        <v>1.5005324074081727</v>
      </c>
      <c r="P6" s="59">
        <f t="shared" si="5"/>
        <v>1</v>
      </c>
      <c r="Q6" s="59">
        <v>0</v>
      </c>
      <c r="R6" s="28">
        <f t="shared" ca="1" si="6"/>
        <v>22.865034722221026</v>
      </c>
      <c r="S6" s="33" t="str">
        <f t="shared" ca="1" si="7"/>
        <v xml:space="preserve">more than 9 days </v>
      </c>
    </row>
    <row r="7" spans="1:19" x14ac:dyDescent="0.15">
      <c r="A7" s="63">
        <v>199381</v>
      </c>
      <c r="B7" s="86">
        <v>43491.108437499999</v>
      </c>
      <c r="C7" s="64" t="s">
        <v>5</v>
      </c>
      <c r="D7" s="64" t="s">
        <v>302</v>
      </c>
      <c r="E7" s="64" t="s">
        <v>326</v>
      </c>
      <c r="F7" s="64" t="s">
        <v>36</v>
      </c>
      <c r="G7" s="64" t="s">
        <v>47</v>
      </c>
      <c r="H7" s="65">
        <v>43495.873449074075</v>
      </c>
      <c r="I7" s="64" t="s">
        <v>21</v>
      </c>
      <c r="J7" s="64" t="s">
        <v>303</v>
      </c>
      <c r="K7" s="64"/>
      <c r="L7" s="65">
        <v>43497.835416666669</v>
      </c>
      <c r="M7" s="64" t="s">
        <v>50</v>
      </c>
      <c r="N7" s="64" t="s">
        <v>231</v>
      </c>
      <c r="O7" s="43">
        <f t="shared" si="4"/>
        <v>4.7650115740761976</v>
      </c>
      <c r="P7" s="59">
        <f t="shared" si="5"/>
        <v>1</v>
      </c>
      <c r="Q7" s="59">
        <v>0</v>
      </c>
      <c r="R7" s="28">
        <f t="shared" ca="1" si="6"/>
        <v>25.891562500000873</v>
      </c>
      <c r="S7" s="33" t="str">
        <f t="shared" ca="1" si="7"/>
        <v xml:space="preserve">more than 9 days </v>
      </c>
    </row>
    <row r="8" spans="1:19" x14ac:dyDescent="0.15">
      <c r="A8" s="63">
        <v>198811</v>
      </c>
      <c r="B8" s="86">
        <v>43490.129143518519</v>
      </c>
      <c r="C8" s="64" t="s">
        <v>24</v>
      </c>
      <c r="D8" s="64" t="s">
        <v>70</v>
      </c>
      <c r="E8" s="64" t="s">
        <v>304</v>
      </c>
      <c r="F8" s="64" t="s">
        <v>36</v>
      </c>
      <c r="G8" s="64" t="s">
        <v>60</v>
      </c>
      <c r="H8" s="65">
        <v>43491.000277777777</v>
      </c>
      <c r="I8" s="64" t="s">
        <v>21</v>
      </c>
      <c r="J8" s="64" t="s">
        <v>305</v>
      </c>
      <c r="K8" s="64"/>
      <c r="L8" s="65">
        <v>43495.377083333333</v>
      </c>
      <c r="M8" s="64" t="s">
        <v>50</v>
      </c>
      <c r="N8" s="64" t="s">
        <v>51</v>
      </c>
      <c r="O8" s="43">
        <f t="shared" si="4"/>
        <v>0.87113425925781485</v>
      </c>
      <c r="P8" s="59">
        <f t="shared" si="5"/>
        <v>1</v>
      </c>
      <c r="Q8" s="59">
        <v>1</v>
      </c>
      <c r="R8" s="28">
        <f t="shared" ca="1" si="6"/>
        <v>26.870856481480587</v>
      </c>
      <c r="S8" s="33" t="str">
        <f t="shared" ca="1" si="7"/>
        <v xml:space="preserve">more than 9 days </v>
      </c>
    </row>
    <row r="9" spans="1:19" x14ac:dyDescent="0.15">
      <c r="A9" s="63">
        <v>197088</v>
      </c>
      <c r="B9" s="86">
        <v>43488.905740740738</v>
      </c>
      <c r="C9" s="64" t="s">
        <v>24</v>
      </c>
      <c r="D9" s="64" t="s">
        <v>70</v>
      </c>
      <c r="E9" s="64" t="s">
        <v>295</v>
      </c>
      <c r="F9" s="64" t="s">
        <v>36</v>
      </c>
      <c r="G9" s="64" t="s">
        <v>277</v>
      </c>
      <c r="H9" s="65">
        <v>43489.501851851855</v>
      </c>
      <c r="I9" s="64" t="s">
        <v>21</v>
      </c>
      <c r="J9" s="64" t="s">
        <v>237</v>
      </c>
      <c r="K9" s="64"/>
      <c r="L9" s="65">
        <v>43494.377083333333</v>
      </c>
      <c r="M9" s="64" t="s">
        <v>50</v>
      </c>
      <c r="N9" s="64" t="s">
        <v>51</v>
      </c>
      <c r="O9" s="43">
        <f t="shared" si="4"/>
        <v>0.59611111111735227</v>
      </c>
      <c r="P9" s="59">
        <f t="shared" si="5"/>
        <v>1</v>
      </c>
      <c r="Q9" s="59">
        <v>1</v>
      </c>
      <c r="R9" s="28">
        <f t="shared" ca="1" si="6"/>
        <v>28.094259259261889</v>
      </c>
      <c r="S9" s="33" t="str">
        <f t="shared" ca="1" si="7"/>
        <v xml:space="preserve">more than 9 days </v>
      </c>
    </row>
    <row r="10" spans="1:19" x14ac:dyDescent="0.15">
      <c r="A10" s="63">
        <v>195668</v>
      </c>
      <c r="B10" s="86">
        <v>43486.999525462961</v>
      </c>
      <c r="C10" s="64" t="s">
        <v>5</v>
      </c>
      <c r="D10" s="64" t="s">
        <v>168</v>
      </c>
      <c r="E10" s="64" t="s">
        <v>308</v>
      </c>
      <c r="F10" s="64" t="s">
        <v>36</v>
      </c>
      <c r="G10" s="64" t="s">
        <v>42</v>
      </c>
      <c r="H10" s="65">
        <v>43495.021319444444</v>
      </c>
      <c r="I10" s="64" t="s">
        <v>21</v>
      </c>
      <c r="J10" s="64" t="s">
        <v>272</v>
      </c>
      <c r="K10" s="64"/>
      <c r="L10" s="65">
        <v>43496.8828587963</v>
      </c>
      <c r="M10" s="64" t="s">
        <v>50</v>
      </c>
      <c r="N10" s="64" t="s">
        <v>127</v>
      </c>
      <c r="O10" s="43">
        <f t="shared" si="4"/>
        <v>8.0217939814829151</v>
      </c>
      <c r="P10" s="59">
        <f t="shared" si="5"/>
        <v>1</v>
      </c>
      <c r="Q10" s="59">
        <v>0</v>
      </c>
      <c r="R10" s="28">
        <f t="shared" ca="1" si="6"/>
        <v>30.000474537038826</v>
      </c>
      <c r="S10" s="33" t="str">
        <f t="shared" ca="1" si="7"/>
        <v xml:space="preserve">more than 9 days </v>
      </c>
    </row>
    <row r="11" spans="1:19" x14ac:dyDescent="0.15">
      <c r="A11" s="63">
        <v>195612</v>
      </c>
      <c r="B11" s="86">
        <v>43486.90693287037</v>
      </c>
      <c r="C11" s="64" t="s">
        <v>24</v>
      </c>
      <c r="D11" s="64" t="s">
        <v>41</v>
      </c>
      <c r="E11" s="64" t="s">
        <v>296</v>
      </c>
      <c r="F11" s="64" t="s">
        <v>36</v>
      </c>
      <c r="G11" s="64" t="s">
        <v>47</v>
      </c>
      <c r="H11" s="65">
        <v>43488.682847222219</v>
      </c>
      <c r="I11" s="64" t="s">
        <v>21</v>
      </c>
      <c r="J11" s="64" t="s">
        <v>297</v>
      </c>
      <c r="K11" s="64"/>
      <c r="L11" s="65">
        <v>43490.072905092595</v>
      </c>
      <c r="M11" s="64" t="s">
        <v>50</v>
      </c>
      <c r="N11" s="64" t="s">
        <v>298</v>
      </c>
      <c r="O11" s="43">
        <f t="shared" si="4"/>
        <v>1.775914351848769</v>
      </c>
      <c r="P11" s="59">
        <f t="shared" si="5"/>
        <v>1</v>
      </c>
      <c r="Q11" s="59">
        <v>0</v>
      </c>
      <c r="R11" s="28">
        <f t="shared" ca="1" si="6"/>
        <v>30.093067129630072</v>
      </c>
      <c r="S11" s="33" t="str">
        <f t="shared" ca="1" si="7"/>
        <v xml:space="preserve">more than 9 days </v>
      </c>
    </row>
    <row r="12" spans="1:19" x14ac:dyDescent="0.15">
      <c r="A12" s="63">
        <v>195549</v>
      </c>
      <c r="B12" s="86">
        <v>43486.833877314813</v>
      </c>
      <c r="C12" s="64" t="s">
        <v>24</v>
      </c>
      <c r="D12" s="64" t="s">
        <v>70</v>
      </c>
      <c r="E12" s="64" t="s">
        <v>276</v>
      </c>
      <c r="F12" s="64" t="s">
        <v>36</v>
      </c>
      <c r="G12" s="64" t="s">
        <v>277</v>
      </c>
      <c r="H12" s="65">
        <v>43487.516793981478</v>
      </c>
      <c r="I12" s="64" t="s">
        <v>21</v>
      </c>
      <c r="J12" s="64" t="s">
        <v>278</v>
      </c>
      <c r="K12" s="64"/>
      <c r="L12" s="65">
        <v>43490.377083333333</v>
      </c>
      <c r="M12" s="64" t="s">
        <v>50</v>
      </c>
      <c r="N12" s="64" t="s">
        <v>51</v>
      </c>
      <c r="O12" s="43">
        <f t="shared" si="4"/>
        <v>0.68291666666482342</v>
      </c>
      <c r="P12" s="59">
        <f t="shared" si="5"/>
        <v>1</v>
      </c>
      <c r="Q12" s="59">
        <v>1</v>
      </c>
      <c r="R12" s="28">
        <f t="shared" ca="1" si="6"/>
        <v>30.166122685186565</v>
      </c>
      <c r="S12" s="33" t="str">
        <f t="shared" ca="1" si="7"/>
        <v xml:space="preserve">more than 9 days </v>
      </c>
    </row>
    <row r="13" spans="1:19" x14ac:dyDescent="0.15">
      <c r="A13" s="63">
        <v>194052</v>
      </c>
      <c r="B13" s="86">
        <v>43483.630925925929</v>
      </c>
      <c r="C13" s="64" t="s">
        <v>24</v>
      </c>
      <c r="D13" s="64" t="s">
        <v>273</v>
      </c>
      <c r="E13" s="64" t="s">
        <v>299</v>
      </c>
      <c r="F13" s="64" t="s">
        <v>36</v>
      </c>
      <c r="G13" s="64" t="s">
        <v>62</v>
      </c>
      <c r="H13" s="65">
        <v>43487.734814814816</v>
      </c>
      <c r="I13" s="64" t="s">
        <v>21</v>
      </c>
      <c r="J13" s="64" t="s">
        <v>274</v>
      </c>
      <c r="K13" s="64"/>
      <c r="L13" s="65">
        <v>43487.903148148151</v>
      </c>
      <c r="M13" s="64" t="s">
        <v>50</v>
      </c>
      <c r="N13" s="64" t="s">
        <v>129</v>
      </c>
      <c r="O13" s="43">
        <f t="shared" si="4"/>
        <v>4.1038888888870133</v>
      </c>
      <c r="P13" s="59">
        <f t="shared" si="5"/>
        <v>1</v>
      </c>
      <c r="Q13" s="59">
        <v>0</v>
      </c>
      <c r="R13" s="28">
        <f t="shared" ca="1" si="6"/>
        <v>33.36907407407125</v>
      </c>
      <c r="S13" s="33" t="str">
        <f t="shared" ca="1" si="7"/>
        <v xml:space="preserve">more than 9 days </v>
      </c>
    </row>
    <row r="14" spans="1:19" x14ac:dyDescent="0.15">
      <c r="A14" s="63">
        <v>193577</v>
      </c>
      <c r="B14" s="86">
        <v>43482.870798611111</v>
      </c>
      <c r="C14" s="64" t="s">
        <v>24</v>
      </c>
      <c r="D14" s="64" t="s">
        <v>70</v>
      </c>
      <c r="E14" s="64" t="s">
        <v>279</v>
      </c>
      <c r="F14" s="64" t="s">
        <v>36</v>
      </c>
      <c r="G14" s="64" t="s">
        <v>47</v>
      </c>
      <c r="H14" s="65">
        <v>43483.480266203704</v>
      </c>
      <c r="I14" s="64" t="s">
        <v>21</v>
      </c>
      <c r="J14" s="64" t="s">
        <v>243</v>
      </c>
      <c r="K14" s="64"/>
      <c r="L14" s="65">
        <v>43488.377083333333</v>
      </c>
      <c r="M14" s="64" t="s">
        <v>50</v>
      </c>
      <c r="N14" s="64" t="s">
        <v>51</v>
      </c>
      <c r="O14" s="43">
        <f t="shared" si="4"/>
        <v>0.60946759259240935</v>
      </c>
      <c r="P14" s="59">
        <f t="shared" si="5"/>
        <v>1</v>
      </c>
      <c r="Q14" s="59">
        <v>1</v>
      </c>
      <c r="R14" s="28">
        <f t="shared" ca="1" si="6"/>
        <v>34.12920138888876</v>
      </c>
      <c r="S14" s="33" t="str">
        <f t="shared" ca="1" si="7"/>
        <v xml:space="preserve">more than 9 days </v>
      </c>
    </row>
    <row r="15" spans="1:19" x14ac:dyDescent="0.15">
      <c r="A15" s="63">
        <v>193013</v>
      </c>
      <c r="B15" s="86">
        <v>43481.926030092596</v>
      </c>
      <c r="C15" s="64" t="s">
        <v>24</v>
      </c>
      <c r="D15" s="64" t="s">
        <v>70</v>
      </c>
      <c r="E15" s="64" t="s">
        <v>163</v>
      </c>
      <c r="F15" s="64" t="s">
        <v>36</v>
      </c>
      <c r="G15" s="64" t="s">
        <v>60</v>
      </c>
      <c r="H15" s="65">
        <v>43484.069976851853</v>
      </c>
      <c r="I15" s="64" t="s">
        <v>21</v>
      </c>
      <c r="J15" s="64" t="s">
        <v>245</v>
      </c>
      <c r="K15" s="64"/>
      <c r="L15" s="65">
        <v>43487.377083333333</v>
      </c>
      <c r="M15" s="64" t="s">
        <v>50</v>
      </c>
      <c r="N15" s="64" t="s">
        <v>51</v>
      </c>
      <c r="O15" s="43">
        <f t="shared" si="4"/>
        <v>2.1439467592572328</v>
      </c>
      <c r="P15" s="59">
        <f t="shared" si="5"/>
        <v>1</v>
      </c>
      <c r="Q15" s="59">
        <v>1</v>
      </c>
      <c r="R15" s="28">
        <f t="shared" ca="1" si="6"/>
        <v>35.073969907403807</v>
      </c>
      <c r="S15" s="33" t="str">
        <f t="shared" ca="1" si="7"/>
        <v xml:space="preserve">more than 9 days </v>
      </c>
    </row>
    <row r="16" spans="1:19" x14ac:dyDescent="0.15">
      <c r="A16" s="63">
        <v>192769</v>
      </c>
      <c r="B16" s="86">
        <v>43481.652442129627</v>
      </c>
      <c r="C16" s="64" t="s">
        <v>24</v>
      </c>
      <c r="D16" s="64" t="s">
        <v>70</v>
      </c>
      <c r="E16" s="64" t="s">
        <v>249</v>
      </c>
      <c r="F16" s="64" t="s">
        <v>36</v>
      </c>
      <c r="G16" s="64" t="s">
        <v>47</v>
      </c>
      <c r="H16" s="65">
        <v>43481.838379629633</v>
      </c>
      <c r="I16" s="64" t="s">
        <v>21</v>
      </c>
      <c r="J16" s="64" t="s">
        <v>191</v>
      </c>
      <c r="K16" s="64"/>
      <c r="L16" s="65">
        <v>43486.65452546296</v>
      </c>
      <c r="M16" s="64" t="s">
        <v>50</v>
      </c>
      <c r="N16" s="64" t="s">
        <v>51</v>
      </c>
      <c r="O16" s="43">
        <f t="shared" si="4"/>
        <v>0.18593750000582077</v>
      </c>
      <c r="P16" s="59">
        <f t="shared" si="5"/>
        <v>1</v>
      </c>
      <c r="Q16" s="59">
        <v>1</v>
      </c>
      <c r="R16" s="28">
        <f t="shared" ca="1" si="6"/>
        <v>35.347557870372839</v>
      </c>
      <c r="S16" s="33" t="str">
        <f t="shared" ca="1" si="7"/>
        <v xml:space="preserve">more than 9 days </v>
      </c>
    </row>
    <row r="17" spans="1:19" x14ac:dyDescent="0.15">
      <c r="A17" s="63">
        <v>192768</v>
      </c>
      <c r="B17" s="86">
        <v>43481.652048611111</v>
      </c>
      <c r="C17" s="64" t="s">
        <v>24</v>
      </c>
      <c r="D17" s="64" t="s">
        <v>70</v>
      </c>
      <c r="E17" s="64" t="s">
        <v>241</v>
      </c>
      <c r="F17" s="64" t="s">
        <v>36</v>
      </c>
      <c r="G17" s="64" t="s">
        <v>47</v>
      </c>
      <c r="H17" s="65">
        <v>43481.724409722221</v>
      </c>
      <c r="I17" s="64" t="s">
        <v>21</v>
      </c>
      <c r="J17" s="64" t="s">
        <v>242</v>
      </c>
      <c r="K17" s="64"/>
      <c r="L17" s="65">
        <v>43486.654131944444</v>
      </c>
      <c r="M17" s="64" t="s">
        <v>50</v>
      </c>
      <c r="N17" s="64" t="s">
        <v>51</v>
      </c>
      <c r="O17" s="43">
        <f t="shared" si="4"/>
        <v>7.236111110978527E-2</v>
      </c>
      <c r="P17" s="59">
        <f t="shared" si="5"/>
        <v>1</v>
      </c>
      <c r="Q17" s="59">
        <v>1</v>
      </c>
      <c r="R17" s="28">
        <f t="shared" ca="1" si="6"/>
        <v>35.34795138888876</v>
      </c>
      <c r="S17" s="33" t="str">
        <f t="shared" ca="1" si="7"/>
        <v xml:space="preserve">more than 9 days </v>
      </c>
    </row>
    <row r="18" spans="1:19" x14ac:dyDescent="0.15">
      <c r="A18" s="63">
        <v>192765</v>
      </c>
      <c r="B18" s="86">
        <v>43481.651678240742</v>
      </c>
      <c r="C18" s="64" t="s">
        <v>24</v>
      </c>
      <c r="D18" s="64" t="s">
        <v>70</v>
      </c>
      <c r="E18" s="64" t="s">
        <v>241</v>
      </c>
      <c r="F18" s="64" t="s">
        <v>36</v>
      </c>
      <c r="G18" s="64" t="s">
        <v>47</v>
      </c>
      <c r="H18" s="65">
        <v>43481.724398148152</v>
      </c>
      <c r="I18" s="64" t="s">
        <v>21</v>
      </c>
      <c r="J18" s="64" t="s">
        <v>243</v>
      </c>
      <c r="K18" s="64"/>
      <c r="L18" s="65">
        <v>43486.653761574074</v>
      </c>
      <c r="M18" s="64" t="s">
        <v>50</v>
      </c>
      <c r="N18" s="64" t="s">
        <v>51</v>
      </c>
      <c r="O18" s="43">
        <f t="shared" si="4"/>
        <v>7.271990740991896E-2</v>
      </c>
      <c r="P18" s="59">
        <f t="shared" si="5"/>
        <v>1</v>
      </c>
      <c r="Q18" s="59">
        <v>1</v>
      </c>
      <c r="R18" s="28">
        <f t="shared" ca="1" si="6"/>
        <v>35.348321759258397</v>
      </c>
      <c r="S18" s="33" t="str">
        <f t="shared" ca="1" si="7"/>
        <v xml:space="preserve">more than 9 days </v>
      </c>
    </row>
    <row r="19" spans="1:19" x14ac:dyDescent="0.15">
      <c r="A19" s="63">
        <v>192489</v>
      </c>
      <c r="B19" s="86">
        <v>43481.249432870369</v>
      </c>
      <c r="C19" s="64" t="s">
        <v>24</v>
      </c>
      <c r="D19" s="64" t="s">
        <v>70</v>
      </c>
      <c r="E19" s="64" t="s">
        <v>232</v>
      </c>
      <c r="F19" s="64" t="s">
        <v>36</v>
      </c>
      <c r="G19" s="64" t="s">
        <v>47</v>
      </c>
      <c r="H19" s="65">
        <v>43481.529432870368</v>
      </c>
      <c r="I19" s="64" t="s">
        <v>21</v>
      </c>
      <c r="J19" s="64" t="s">
        <v>233</v>
      </c>
      <c r="K19" s="64"/>
      <c r="L19" s="65">
        <v>43486.377083333333</v>
      </c>
      <c r="M19" s="64" t="s">
        <v>50</v>
      </c>
      <c r="N19" s="64" t="s">
        <v>51</v>
      </c>
      <c r="O19" s="43">
        <f t="shared" si="4"/>
        <v>0.27999999999883585</v>
      </c>
      <c r="P19" s="59">
        <f t="shared" si="5"/>
        <v>1</v>
      </c>
      <c r="Q19" s="59">
        <v>1</v>
      </c>
      <c r="R19" s="28">
        <f t="shared" ca="1" si="6"/>
        <v>35.750567129631236</v>
      </c>
      <c r="S19" s="33" t="str">
        <f t="shared" ca="1" si="7"/>
        <v xml:space="preserve">more than 9 days </v>
      </c>
    </row>
    <row r="20" spans="1:19" x14ac:dyDescent="0.15">
      <c r="A20" s="63">
        <v>192449</v>
      </c>
      <c r="B20" s="86">
        <v>43481.130729166667</v>
      </c>
      <c r="C20" s="64" t="s">
        <v>24</v>
      </c>
      <c r="D20" s="64" t="s">
        <v>71</v>
      </c>
      <c r="E20" s="64" t="s">
        <v>280</v>
      </c>
      <c r="F20" s="64" t="s">
        <v>36</v>
      </c>
      <c r="G20" s="64" t="s">
        <v>42</v>
      </c>
      <c r="H20" s="65">
        <v>43483.125891203701</v>
      </c>
      <c r="I20" s="64" t="s">
        <v>21</v>
      </c>
      <c r="J20" s="64" t="s">
        <v>227</v>
      </c>
      <c r="K20" s="64"/>
      <c r="L20" s="65">
        <v>43484.130729166667</v>
      </c>
      <c r="M20" s="64" t="s">
        <v>50</v>
      </c>
      <c r="N20" s="64" t="s">
        <v>127</v>
      </c>
      <c r="O20" s="43">
        <f t="shared" si="4"/>
        <v>1.9951620370338787</v>
      </c>
      <c r="P20" s="59">
        <f t="shared" si="5"/>
        <v>1</v>
      </c>
      <c r="Q20" s="59">
        <v>0</v>
      </c>
      <c r="R20" s="28">
        <f t="shared" ca="1" si="6"/>
        <v>35.869270833332848</v>
      </c>
      <c r="S20" s="33" t="str">
        <f t="shared" ca="1" si="7"/>
        <v xml:space="preserve">more than 9 days </v>
      </c>
    </row>
    <row r="21" spans="1:19" x14ac:dyDescent="0.15">
      <c r="A21" s="63">
        <v>191464</v>
      </c>
      <c r="B21" s="86">
        <v>43479.647141203706</v>
      </c>
      <c r="C21" s="64" t="s">
        <v>24</v>
      </c>
      <c r="D21" s="64" t="s">
        <v>70</v>
      </c>
      <c r="E21" s="64" t="s">
        <v>234</v>
      </c>
      <c r="F21" s="64" t="s">
        <v>36</v>
      </c>
      <c r="G21" s="64" t="s">
        <v>47</v>
      </c>
      <c r="H21" s="65">
        <v>43479.705416666664</v>
      </c>
      <c r="I21" s="64" t="s">
        <v>21</v>
      </c>
      <c r="J21" s="64" t="s">
        <v>235</v>
      </c>
      <c r="K21" s="64"/>
      <c r="L21" s="65">
        <v>43482.649224537039</v>
      </c>
      <c r="M21" s="64" t="s">
        <v>50</v>
      </c>
      <c r="N21" s="64" t="s">
        <v>51</v>
      </c>
      <c r="O21" s="43">
        <f t="shared" si="4"/>
        <v>5.8275462957681157E-2</v>
      </c>
      <c r="P21" s="59">
        <f t="shared" si="5"/>
        <v>1</v>
      </c>
      <c r="Q21" s="59">
        <v>1</v>
      </c>
      <c r="R21" s="28">
        <f t="shared" ca="1" si="6"/>
        <v>37.352858796293731</v>
      </c>
      <c r="S21" s="33" t="str">
        <f t="shared" ca="1" si="7"/>
        <v xml:space="preserve">more than 9 days </v>
      </c>
    </row>
    <row r="22" spans="1:19" x14ac:dyDescent="0.15">
      <c r="A22" s="63">
        <v>190330</v>
      </c>
      <c r="B22" s="86">
        <v>43476.930949074071</v>
      </c>
      <c r="C22" s="64" t="s">
        <v>24</v>
      </c>
      <c r="D22" s="64" t="s">
        <v>35</v>
      </c>
      <c r="E22" s="64" t="s">
        <v>250</v>
      </c>
      <c r="F22" s="64" t="s">
        <v>36</v>
      </c>
      <c r="G22" s="64" t="s">
        <v>47</v>
      </c>
      <c r="H22" s="65">
        <v>43481.884375000001</v>
      </c>
      <c r="I22" s="64" t="s">
        <v>21</v>
      </c>
      <c r="J22" s="64" t="s">
        <v>230</v>
      </c>
      <c r="K22" s="64"/>
      <c r="L22" s="65">
        <v>43483.892754629633</v>
      </c>
      <c r="M22" s="64" t="s">
        <v>50</v>
      </c>
      <c r="N22" s="64" t="s">
        <v>231</v>
      </c>
      <c r="O22" s="43">
        <f t="shared" si="4"/>
        <v>4.9534259259307873</v>
      </c>
      <c r="P22" s="59">
        <f t="shared" si="5"/>
        <v>1</v>
      </c>
      <c r="Q22" s="59">
        <v>0</v>
      </c>
      <c r="R22" s="28">
        <f t="shared" ca="1" si="6"/>
        <v>40.069050925929332</v>
      </c>
      <c r="S22" s="33" t="str">
        <f t="shared" ca="1" si="7"/>
        <v xml:space="preserve">more than 9 days </v>
      </c>
    </row>
    <row r="23" spans="1:19" x14ac:dyDescent="0.15">
      <c r="A23" s="63">
        <v>190286</v>
      </c>
      <c r="B23" s="86">
        <v>43476.87290509259</v>
      </c>
      <c r="C23" s="64" t="s">
        <v>24</v>
      </c>
      <c r="D23" s="64" t="s">
        <v>70</v>
      </c>
      <c r="E23" s="64" t="s">
        <v>236</v>
      </c>
      <c r="F23" s="64" t="s">
        <v>36</v>
      </c>
      <c r="G23" s="64" t="s">
        <v>47</v>
      </c>
      <c r="H23" s="65">
        <v>43479.705405092594</v>
      </c>
      <c r="I23" s="64" t="s">
        <v>21</v>
      </c>
      <c r="J23" s="64" t="s">
        <v>237</v>
      </c>
      <c r="K23" s="64"/>
      <c r="L23" s="65">
        <v>43482.377083333333</v>
      </c>
      <c r="M23" s="64" t="s">
        <v>50</v>
      </c>
      <c r="N23" s="64" t="s">
        <v>51</v>
      </c>
      <c r="O23" s="43">
        <f t="shared" si="4"/>
        <v>2.8325000000040745</v>
      </c>
      <c r="P23" s="59">
        <f t="shared" si="5"/>
        <v>1</v>
      </c>
      <c r="Q23" s="59">
        <v>1</v>
      </c>
      <c r="R23" s="28">
        <f t="shared" ca="1" si="6"/>
        <v>40.127094907409628</v>
      </c>
      <c r="S23" s="33" t="str">
        <f t="shared" ca="1" si="7"/>
        <v xml:space="preserve">more than 9 days </v>
      </c>
    </row>
    <row r="24" spans="1:19" x14ac:dyDescent="0.15">
      <c r="A24" s="63">
        <v>189701</v>
      </c>
      <c r="B24" s="86">
        <v>43476.032280092593</v>
      </c>
      <c r="C24" s="64" t="s">
        <v>24</v>
      </c>
      <c r="D24" s="64" t="s">
        <v>164</v>
      </c>
      <c r="E24" s="64" t="s">
        <v>238</v>
      </c>
      <c r="F24" s="64" t="s">
        <v>36</v>
      </c>
      <c r="G24" s="64" t="s">
        <v>40</v>
      </c>
      <c r="H24" s="65">
        <v>43477.014525462961</v>
      </c>
      <c r="I24" s="64" t="s">
        <v>21</v>
      </c>
      <c r="J24" s="64" t="s">
        <v>165</v>
      </c>
      <c r="K24" s="64"/>
      <c r="L24" s="65">
        <v>43481.192002314812</v>
      </c>
      <c r="M24" s="64" t="s">
        <v>50</v>
      </c>
      <c r="N24" s="64" t="s">
        <v>127</v>
      </c>
      <c r="O24" s="43">
        <f t="shared" si="4"/>
        <v>0.98224537036730908</v>
      </c>
      <c r="P24" s="59">
        <f t="shared" si="5"/>
        <v>1</v>
      </c>
      <c r="Q24" s="59">
        <v>0</v>
      </c>
      <c r="R24" s="28">
        <f t="shared" ca="1" si="6"/>
        <v>40.967719907406718</v>
      </c>
      <c r="S24" s="33" t="str">
        <f t="shared" ca="1" si="7"/>
        <v xml:space="preserve">more than 9 days </v>
      </c>
    </row>
    <row r="25" spans="1:19" x14ac:dyDescent="0.15">
      <c r="A25" s="63">
        <v>189623</v>
      </c>
      <c r="B25" s="86">
        <v>43475.875474537039</v>
      </c>
      <c r="C25" s="64" t="s">
        <v>24</v>
      </c>
      <c r="D25" s="64" t="s">
        <v>70</v>
      </c>
      <c r="E25" s="64" t="s">
        <v>171</v>
      </c>
      <c r="F25" s="64" t="s">
        <v>36</v>
      </c>
      <c r="G25" s="64" t="s">
        <v>47</v>
      </c>
      <c r="H25" s="65">
        <v>43476.660682870373</v>
      </c>
      <c r="I25" s="64" t="s">
        <v>21</v>
      </c>
      <c r="J25" s="64" t="s">
        <v>116</v>
      </c>
      <c r="K25" s="64"/>
      <c r="L25" s="65">
        <v>43481.377083333333</v>
      </c>
      <c r="M25" s="64" t="s">
        <v>50</v>
      </c>
      <c r="N25" s="64" t="s">
        <v>51</v>
      </c>
      <c r="O25" s="43">
        <f t="shared" si="4"/>
        <v>0.7852083333345945</v>
      </c>
      <c r="P25" s="59">
        <f t="shared" si="5"/>
        <v>1</v>
      </c>
      <c r="Q25" s="59">
        <v>1</v>
      </c>
      <c r="R25" s="28">
        <f t="shared" ca="1" si="6"/>
        <v>41.124525462961174</v>
      </c>
      <c r="S25" s="33" t="str">
        <f t="shared" ca="1" si="7"/>
        <v xml:space="preserve">more than 9 days </v>
      </c>
    </row>
    <row r="26" spans="1:19" x14ac:dyDescent="0.15">
      <c r="A26" s="63">
        <v>189621</v>
      </c>
      <c r="B26" s="86">
        <v>43475.874814814815</v>
      </c>
      <c r="C26" s="64" t="s">
        <v>24</v>
      </c>
      <c r="D26" s="64" t="s">
        <v>70</v>
      </c>
      <c r="E26" s="64" t="s">
        <v>171</v>
      </c>
      <c r="F26" s="64" t="s">
        <v>36</v>
      </c>
      <c r="G26" s="64" t="s">
        <v>47</v>
      </c>
      <c r="H26" s="65">
        <v>43476.660682870373</v>
      </c>
      <c r="I26" s="64" t="s">
        <v>21</v>
      </c>
      <c r="J26" s="64" t="s">
        <v>101</v>
      </c>
      <c r="K26" s="64"/>
      <c r="L26" s="65">
        <v>43481.377083333333</v>
      </c>
      <c r="M26" s="64" t="s">
        <v>50</v>
      </c>
      <c r="N26" s="64" t="s">
        <v>51</v>
      </c>
      <c r="O26" s="43">
        <f t="shared" si="4"/>
        <v>0.78586805555823958</v>
      </c>
      <c r="P26" s="59">
        <f t="shared" si="5"/>
        <v>1</v>
      </c>
      <c r="Q26" s="59">
        <v>1</v>
      </c>
      <c r="R26" s="28">
        <f t="shared" ca="1" si="6"/>
        <v>41.125185185184819</v>
      </c>
      <c r="S26" s="33" t="str">
        <f t="shared" ca="1" si="7"/>
        <v xml:space="preserve">more than 9 days </v>
      </c>
    </row>
    <row r="27" spans="1:19" x14ac:dyDescent="0.15">
      <c r="A27" s="63">
        <v>189620</v>
      </c>
      <c r="B27" s="86">
        <v>43475.873726851853</v>
      </c>
      <c r="C27" s="64" t="s">
        <v>24</v>
      </c>
      <c r="D27" s="64" t="s">
        <v>70</v>
      </c>
      <c r="E27" s="64" t="s">
        <v>171</v>
      </c>
      <c r="F27" s="64" t="s">
        <v>36</v>
      </c>
      <c r="G27" s="64" t="s">
        <v>47</v>
      </c>
      <c r="H27" s="65">
        <v>43476.660671296297</v>
      </c>
      <c r="I27" s="64" t="s">
        <v>21</v>
      </c>
      <c r="J27" s="64" t="s">
        <v>172</v>
      </c>
      <c r="K27" s="64"/>
      <c r="L27" s="65">
        <v>43481.377083333333</v>
      </c>
      <c r="M27" s="64" t="s">
        <v>50</v>
      </c>
      <c r="N27" s="64" t="s">
        <v>51</v>
      </c>
      <c r="O27" s="43">
        <f t="shared" si="4"/>
        <v>0.78694444444408873</v>
      </c>
      <c r="P27" s="59">
        <f t="shared" si="5"/>
        <v>1</v>
      </c>
      <c r="Q27" s="59">
        <v>1</v>
      </c>
      <c r="R27" s="28">
        <f t="shared" ca="1" si="6"/>
        <v>41.126273148147448</v>
      </c>
      <c r="S27" s="33" t="str">
        <f t="shared" ca="1" si="7"/>
        <v xml:space="preserve">more than 9 days </v>
      </c>
    </row>
    <row r="28" spans="1:19" x14ac:dyDescent="0.15">
      <c r="A28" s="63">
        <v>189440</v>
      </c>
      <c r="B28" s="86">
        <v>43475.666307870371</v>
      </c>
      <c r="C28" s="64" t="s">
        <v>24</v>
      </c>
      <c r="D28" s="64" t="s">
        <v>77</v>
      </c>
      <c r="E28" s="64" t="s">
        <v>173</v>
      </c>
      <c r="F28" s="64" t="s">
        <v>36</v>
      </c>
      <c r="G28" s="64" t="s">
        <v>40</v>
      </c>
      <c r="H28" s="65">
        <v>43476.699016203704</v>
      </c>
      <c r="I28" s="64" t="s">
        <v>21</v>
      </c>
      <c r="J28" s="64" t="s">
        <v>174</v>
      </c>
      <c r="K28" s="64"/>
      <c r="L28" s="65">
        <v>43479.916307870371</v>
      </c>
      <c r="M28" s="64" t="s">
        <v>50</v>
      </c>
      <c r="N28" s="64" t="s">
        <v>129</v>
      </c>
      <c r="O28" s="43">
        <f t="shared" si="4"/>
        <v>1.0327083333322662</v>
      </c>
      <c r="P28" s="59">
        <f t="shared" si="5"/>
        <v>1</v>
      </c>
      <c r="Q28" s="59">
        <v>0</v>
      </c>
      <c r="R28" s="28">
        <f t="shared" ca="1" si="6"/>
        <v>41.333692129628616</v>
      </c>
      <c r="S28" s="33" t="str">
        <f t="shared" ca="1" si="7"/>
        <v xml:space="preserve">more than 9 days </v>
      </c>
    </row>
    <row r="29" spans="1:19" x14ac:dyDescent="0.15">
      <c r="A29" s="63">
        <v>189098</v>
      </c>
      <c r="B29" s="86">
        <v>43475.200636574074</v>
      </c>
      <c r="C29" s="64" t="s">
        <v>24</v>
      </c>
      <c r="D29" s="64" t="s">
        <v>166</v>
      </c>
      <c r="E29" s="64" t="s">
        <v>239</v>
      </c>
      <c r="F29" s="64" t="s">
        <v>36</v>
      </c>
      <c r="G29" s="64" t="s">
        <v>76</v>
      </c>
      <c r="H29" s="65">
        <v>43476.959490740737</v>
      </c>
      <c r="I29" s="64" t="s">
        <v>21</v>
      </c>
      <c r="J29" s="64" t="s">
        <v>167</v>
      </c>
      <c r="K29" s="64"/>
      <c r="L29" s="65">
        <v>43480.922164351854</v>
      </c>
      <c r="M29" s="64" t="s">
        <v>50</v>
      </c>
      <c r="N29" s="64" t="s">
        <v>127</v>
      </c>
      <c r="O29" s="43">
        <f t="shared" si="4"/>
        <v>1.7588541666627862</v>
      </c>
      <c r="P29" s="59">
        <f t="shared" si="5"/>
        <v>1</v>
      </c>
      <c r="Q29" s="59">
        <v>0</v>
      </c>
      <c r="R29" s="28">
        <f t="shared" ca="1" si="6"/>
        <v>41.799363425925549</v>
      </c>
      <c r="S29" s="33" t="str">
        <f t="shared" ca="1" si="7"/>
        <v xml:space="preserve">more than 9 days </v>
      </c>
    </row>
    <row r="30" spans="1:19" x14ac:dyDescent="0.15">
      <c r="A30" s="63">
        <v>189085</v>
      </c>
      <c r="B30" s="86">
        <v>43475.156168981484</v>
      </c>
      <c r="C30" s="64" t="s">
        <v>24</v>
      </c>
      <c r="D30" s="64" t="s">
        <v>46</v>
      </c>
      <c r="E30" s="64" t="s">
        <v>171</v>
      </c>
      <c r="F30" s="64" t="s">
        <v>36</v>
      </c>
      <c r="G30" s="64" t="s">
        <v>47</v>
      </c>
      <c r="H30" s="65">
        <v>43476.660671296297</v>
      </c>
      <c r="I30" s="64" t="s">
        <v>21</v>
      </c>
      <c r="J30" s="64" t="s">
        <v>175</v>
      </c>
      <c r="K30" s="64"/>
      <c r="L30" s="65">
        <v>43481.377083333333</v>
      </c>
      <c r="M30" s="64" t="s">
        <v>50</v>
      </c>
      <c r="N30" s="64" t="s">
        <v>51</v>
      </c>
      <c r="O30" s="43">
        <f t="shared" si="4"/>
        <v>1.5045023148122709</v>
      </c>
      <c r="P30" s="59">
        <f t="shared" si="5"/>
        <v>1</v>
      </c>
      <c r="Q30" s="59">
        <v>0</v>
      </c>
      <c r="R30" s="28">
        <f t="shared" ca="1" si="6"/>
        <v>41.84383101851563</v>
      </c>
      <c r="S30" s="33" t="str">
        <f t="shared" ca="1" si="7"/>
        <v xml:space="preserve">more than 9 days </v>
      </c>
    </row>
    <row r="31" spans="1:19" x14ac:dyDescent="0.15">
      <c r="A31" s="63">
        <v>188770</v>
      </c>
      <c r="B31" s="86">
        <v>43474.822789351849</v>
      </c>
      <c r="C31" s="64" t="s">
        <v>24</v>
      </c>
      <c r="D31" s="64" t="s">
        <v>70</v>
      </c>
      <c r="E31" s="64" t="s">
        <v>176</v>
      </c>
      <c r="F31" s="64" t="s">
        <v>36</v>
      </c>
      <c r="G31" s="64" t="s">
        <v>47</v>
      </c>
      <c r="H31" s="65">
        <v>43475.553043981483</v>
      </c>
      <c r="I31" s="64" t="s">
        <v>21</v>
      </c>
      <c r="J31" s="64" t="s">
        <v>124</v>
      </c>
      <c r="K31" s="64"/>
      <c r="L31" s="65">
        <v>43480.377083333333</v>
      </c>
      <c r="M31" s="64" t="s">
        <v>50</v>
      </c>
      <c r="N31" s="64" t="s">
        <v>51</v>
      </c>
      <c r="O31" s="43">
        <f t="shared" si="4"/>
        <v>0.73025462963414611</v>
      </c>
      <c r="P31" s="59">
        <f t="shared" si="5"/>
        <v>1</v>
      </c>
      <c r="Q31" s="59">
        <v>1</v>
      </c>
      <c r="R31" s="28">
        <f t="shared" ca="1" si="6"/>
        <v>42.177210648151231</v>
      </c>
      <c r="S31" s="33" t="str">
        <f t="shared" ca="1" si="7"/>
        <v xml:space="preserve">more than 9 days </v>
      </c>
    </row>
    <row r="32" spans="1:19" x14ac:dyDescent="0.15">
      <c r="A32" s="63">
        <v>188418</v>
      </c>
      <c r="B32" s="86">
        <v>43474.512499999997</v>
      </c>
      <c r="C32" s="64" t="s">
        <v>24</v>
      </c>
      <c r="D32" s="64" t="s">
        <v>70</v>
      </c>
      <c r="E32" s="64" t="s">
        <v>177</v>
      </c>
      <c r="F32" s="64" t="s">
        <v>36</v>
      </c>
      <c r="G32" s="64" t="s">
        <v>59</v>
      </c>
      <c r="H32" s="65">
        <v>43474.549375000002</v>
      </c>
      <c r="I32" s="64" t="s">
        <v>21</v>
      </c>
      <c r="J32" s="64" t="s">
        <v>178</v>
      </c>
      <c r="K32" s="64"/>
      <c r="L32" s="65">
        <v>43479.51458333333</v>
      </c>
      <c r="M32" s="64" t="s">
        <v>50</v>
      </c>
      <c r="N32" s="64" t="s">
        <v>51</v>
      </c>
      <c r="O32" s="43">
        <f t="shared" si="4"/>
        <v>3.6875000005238689E-2</v>
      </c>
      <c r="P32" s="59">
        <f t="shared" si="5"/>
        <v>1</v>
      </c>
      <c r="Q32" s="59">
        <v>1</v>
      </c>
      <c r="R32" s="28">
        <f t="shared" ca="1" si="6"/>
        <v>42.48750000000291</v>
      </c>
      <c r="S32" s="33" t="str">
        <f t="shared" ca="1" si="7"/>
        <v xml:space="preserve">more than 9 days </v>
      </c>
    </row>
    <row r="33" spans="1:19" x14ac:dyDescent="0.15">
      <c r="A33" s="63">
        <v>188417</v>
      </c>
      <c r="B33" s="86">
        <v>43474.512002314812</v>
      </c>
      <c r="C33" s="64" t="s">
        <v>24</v>
      </c>
      <c r="D33" s="64" t="s">
        <v>70</v>
      </c>
      <c r="E33" s="64" t="s">
        <v>179</v>
      </c>
      <c r="F33" s="64" t="s">
        <v>36</v>
      </c>
      <c r="G33" s="64" t="s">
        <v>59</v>
      </c>
      <c r="H33" s="65">
        <v>43474.549375000002</v>
      </c>
      <c r="I33" s="64" t="s">
        <v>21</v>
      </c>
      <c r="J33" s="64" t="s">
        <v>114</v>
      </c>
      <c r="K33" s="64"/>
      <c r="L33" s="65">
        <v>43479.514085648145</v>
      </c>
      <c r="M33" s="64" t="s">
        <v>50</v>
      </c>
      <c r="N33" s="64" t="s">
        <v>51</v>
      </c>
      <c r="O33" s="43">
        <f t="shared" si="4"/>
        <v>3.737268519034842E-2</v>
      </c>
      <c r="P33" s="59">
        <f t="shared" si="5"/>
        <v>1</v>
      </c>
      <c r="Q33" s="59">
        <v>1</v>
      </c>
      <c r="R33" s="28">
        <f t="shared" ca="1" si="6"/>
        <v>42.48799768518802</v>
      </c>
      <c r="S33" s="33" t="str">
        <f t="shared" ca="1" si="7"/>
        <v xml:space="preserve">more than 9 days </v>
      </c>
    </row>
    <row r="34" spans="1:19" x14ac:dyDescent="0.15">
      <c r="A34" s="63">
        <v>188415</v>
      </c>
      <c r="B34" s="86">
        <v>43474.511412037034</v>
      </c>
      <c r="C34" s="64" t="s">
        <v>24</v>
      </c>
      <c r="D34" s="64" t="s">
        <v>70</v>
      </c>
      <c r="E34" s="64" t="s">
        <v>180</v>
      </c>
      <c r="F34" s="64" t="s">
        <v>36</v>
      </c>
      <c r="G34" s="64" t="s">
        <v>59</v>
      </c>
      <c r="H34" s="65">
        <v>43474.549363425926</v>
      </c>
      <c r="I34" s="64" t="s">
        <v>21</v>
      </c>
      <c r="J34" s="64" t="s">
        <v>114</v>
      </c>
      <c r="K34" s="64"/>
      <c r="L34" s="65">
        <v>43479.513495370367</v>
      </c>
      <c r="M34" s="64" t="s">
        <v>50</v>
      </c>
      <c r="N34" s="64" t="s">
        <v>51</v>
      </c>
      <c r="O34" s="43">
        <f t="shared" si="4"/>
        <v>3.7951388891087845E-2</v>
      </c>
      <c r="P34" s="59">
        <f t="shared" si="5"/>
        <v>1</v>
      </c>
      <c r="Q34" s="59">
        <v>1</v>
      </c>
      <c r="R34" s="28">
        <f t="shared" ca="1" si="6"/>
        <v>42.488587962965539</v>
      </c>
      <c r="S34" s="33" t="str">
        <f t="shared" ca="1" si="7"/>
        <v xml:space="preserve">more than 9 days </v>
      </c>
    </row>
    <row r="35" spans="1:19" x14ac:dyDescent="0.15">
      <c r="A35" s="63">
        <v>188414</v>
      </c>
      <c r="B35" s="86">
        <v>43474.510960648149</v>
      </c>
      <c r="C35" s="64" t="s">
        <v>24</v>
      </c>
      <c r="D35" s="64" t="s">
        <v>70</v>
      </c>
      <c r="E35" s="64" t="s">
        <v>181</v>
      </c>
      <c r="F35" s="64" t="s">
        <v>36</v>
      </c>
      <c r="G35" s="64" t="s">
        <v>59</v>
      </c>
      <c r="H35" s="65">
        <v>43474.617743055554</v>
      </c>
      <c r="I35" s="64" t="s">
        <v>21</v>
      </c>
      <c r="J35" s="64" t="s">
        <v>128</v>
      </c>
      <c r="K35" s="64"/>
      <c r="L35" s="65">
        <v>43479.513043981482</v>
      </c>
      <c r="M35" s="64" t="s">
        <v>50</v>
      </c>
      <c r="N35" s="64" t="s">
        <v>51</v>
      </c>
      <c r="O35" s="43">
        <f t="shared" si="4"/>
        <v>0.10678240740526235</v>
      </c>
      <c r="P35" s="59">
        <f t="shared" si="5"/>
        <v>1</v>
      </c>
      <c r="Q35" s="59">
        <v>1</v>
      </c>
      <c r="R35" s="28">
        <f t="shared" ca="1" si="6"/>
        <v>42.489039351850806</v>
      </c>
      <c r="S35" s="33" t="str">
        <f t="shared" ca="1" si="7"/>
        <v xml:space="preserve">more than 9 days </v>
      </c>
    </row>
    <row r="36" spans="1:19" x14ac:dyDescent="0.15">
      <c r="A36" s="63">
        <v>188116</v>
      </c>
      <c r="B36" s="86">
        <v>43473.882071759261</v>
      </c>
      <c r="C36" s="64" t="s">
        <v>24</v>
      </c>
      <c r="D36" s="64" t="s">
        <v>70</v>
      </c>
      <c r="E36" s="64" t="s">
        <v>182</v>
      </c>
      <c r="F36" s="64" t="s">
        <v>36</v>
      </c>
      <c r="G36" s="64" t="s">
        <v>59</v>
      </c>
      <c r="H36" s="65">
        <v>43474.497615740744</v>
      </c>
      <c r="I36" s="64" t="s">
        <v>21</v>
      </c>
      <c r="J36" s="64" t="s">
        <v>162</v>
      </c>
      <c r="K36" s="64"/>
      <c r="L36" s="65">
        <v>43479.377083333333</v>
      </c>
      <c r="M36" s="64" t="s">
        <v>50</v>
      </c>
      <c r="N36" s="64" t="s">
        <v>51</v>
      </c>
      <c r="O36" s="43">
        <f t="shared" si="4"/>
        <v>0.61554398148291511</v>
      </c>
      <c r="P36" s="59">
        <f t="shared" si="5"/>
        <v>1</v>
      </c>
      <c r="Q36" s="59">
        <v>1</v>
      </c>
      <c r="R36" s="28">
        <f t="shared" ca="1" si="6"/>
        <v>43.117928240739275</v>
      </c>
      <c r="S36" s="33" t="str">
        <f t="shared" ca="1" si="7"/>
        <v xml:space="preserve">more than 9 days </v>
      </c>
    </row>
    <row r="37" spans="1:19" x14ac:dyDescent="0.15">
      <c r="A37" s="63">
        <v>187784</v>
      </c>
      <c r="B37" s="86">
        <v>43473.561666666668</v>
      </c>
      <c r="C37" s="64" t="s">
        <v>24</v>
      </c>
      <c r="D37" s="64" t="s">
        <v>183</v>
      </c>
      <c r="E37" s="64" t="s">
        <v>184</v>
      </c>
      <c r="F37" s="64" t="s">
        <v>36</v>
      </c>
      <c r="G37" s="64" t="s">
        <v>40</v>
      </c>
      <c r="H37" s="65">
        <v>43475.836701388886</v>
      </c>
      <c r="I37" s="64" t="s">
        <v>21</v>
      </c>
      <c r="J37" s="64" t="s">
        <v>185</v>
      </c>
      <c r="K37" s="64"/>
      <c r="L37" s="65">
        <v>43476.561666666668</v>
      </c>
      <c r="M37" s="64" t="s">
        <v>50</v>
      </c>
      <c r="N37" s="64" t="s">
        <v>186</v>
      </c>
      <c r="O37" s="43">
        <f t="shared" si="4"/>
        <v>2.2750347222172422</v>
      </c>
      <c r="P37" s="59">
        <f t="shared" si="5"/>
        <v>1</v>
      </c>
      <c r="Q37" s="59">
        <v>0</v>
      </c>
      <c r="R37" s="28">
        <f t="shared" ca="1" si="6"/>
        <v>43.438333333331684</v>
      </c>
      <c r="S37" s="33" t="str">
        <f t="shared" ca="1" si="7"/>
        <v xml:space="preserve">more than 9 days </v>
      </c>
    </row>
    <row r="38" spans="1:19" x14ac:dyDescent="0.15">
      <c r="A38" s="63">
        <v>186262</v>
      </c>
      <c r="B38" s="86">
        <v>43469.924155092594</v>
      </c>
      <c r="C38" s="64" t="s">
        <v>24</v>
      </c>
      <c r="D38" s="64" t="s">
        <v>70</v>
      </c>
      <c r="E38" s="64" t="s">
        <v>187</v>
      </c>
      <c r="F38" s="64" t="s">
        <v>36</v>
      </c>
      <c r="G38" s="64" t="s">
        <v>47</v>
      </c>
      <c r="H38" s="65">
        <v>43472.528761574074</v>
      </c>
      <c r="I38" s="64" t="s">
        <v>21</v>
      </c>
      <c r="J38" s="64" t="s">
        <v>188</v>
      </c>
      <c r="K38" s="64"/>
      <c r="L38" s="65">
        <v>43475.377083333333</v>
      </c>
      <c r="M38" s="64" t="s">
        <v>50</v>
      </c>
      <c r="N38" s="64" t="s">
        <v>51</v>
      </c>
      <c r="O38" s="43">
        <f t="shared" si="4"/>
        <v>2.6046064814800047</v>
      </c>
      <c r="P38" s="59">
        <f t="shared" si="5"/>
        <v>1</v>
      </c>
      <c r="Q38" s="59">
        <v>1</v>
      </c>
      <c r="R38" s="28">
        <f t="shared" ca="1" si="6"/>
        <v>47.075844907405553</v>
      </c>
      <c r="S38" s="33" t="str">
        <f t="shared" ca="1" si="7"/>
        <v xml:space="preserve">more than 9 days </v>
      </c>
    </row>
    <row r="39" spans="1:19" x14ac:dyDescent="0.15">
      <c r="A39" s="63">
        <v>186221</v>
      </c>
      <c r="B39" s="86">
        <v>43469.838275462964</v>
      </c>
      <c r="C39" s="64" t="s">
        <v>24</v>
      </c>
      <c r="D39" s="64" t="s">
        <v>70</v>
      </c>
      <c r="E39" s="64" t="s">
        <v>163</v>
      </c>
      <c r="F39" s="64" t="s">
        <v>36</v>
      </c>
      <c r="G39" s="64" t="s">
        <v>47</v>
      </c>
      <c r="H39" s="65">
        <v>43473.850624999999</v>
      </c>
      <c r="I39" s="64" t="s">
        <v>21</v>
      </c>
      <c r="J39" s="64" t="s">
        <v>188</v>
      </c>
      <c r="K39" s="64"/>
      <c r="L39" s="65">
        <v>43475.377083333333</v>
      </c>
      <c r="M39" s="64" t="s">
        <v>50</v>
      </c>
      <c r="N39" s="64" t="s">
        <v>51</v>
      </c>
      <c r="O39" s="43">
        <f t="shared" si="4"/>
        <v>4.0123495370353339</v>
      </c>
      <c r="P39" s="59">
        <f t="shared" si="5"/>
        <v>1</v>
      </c>
      <c r="Q39" s="59">
        <v>1</v>
      </c>
      <c r="R39" s="28">
        <f t="shared" ca="1" si="6"/>
        <v>47.161724537036207</v>
      </c>
      <c r="S39" s="33" t="str">
        <f t="shared" ca="1" si="7"/>
        <v xml:space="preserve">more than 9 days </v>
      </c>
    </row>
    <row r="40" spans="1:19" x14ac:dyDescent="0.15">
      <c r="A40" s="63">
        <v>185727</v>
      </c>
      <c r="B40" s="86">
        <v>43468.921446759261</v>
      </c>
      <c r="C40" s="64" t="s">
        <v>24</v>
      </c>
      <c r="D40" s="64" t="s">
        <v>70</v>
      </c>
      <c r="E40" s="64" t="s">
        <v>189</v>
      </c>
      <c r="F40" s="64" t="s">
        <v>36</v>
      </c>
      <c r="G40" s="64" t="s">
        <v>47</v>
      </c>
      <c r="H40" s="65">
        <v>43469.663969907408</v>
      </c>
      <c r="I40" s="64" t="s">
        <v>21</v>
      </c>
      <c r="J40" s="64" t="s">
        <v>188</v>
      </c>
      <c r="K40" s="64"/>
      <c r="L40" s="65">
        <v>43474.377083333333</v>
      </c>
      <c r="M40" s="64" t="s">
        <v>50</v>
      </c>
      <c r="N40" s="64" t="s">
        <v>51</v>
      </c>
      <c r="O40" s="43">
        <f t="shared" si="4"/>
        <v>0.74252314814657439</v>
      </c>
      <c r="P40" s="59">
        <f t="shared" si="5"/>
        <v>1</v>
      </c>
      <c r="Q40" s="59">
        <v>1</v>
      </c>
      <c r="R40" s="28">
        <f t="shared" ca="1" si="6"/>
        <v>48.078553240738984</v>
      </c>
      <c r="S40" s="33" t="str">
        <f t="shared" ca="1" si="7"/>
        <v xml:space="preserve">more than 9 days </v>
      </c>
    </row>
    <row r="41" spans="1:19" x14ac:dyDescent="0.15">
      <c r="A41" s="63">
        <v>185724</v>
      </c>
      <c r="B41" s="86">
        <v>43468.913946759261</v>
      </c>
      <c r="C41" s="64" t="s">
        <v>24</v>
      </c>
      <c r="D41" s="64" t="s">
        <v>168</v>
      </c>
      <c r="E41" s="64" t="s">
        <v>244</v>
      </c>
      <c r="F41" s="64" t="s">
        <v>36</v>
      </c>
      <c r="G41" s="64" t="s">
        <v>59</v>
      </c>
      <c r="H41" s="65">
        <v>43481.725405092591</v>
      </c>
      <c r="I41" s="64" t="s">
        <v>21</v>
      </c>
      <c r="J41" s="64" t="s">
        <v>169</v>
      </c>
      <c r="K41" s="64"/>
      <c r="L41" s="65">
        <v>43483.906307870369</v>
      </c>
      <c r="M41" s="64" t="s">
        <v>50</v>
      </c>
      <c r="N41" s="64" t="s">
        <v>127</v>
      </c>
      <c r="O41" s="43">
        <f t="shared" si="4"/>
        <v>12.811458333329938</v>
      </c>
      <c r="P41" s="59">
        <f t="shared" si="5"/>
        <v>1</v>
      </c>
      <c r="Q41" s="59">
        <v>0</v>
      </c>
      <c r="R41" s="28">
        <f t="shared" ca="1" si="6"/>
        <v>48.086053240738693</v>
      </c>
      <c r="S41" s="33" t="str">
        <f t="shared" ca="1" si="7"/>
        <v xml:space="preserve">more than 9 days </v>
      </c>
    </row>
    <row r="42" spans="1:19" x14ac:dyDescent="0.15">
      <c r="A42" s="63">
        <v>185703</v>
      </c>
      <c r="B42" s="86">
        <v>43468.873692129629</v>
      </c>
      <c r="C42" s="64" t="s">
        <v>24</v>
      </c>
      <c r="D42" s="64" t="s">
        <v>46</v>
      </c>
      <c r="E42" s="64" t="s">
        <v>240</v>
      </c>
      <c r="F42" s="64" t="s">
        <v>36</v>
      </c>
      <c r="G42" s="64" t="s">
        <v>40</v>
      </c>
      <c r="H42" s="65">
        <v>43481.625763888886</v>
      </c>
      <c r="I42" s="64" t="s">
        <v>21</v>
      </c>
      <c r="J42" s="64" t="s">
        <v>170</v>
      </c>
      <c r="K42" s="64"/>
      <c r="L42" s="65">
        <v>43482.706944444442</v>
      </c>
      <c r="M42" s="64" t="s">
        <v>50</v>
      </c>
      <c r="N42" s="64" t="s">
        <v>51</v>
      </c>
      <c r="O42" s="43">
        <f t="shared" si="4"/>
        <v>12.752071759256069</v>
      </c>
      <c r="P42" s="59">
        <f t="shared" si="5"/>
        <v>1</v>
      </c>
      <c r="Q42" s="59">
        <v>0</v>
      </c>
      <c r="R42" s="28">
        <f t="shared" ca="1" si="6"/>
        <v>48.12630787037051</v>
      </c>
      <c r="S42" s="33" t="str">
        <f t="shared" ca="1" si="7"/>
        <v xml:space="preserve">more than 9 days </v>
      </c>
    </row>
    <row r="43" spans="1:19" x14ac:dyDescent="0.15">
      <c r="A43" s="63">
        <v>185663</v>
      </c>
      <c r="B43" s="86">
        <v>43468.808807870373</v>
      </c>
      <c r="C43" s="64" t="s">
        <v>24</v>
      </c>
      <c r="D43" s="64" t="s">
        <v>70</v>
      </c>
      <c r="E43" s="64" t="s">
        <v>190</v>
      </c>
      <c r="F43" s="64" t="s">
        <v>36</v>
      </c>
      <c r="G43" s="64" t="s">
        <v>47</v>
      </c>
      <c r="H43" s="65">
        <v>43472.528749999998</v>
      </c>
      <c r="I43" s="64" t="s">
        <v>21</v>
      </c>
      <c r="J43" s="64" t="s">
        <v>191</v>
      </c>
      <c r="K43" s="64"/>
      <c r="L43" s="65">
        <v>43474.377083333333</v>
      </c>
      <c r="M43" s="64" t="s">
        <v>50</v>
      </c>
      <c r="N43" s="64" t="s">
        <v>51</v>
      </c>
      <c r="O43" s="43">
        <f t="shared" si="4"/>
        <v>3.7199421296245418</v>
      </c>
      <c r="P43" s="59">
        <f t="shared" si="5"/>
        <v>1</v>
      </c>
      <c r="Q43" s="59">
        <v>1</v>
      </c>
      <c r="R43" s="28">
        <f t="shared" ca="1" si="6"/>
        <v>48.19119212962687</v>
      </c>
      <c r="S43" s="33" t="str">
        <f t="shared" ca="1" si="7"/>
        <v xml:space="preserve">more than 9 days </v>
      </c>
    </row>
    <row r="44" spans="1:19" x14ac:dyDescent="0.15">
      <c r="A44" s="63">
        <v>185662</v>
      </c>
      <c r="B44" s="86">
        <v>43468.808506944442</v>
      </c>
      <c r="C44" s="64" t="s">
        <v>24</v>
      </c>
      <c r="D44" s="64" t="s">
        <v>70</v>
      </c>
      <c r="E44" s="64" t="s">
        <v>190</v>
      </c>
      <c r="F44" s="64" t="s">
        <v>36</v>
      </c>
      <c r="G44" s="64" t="s">
        <v>47</v>
      </c>
      <c r="H44" s="65">
        <v>43472.528738425928</v>
      </c>
      <c r="I44" s="64" t="s">
        <v>21</v>
      </c>
      <c r="J44" s="64" t="s">
        <v>126</v>
      </c>
      <c r="K44" s="64"/>
      <c r="L44" s="65">
        <v>43474.377083333333</v>
      </c>
      <c r="M44" s="64" t="s">
        <v>50</v>
      </c>
      <c r="N44" s="64" t="s">
        <v>51</v>
      </c>
      <c r="O44" s="43">
        <f t="shared" si="4"/>
        <v>3.7202314814858255</v>
      </c>
      <c r="P44" s="59">
        <f t="shared" si="5"/>
        <v>1</v>
      </c>
      <c r="Q44" s="59">
        <v>1</v>
      </c>
      <c r="R44" s="28">
        <f t="shared" ca="1" si="6"/>
        <v>48.191493055557657</v>
      </c>
      <c r="S44" s="33" t="str">
        <f t="shared" ca="1" si="7"/>
        <v xml:space="preserve">more than 9 days </v>
      </c>
    </row>
    <row r="45" spans="1:19" x14ac:dyDescent="0.15">
      <c r="A45" s="63">
        <v>185661</v>
      </c>
      <c r="B45" s="86">
        <v>43468.808229166665</v>
      </c>
      <c r="C45" s="64" t="s">
        <v>24</v>
      </c>
      <c r="D45" s="64" t="s">
        <v>70</v>
      </c>
      <c r="E45" s="64" t="s">
        <v>190</v>
      </c>
      <c r="F45" s="64" t="s">
        <v>36</v>
      </c>
      <c r="G45" s="64" t="s">
        <v>47</v>
      </c>
      <c r="H45" s="65">
        <v>43472.528726851851</v>
      </c>
      <c r="I45" s="64" t="s">
        <v>21</v>
      </c>
      <c r="J45" s="64" t="s">
        <v>192</v>
      </c>
      <c r="K45" s="64"/>
      <c r="L45" s="65">
        <v>43474.377083333333</v>
      </c>
      <c r="M45" s="64" t="s">
        <v>50</v>
      </c>
      <c r="N45" s="64" t="s">
        <v>51</v>
      </c>
      <c r="O45" s="43">
        <f t="shared" si="4"/>
        <v>3.7204976851862739</v>
      </c>
      <c r="P45" s="59">
        <f t="shared" si="5"/>
        <v>1</v>
      </c>
      <c r="Q45" s="59">
        <v>1</v>
      </c>
      <c r="R45" s="28">
        <f t="shared" ca="1" si="6"/>
        <v>48.191770833334886</v>
      </c>
      <c r="S45" s="33" t="str">
        <f t="shared" ca="1" si="7"/>
        <v xml:space="preserve">more than 9 days </v>
      </c>
    </row>
    <row r="46" spans="1:19" x14ac:dyDescent="0.15">
      <c r="A46" s="63">
        <v>185217</v>
      </c>
      <c r="B46" s="86">
        <v>43468.19159722222</v>
      </c>
      <c r="C46" s="64" t="s">
        <v>24</v>
      </c>
      <c r="D46" s="64" t="s">
        <v>70</v>
      </c>
      <c r="E46" s="64" t="s">
        <v>193</v>
      </c>
      <c r="F46" s="64" t="s">
        <v>36</v>
      </c>
      <c r="G46" s="64" t="s">
        <v>59</v>
      </c>
      <c r="H46" s="65">
        <v>43468.608541666668</v>
      </c>
      <c r="I46" s="64" t="s">
        <v>21</v>
      </c>
      <c r="J46" s="64" t="s">
        <v>115</v>
      </c>
      <c r="K46" s="64"/>
      <c r="L46" s="65">
        <v>43473.377083333333</v>
      </c>
      <c r="M46" s="64" t="s">
        <v>50</v>
      </c>
      <c r="N46" s="64" t="s">
        <v>51</v>
      </c>
      <c r="O46" s="43">
        <f t="shared" si="4"/>
        <v>0.41694444444874534</v>
      </c>
      <c r="P46" s="59">
        <f t="shared" si="5"/>
        <v>1</v>
      </c>
      <c r="Q46" s="59">
        <v>1</v>
      </c>
      <c r="R46" s="28">
        <f t="shared" ca="1" si="6"/>
        <v>48.808402777780429</v>
      </c>
      <c r="S46" s="33" t="str">
        <f t="shared" ca="1" si="7"/>
        <v xml:space="preserve">more than 9 days </v>
      </c>
    </row>
    <row r="47" spans="1:19" x14ac:dyDescent="0.15">
      <c r="A47" s="63">
        <v>185163</v>
      </c>
      <c r="B47" s="86">
        <v>43468.009351851855</v>
      </c>
      <c r="C47" s="64" t="s">
        <v>24</v>
      </c>
      <c r="D47" s="64" t="s">
        <v>71</v>
      </c>
      <c r="E47" s="64" t="s">
        <v>194</v>
      </c>
      <c r="F47" s="64" t="s">
        <v>36</v>
      </c>
      <c r="G47" s="64" t="s">
        <v>62</v>
      </c>
      <c r="H47" s="65">
        <v>43476.040219907409</v>
      </c>
      <c r="I47" s="64" t="s">
        <v>21</v>
      </c>
      <c r="J47" s="64" t="s">
        <v>195</v>
      </c>
      <c r="K47" s="64"/>
      <c r="L47" s="65">
        <v>43473.009351851855</v>
      </c>
      <c r="M47" s="64" t="s">
        <v>93</v>
      </c>
      <c r="N47" s="64" t="s">
        <v>127</v>
      </c>
      <c r="O47" s="43">
        <f t="shared" si="4"/>
        <v>8.030868055553583</v>
      </c>
      <c r="P47" s="59">
        <f t="shared" si="5"/>
        <v>1</v>
      </c>
      <c r="Q47" s="59">
        <v>0</v>
      </c>
      <c r="R47" s="28">
        <f t="shared" ca="1" si="6"/>
        <v>48.990648148144828</v>
      </c>
      <c r="S47" s="33" t="str">
        <f t="shared" ca="1" si="7"/>
        <v xml:space="preserve">more than 9 days </v>
      </c>
    </row>
    <row r="48" spans="1:19" x14ac:dyDescent="0.15">
      <c r="A48" s="63">
        <v>185162</v>
      </c>
      <c r="B48" s="86">
        <v>43468.008611111109</v>
      </c>
      <c r="C48" s="64" t="s">
        <v>24</v>
      </c>
      <c r="D48" s="64" t="s">
        <v>71</v>
      </c>
      <c r="E48" s="64" t="s">
        <v>196</v>
      </c>
      <c r="F48" s="64" t="s">
        <v>36</v>
      </c>
      <c r="G48" s="64" t="s">
        <v>62</v>
      </c>
      <c r="H48" s="65">
        <v>43476.040659722225</v>
      </c>
      <c r="I48" s="64" t="s">
        <v>21</v>
      </c>
      <c r="J48" s="64" t="s">
        <v>197</v>
      </c>
      <c r="K48" s="64"/>
      <c r="L48" s="65">
        <v>43473.008611111109</v>
      </c>
      <c r="M48" s="64" t="s">
        <v>93</v>
      </c>
      <c r="N48" s="64" t="s">
        <v>127</v>
      </c>
      <c r="O48" s="43">
        <f t="shared" si="4"/>
        <v>8.0320486111158971</v>
      </c>
      <c r="P48" s="59">
        <f t="shared" si="5"/>
        <v>1</v>
      </c>
      <c r="Q48" s="59">
        <v>0</v>
      </c>
      <c r="R48" s="28">
        <f t="shared" ca="1" si="6"/>
        <v>48.991388888891379</v>
      </c>
      <c r="S48" s="33" t="str">
        <f t="shared" ca="1" si="7"/>
        <v xml:space="preserve">more than 9 days </v>
      </c>
    </row>
    <row r="49" spans="1:19" x14ac:dyDescent="0.15">
      <c r="A49" s="63">
        <v>183504</v>
      </c>
      <c r="B49" s="86">
        <v>43462.171018518522</v>
      </c>
      <c r="C49" s="64" t="s">
        <v>24</v>
      </c>
      <c r="D49" s="64" t="s">
        <v>70</v>
      </c>
      <c r="E49" s="64" t="s">
        <v>198</v>
      </c>
      <c r="F49" s="64" t="s">
        <v>36</v>
      </c>
      <c r="G49" s="64" t="s">
        <v>62</v>
      </c>
      <c r="H49" s="65">
        <v>43467.595011574071</v>
      </c>
      <c r="I49" s="64" t="s">
        <v>21</v>
      </c>
      <c r="J49" s="64" t="s">
        <v>161</v>
      </c>
      <c r="K49" s="64"/>
      <c r="L49" s="65">
        <v>43467.377083333333</v>
      </c>
      <c r="M49" s="64" t="s">
        <v>93</v>
      </c>
      <c r="N49" s="64" t="s">
        <v>51</v>
      </c>
      <c r="O49" s="43">
        <f t="shared" si="4"/>
        <v>5.4239930555486353</v>
      </c>
      <c r="P49" s="59">
        <f t="shared" si="5"/>
        <v>0</v>
      </c>
      <c r="Q49" s="59">
        <v>1</v>
      </c>
      <c r="R49" s="28">
        <f t="shared" ca="1" si="6"/>
        <v>54.828981481477967</v>
      </c>
      <c r="S49" s="33" t="str">
        <f t="shared" ca="1" si="7"/>
        <v xml:space="preserve">more than 9 days </v>
      </c>
    </row>
    <row r="50" spans="1:19" x14ac:dyDescent="0.15">
      <c r="A50" s="46"/>
      <c r="B50" s="2"/>
      <c r="C50" s="3"/>
      <c r="D50" s="3"/>
      <c r="E50" s="3"/>
      <c r="F50" s="3"/>
      <c r="G50" s="3"/>
      <c r="H50" s="2"/>
      <c r="I50" s="3"/>
      <c r="J50" s="3"/>
      <c r="K50" s="3"/>
      <c r="L50" s="2"/>
      <c r="M50" s="3"/>
      <c r="N50" s="3"/>
      <c r="O50" s="43"/>
      <c r="P50" s="59">
        <f>SUM(P2:P49)</f>
        <v>47</v>
      </c>
      <c r="Q50" s="59">
        <f>SUM(Q2:Q49)</f>
        <v>28</v>
      </c>
      <c r="R50" s="28"/>
      <c r="S50" s="33"/>
    </row>
    <row r="51" spans="1:19" x14ac:dyDescent="0.15">
      <c r="A51" s="46"/>
      <c r="B51" s="2"/>
      <c r="C51" s="3"/>
      <c r="D51" s="3"/>
      <c r="E51" s="3"/>
      <c r="F51" s="3"/>
      <c r="G51" s="3"/>
      <c r="H51" s="2"/>
      <c r="I51" s="3"/>
      <c r="J51" s="3"/>
      <c r="K51" s="3"/>
      <c r="L51" s="2"/>
      <c r="M51" s="3"/>
      <c r="N51" s="3"/>
      <c r="O51" s="43"/>
      <c r="P51" s="59"/>
      <c r="Q51" s="59"/>
      <c r="R51" s="28"/>
      <c r="S51" s="33"/>
    </row>
    <row r="52" spans="1:19" x14ac:dyDescent="0.15">
      <c r="A52" s="46"/>
      <c r="B52" s="2"/>
      <c r="C52" s="3"/>
      <c r="D52" s="3"/>
      <c r="E52" s="3"/>
      <c r="F52" s="3"/>
      <c r="G52" s="3"/>
      <c r="H52" s="2"/>
      <c r="I52" s="3"/>
      <c r="J52" s="3"/>
      <c r="K52" s="3"/>
      <c r="L52" s="2"/>
      <c r="M52" s="3"/>
      <c r="N52" s="3"/>
      <c r="O52" s="43"/>
      <c r="P52" s="59"/>
      <c r="Q52" s="59"/>
      <c r="R52" s="28"/>
      <c r="S52" s="33"/>
    </row>
    <row r="53" spans="1:19" x14ac:dyDescent="0.15">
      <c r="A53" s="46"/>
      <c r="B53" s="2"/>
      <c r="C53" s="3"/>
      <c r="D53" s="3"/>
      <c r="E53" s="3"/>
      <c r="F53" s="3"/>
      <c r="G53" s="3"/>
      <c r="H53" s="2"/>
      <c r="I53" s="3"/>
      <c r="J53" s="3"/>
      <c r="K53" s="3"/>
      <c r="L53" s="2"/>
      <c r="M53" s="3"/>
      <c r="N53" s="3"/>
      <c r="O53" s="43"/>
      <c r="P53" s="59"/>
      <c r="Q53" s="59"/>
      <c r="R53" s="28"/>
      <c r="S53" s="33"/>
    </row>
    <row r="54" spans="1:19" x14ac:dyDescent="0.15">
      <c r="A54" s="46"/>
      <c r="B54" s="2"/>
      <c r="C54" s="3"/>
      <c r="D54" s="3"/>
      <c r="E54" s="3"/>
      <c r="F54" s="3"/>
      <c r="G54" s="3"/>
      <c r="H54" s="2"/>
      <c r="I54" s="3"/>
      <c r="J54" s="3"/>
      <c r="K54" s="3"/>
      <c r="L54" s="2"/>
      <c r="M54" s="3"/>
      <c r="N54" s="3"/>
      <c r="O54" s="43"/>
      <c r="P54" s="59"/>
      <c r="Q54" s="59"/>
      <c r="R54" s="28"/>
      <c r="S54" s="33"/>
    </row>
    <row r="55" spans="1:19" x14ac:dyDescent="0.15">
      <c r="A55" s="46"/>
      <c r="B55" s="2"/>
      <c r="C55" s="3"/>
      <c r="D55" s="3"/>
      <c r="E55" s="3"/>
      <c r="F55" s="3"/>
      <c r="G55" s="3"/>
      <c r="H55" s="2"/>
      <c r="I55" s="3"/>
      <c r="J55" s="3"/>
      <c r="K55" s="3"/>
      <c r="L55" s="2"/>
      <c r="M55" s="3"/>
      <c r="N55" s="3"/>
      <c r="O55" s="43"/>
      <c r="P55" s="59"/>
      <c r="Q55" s="59"/>
      <c r="R55" s="28"/>
      <c r="S55" s="33"/>
    </row>
    <row r="56" spans="1:19" x14ac:dyDescent="0.15">
      <c r="A56" s="46"/>
      <c r="B56" s="2"/>
      <c r="C56" s="3"/>
      <c r="D56" s="3"/>
      <c r="E56" s="3"/>
      <c r="F56" s="3"/>
      <c r="G56" s="3"/>
      <c r="H56" s="2"/>
      <c r="I56" s="3"/>
      <c r="J56" s="3"/>
      <c r="K56" s="3"/>
      <c r="L56" s="2"/>
      <c r="M56" s="3"/>
      <c r="N56" s="3"/>
      <c r="O56" s="43"/>
      <c r="P56" s="59"/>
      <c r="Q56" s="59"/>
      <c r="R56" s="28"/>
      <c r="S56" s="33"/>
    </row>
    <row r="57" spans="1:19" x14ac:dyDescent="0.15">
      <c r="A57" s="46"/>
      <c r="B57" s="2"/>
      <c r="C57" s="3"/>
      <c r="D57" s="3"/>
      <c r="E57" s="3"/>
      <c r="F57" s="3"/>
      <c r="G57" s="3"/>
      <c r="H57" s="2"/>
      <c r="I57" s="3"/>
      <c r="J57" s="3"/>
      <c r="K57" s="3"/>
      <c r="L57" s="2"/>
      <c r="M57" s="3"/>
      <c r="N57" s="3"/>
      <c r="O57" s="43"/>
      <c r="P57" s="59"/>
      <c r="Q57" s="59"/>
      <c r="R57" s="28"/>
      <c r="S57" s="33"/>
    </row>
    <row r="58" spans="1:19" x14ac:dyDescent="0.15">
      <c r="A58" s="46"/>
      <c r="B58" s="2"/>
      <c r="C58" s="3"/>
      <c r="D58" s="3"/>
      <c r="E58" s="3"/>
      <c r="F58" s="3"/>
      <c r="G58" s="3"/>
      <c r="H58" s="2"/>
      <c r="I58" s="3"/>
      <c r="J58" s="3"/>
      <c r="K58" s="3"/>
      <c r="L58" s="2"/>
      <c r="M58" s="3"/>
      <c r="N58" s="3"/>
      <c r="O58" s="43"/>
      <c r="P58" s="59"/>
      <c r="Q58" s="59"/>
      <c r="R58" s="28"/>
      <c r="S58" s="33"/>
    </row>
    <row r="59" spans="1:19" x14ac:dyDescent="0.15">
      <c r="A59" s="46"/>
      <c r="B59" s="2"/>
      <c r="C59" s="3"/>
      <c r="D59" s="3"/>
      <c r="E59" s="3"/>
      <c r="F59" s="3"/>
      <c r="G59" s="3"/>
      <c r="H59" s="2"/>
      <c r="I59" s="3"/>
      <c r="J59" s="3"/>
      <c r="K59" s="3"/>
      <c r="L59" s="2"/>
      <c r="M59" s="3"/>
      <c r="N59" s="3"/>
      <c r="O59" s="43"/>
      <c r="P59" s="59"/>
      <c r="Q59" s="59"/>
      <c r="R59" s="28"/>
      <c r="S59" s="33"/>
    </row>
    <row r="60" spans="1:19" x14ac:dyDescent="0.15">
      <c r="A60" s="46"/>
      <c r="B60" s="2"/>
      <c r="C60" s="3"/>
      <c r="D60" s="3"/>
      <c r="E60" s="3"/>
      <c r="F60" s="3"/>
      <c r="G60" s="3"/>
      <c r="H60" s="2"/>
      <c r="I60" s="3"/>
      <c r="J60" s="3"/>
      <c r="K60" s="3"/>
      <c r="L60" s="2"/>
      <c r="M60" s="3"/>
      <c r="N60" s="3"/>
      <c r="O60" s="43"/>
      <c r="P60" s="59"/>
      <c r="Q60" s="59"/>
      <c r="R60" s="28"/>
      <c r="S60" s="33"/>
    </row>
    <row r="61" spans="1:19" x14ac:dyDescent="0.15">
      <c r="A61" s="46"/>
      <c r="B61" s="2"/>
      <c r="C61" s="3"/>
      <c r="D61" s="3"/>
      <c r="E61" s="3"/>
      <c r="F61" s="3"/>
      <c r="G61" s="3"/>
      <c r="H61" s="2"/>
      <c r="I61" s="3"/>
      <c r="J61" s="3"/>
      <c r="K61" s="3"/>
      <c r="L61" s="2"/>
      <c r="M61" s="3"/>
      <c r="N61" s="3"/>
      <c r="O61" s="43"/>
      <c r="P61" s="59"/>
      <c r="Q61" s="59"/>
      <c r="R61" s="28"/>
      <c r="S61" s="33"/>
    </row>
    <row r="62" spans="1:19" x14ac:dyDescent="0.15">
      <c r="A62" s="46"/>
      <c r="B62" s="2"/>
      <c r="C62" s="3"/>
      <c r="D62" s="3"/>
      <c r="E62" s="3"/>
      <c r="F62" s="3"/>
      <c r="G62" s="3"/>
      <c r="H62" s="2"/>
      <c r="I62" s="3"/>
      <c r="J62" s="3"/>
      <c r="K62" s="3"/>
      <c r="L62" s="2"/>
      <c r="M62" s="3"/>
      <c r="N62" s="3"/>
      <c r="O62" s="43"/>
      <c r="P62" s="59"/>
      <c r="Q62" s="59"/>
      <c r="R62" s="28"/>
      <c r="S62" s="33"/>
    </row>
    <row r="63" spans="1:19" x14ac:dyDescent="0.15">
      <c r="A63" s="46"/>
      <c r="B63" s="2"/>
      <c r="C63" s="3"/>
      <c r="D63" s="3"/>
      <c r="E63" s="3"/>
      <c r="F63" s="3"/>
      <c r="G63" s="3"/>
      <c r="H63" s="2"/>
      <c r="I63" s="3"/>
      <c r="J63" s="3"/>
      <c r="K63" s="3"/>
      <c r="L63" s="2"/>
      <c r="M63" s="3"/>
      <c r="N63" s="3"/>
      <c r="O63" s="43"/>
      <c r="P63" s="59"/>
      <c r="Q63" s="59"/>
      <c r="R63" s="28"/>
      <c r="S63" s="33"/>
    </row>
    <row r="64" spans="1:19" x14ac:dyDescent="0.15">
      <c r="A64" s="46"/>
      <c r="B64" s="2"/>
      <c r="C64" s="3"/>
      <c r="D64" s="3"/>
      <c r="E64" s="3"/>
      <c r="F64" s="3"/>
      <c r="G64" s="3"/>
      <c r="H64" s="2"/>
      <c r="I64" s="3"/>
      <c r="J64" s="3"/>
      <c r="K64" s="3"/>
      <c r="L64" s="2"/>
      <c r="M64" s="3"/>
      <c r="N64" s="3"/>
      <c r="O64" s="43"/>
      <c r="P64" s="59"/>
      <c r="Q64" s="59"/>
      <c r="R64" s="28"/>
      <c r="S64" s="33"/>
    </row>
    <row r="65" spans="1:19" x14ac:dyDescent="0.15">
      <c r="A65" s="46"/>
      <c r="B65" s="2"/>
      <c r="C65" s="3"/>
      <c r="D65" s="3"/>
      <c r="E65" s="3"/>
      <c r="F65" s="3"/>
      <c r="G65" s="3"/>
      <c r="H65" s="2"/>
      <c r="I65" s="3"/>
      <c r="J65" s="3"/>
      <c r="K65" s="3"/>
      <c r="L65" s="2"/>
      <c r="M65" s="3"/>
      <c r="N65" s="3"/>
      <c r="O65" s="43"/>
      <c r="P65" s="59"/>
      <c r="Q65" s="59"/>
      <c r="R65" s="28"/>
      <c r="S65" s="33"/>
    </row>
    <row r="66" spans="1:19" x14ac:dyDescent="0.15">
      <c r="A66" s="46"/>
      <c r="B66" s="2"/>
      <c r="C66" s="3"/>
      <c r="D66" s="3"/>
      <c r="E66" s="3"/>
      <c r="F66" s="3"/>
      <c r="G66" s="3"/>
      <c r="H66" s="2"/>
      <c r="I66" s="3"/>
      <c r="J66" s="3"/>
      <c r="K66" s="3"/>
      <c r="L66" s="2"/>
      <c r="M66" s="3"/>
      <c r="N66" s="3"/>
      <c r="O66" s="43"/>
      <c r="P66" s="59"/>
      <c r="Q66" s="59"/>
      <c r="R66" s="28"/>
      <c r="S66" s="33"/>
    </row>
    <row r="67" spans="1:19" x14ac:dyDescent="0.15">
      <c r="A67" s="46"/>
      <c r="B67" s="2"/>
      <c r="C67" s="3"/>
      <c r="D67" s="3"/>
      <c r="E67" s="3"/>
      <c r="F67" s="3"/>
      <c r="G67" s="3"/>
      <c r="H67" s="2"/>
      <c r="I67" s="3"/>
      <c r="J67" s="3"/>
      <c r="K67" s="3"/>
      <c r="L67" s="2"/>
      <c r="M67" s="3"/>
      <c r="N67" s="3"/>
      <c r="O67" s="43"/>
      <c r="P67" s="59"/>
      <c r="Q67" s="59"/>
      <c r="R67" s="28"/>
      <c r="S67" s="33"/>
    </row>
    <row r="68" spans="1:19" x14ac:dyDescent="0.15">
      <c r="A68" s="46"/>
      <c r="B68" s="2"/>
      <c r="C68" s="3"/>
      <c r="D68" s="3"/>
      <c r="E68" s="3"/>
      <c r="F68" s="3"/>
      <c r="G68" s="3"/>
      <c r="H68" s="2"/>
      <c r="I68" s="3"/>
      <c r="J68" s="3"/>
      <c r="K68" s="3"/>
      <c r="L68" s="2"/>
      <c r="M68" s="3"/>
      <c r="N68" s="3"/>
      <c r="O68" s="43"/>
      <c r="P68" s="59"/>
      <c r="Q68" s="59"/>
      <c r="R68" s="28"/>
      <c r="S68" s="33"/>
    </row>
    <row r="69" spans="1:19" x14ac:dyDescent="0.15">
      <c r="A69" s="46"/>
      <c r="B69" s="2"/>
      <c r="C69" s="3"/>
      <c r="D69" s="3"/>
      <c r="E69" s="3"/>
      <c r="F69" s="3"/>
      <c r="G69" s="3"/>
      <c r="H69" s="2"/>
      <c r="I69" s="3"/>
      <c r="J69" s="3"/>
      <c r="K69" s="3"/>
      <c r="L69" s="2"/>
      <c r="M69" s="3"/>
      <c r="N69" s="3"/>
      <c r="O69" s="43"/>
      <c r="P69" s="59"/>
      <c r="Q69" s="59"/>
      <c r="R69" s="28"/>
      <c r="S69" s="33"/>
    </row>
    <row r="70" spans="1:19" x14ac:dyDescent="0.15">
      <c r="A70" s="46"/>
      <c r="B70" s="2"/>
      <c r="C70" s="3"/>
      <c r="D70" s="3"/>
      <c r="E70" s="3"/>
      <c r="F70" s="3"/>
      <c r="G70" s="3"/>
      <c r="H70" s="2"/>
      <c r="I70" s="3"/>
      <c r="J70" s="3"/>
      <c r="K70" s="3"/>
      <c r="L70" s="2"/>
      <c r="M70" s="3"/>
      <c r="N70" s="3"/>
      <c r="O70" s="43"/>
      <c r="P70" s="59"/>
      <c r="Q70" s="59"/>
      <c r="R70" s="28"/>
      <c r="S70" s="33"/>
    </row>
    <row r="71" spans="1:19" x14ac:dyDescent="0.15">
      <c r="A71" s="46"/>
      <c r="B71" s="2"/>
      <c r="C71" s="3"/>
      <c r="D71" s="3"/>
      <c r="E71" s="3"/>
      <c r="F71" s="3"/>
      <c r="G71" s="3"/>
      <c r="H71" s="2"/>
      <c r="I71" s="3"/>
      <c r="J71" s="3"/>
      <c r="K71" s="3"/>
      <c r="L71" s="2"/>
      <c r="M71" s="3"/>
      <c r="N71" s="3"/>
      <c r="O71" s="43"/>
      <c r="P71" s="59"/>
      <c r="Q71" s="59"/>
      <c r="R71" s="28"/>
      <c r="S71" s="33"/>
    </row>
    <row r="72" spans="1:19" x14ac:dyDescent="0.25">
      <c r="P72" s="38">
        <f>SUM(P2:P71)</f>
        <v>94</v>
      </c>
      <c r="Q72" s="38">
        <f>SUM(Q2:Q71)</f>
        <v>56</v>
      </c>
    </row>
  </sheetData>
  <autoFilter ref="A1:S49"/>
  <sortState ref="A2:P76">
    <sortCondition ref="A2:A76"/>
  </sortState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C1" workbookViewId="0">
      <selection activeCell="I21" sqref="I21"/>
    </sheetView>
  </sheetViews>
  <sheetFormatPr defaultRowHeight="15" x14ac:dyDescent="0.25"/>
  <cols>
    <col min="1" max="1" width="13.140625" style="8" customWidth="1"/>
    <col min="2" max="2" width="18.85546875" style="8" customWidth="1"/>
    <col min="3" max="3" width="7" style="8" customWidth="1"/>
    <col min="4" max="5" width="5.42578125" style="8" customWidth="1"/>
    <col min="6" max="7" width="5.42578125" style="8" bestFit="1" customWidth="1"/>
    <col min="8" max="8" width="31.5703125" style="8" customWidth="1"/>
    <col min="9" max="9" width="18.85546875" style="8" customWidth="1"/>
    <col min="10" max="10" width="22.42578125" style="8" customWidth="1"/>
    <col min="11" max="11" width="11.28515625" style="8" customWidth="1"/>
    <col min="12" max="12" width="6.28515625" style="8" customWidth="1"/>
    <col min="13" max="13" width="18.140625" style="8" bestFit="1" customWidth="1"/>
    <col min="14" max="14" width="11.28515625" style="8" bestFit="1" customWidth="1"/>
    <col min="15" max="16384" width="9.140625" style="8"/>
  </cols>
  <sheetData>
    <row r="1" spans="1:12" x14ac:dyDescent="0.25">
      <c r="A1" s="7" t="s">
        <v>19</v>
      </c>
      <c r="B1" s="9" t="s">
        <v>57</v>
      </c>
      <c r="H1" s="7" t="s">
        <v>9</v>
      </c>
      <c r="I1" s="9" t="s">
        <v>57</v>
      </c>
    </row>
    <row r="3" spans="1:12" x14ac:dyDescent="0.25">
      <c r="A3" s="7" t="s">
        <v>49</v>
      </c>
      <c r="B3" s="7" t="s">
        <v>9</v>
      </c>
      <c r="C3" s="9"/>
      <c r="D3" s="9"/>
      <c r="H3" s="7" t="s">
        <v>53</v>
      </c>
      <c r="I3" s="9" t="s">
        <v>25</v>
      </c>
    </row>
    <row r="4" spans="1:12" x14ac:dyDescent="0.25">
      <c r="A4" s="7" t="s">
        <v>43</v>
      </c>
      <c r="B4" s="59" t="s">
        <v>5</v>
      </c>
      <c r="C4" s="59" t="s">
        <v>24</v>
      </c>
      <c r="D4" s="59" t="s">
        <v>44</v>
      </c>
      <c r="H4" s="10" t="s">
        <v>62</v>
      </c>
      <c r="I4" s="48">
        <v>6.3976996527762822</v>
      </c>
    </row>
    <row r="5" spans="1:12" x14ac:dyDescent="0.25">
      <c r="A5" s="10" t="s">
        <v>40</v>
      </c>
      <c r="B5" s="13"/>
      <c r="C5" s="13">
        <v>4</v>
      </c>
      <c r="D5" s="13">
        <v>4</v>
      </c>
      <c r="H5" s="10" t="s">
        <v>60</v>
      </c>
      <c r="I5" s="48">
        <v>1.5075405092575238</v>
      </c>
    </row>
    <row r="6" spans="1:12" x14ac:dyDescent="0.25">
      <c r="A6" s="10" t="s">
        <v>59</v>
      </c>
      <c r="B6" s="13"/>
      <c r="C6" s="13">
        <v>7</v>
      </c>
      <c r="D6" s="13">
        <v>7</v>
      </c>
      <c r="H6" s="10" t="s">
        <v>40</v>
      </c>
      <c r="I6" s="48">
        <v>4.2605150462932215</v>
      </c>
    </row>
    <row r="7" spans="1:12" x14ac:dyDescent="0.25">
      <c r="A7" s="10" t="s">
        <v>62</v>
      </c>
      <c r="B7" s="13"/>
      <c r="C7" s="13">
        <v>4</v>
      </c>
      <c r="D7" s="13">
        <v>4</v>
      </c>
      <c r="H7" s="10" t="s">
        <v>59</v>
      </c>
      <c r="I7" s="48">
        <v>2.0089897486790766</v>
      </c>
      <c r="K7" s="47" t="s">
        <v>9</v>
      </c>
      <c r="L7" s="8" t="s">
        <v>57</v>
      </c>
    </row>
    <row r="8" spans="1:12" x14ac:dyDescent="0.25">
      <c r="A8" s="10" t="s">
        <v>47</v>
      </c>
      <c r="B8" s="13">
        <v>3</v>
      </c>
      <c r="C8" s="13">
        <v>20</v>
      </c>
      <c r="D8" s="13">
        <v>23</v>
      </c>
      <c r="H8" s="10" t="s">
        <v>42</v>
      </c>
      <c r="I8" s="48">
        <v>5.0084780092583969</v>
      </c>
    </row>
    <row r="9" spans="1:12" x14ac:dyDescent="0.25">
      <c r="A9" s="10" t="s">
        <v>60</v>
      </c>
      <c r="B9" s="13"/>
      <c r="C9" s="13">
        <v>2</v>
      </c>
      <c r="D9" s="13">
        <v>2</v>
      </c>
      <c r="H9" s="10" t="s">
        <v>47</v>
      </c>
      <c r="I9" s="48">
        <v>1.790757347021376</v>
      </c>
      <c r="K9" s="47" t="s">
        <v>53</v>
      </c>
      <c r="L9" s="8" t="s">
        <v>55</v>
      </c>
    </row>
    <row r="10" spans="1:12" x14ac:dyDescent="0.25">
      <c r="A10" s="10" t="s">
        <v>42</v>
      </c>
      <c r="B10" s="13">
        <v>1</v>
      </c>
      <c r="C10" s="13">
        <v>1</v>
      </c>
      <c r="D10" s="13">
        <v>2</v>
      </c>
      <c r="H10" s="10" t="s">
        <v>76</v>
      </c>
      <c r="I10" s="48">
        <v>1.7588541666627862</v>
      </c>
      <c r="K10" s="10" t="s">
        <v>281</v>
      </c>
      <c r="L10" s="13">
        <v>2</v>
      </c>
    </row>
    <row r="11" spans="1:12" x14ac:dyDescent="0.25">
      <c r="A11" s="10" t="s">
        <v>76</v>
      </c>
      <c r="B11" s="13"/>
      <c r="C11" s="13">
        <v>1</v>
      </c>
      <c r="D11" s="13">
        <v>1</v>
      </c>
      <c r="H11" s="10" t="s">
        <v>277</v>
      </c>
      <c r="I11" s="48">
        <v>0.63951388889108784</v>
      </c>
      <c r="K11" s="10" t="s">
        <v>54</v>
      </c>
      <c r="L11" s="13">
        <v>2</v>
      </c>
    </row>
    <row r="12" spans="1:12" x14ac:dyDescent="0.25">
      <c r="A12" s="10" t="s">
        <v>277</v>
      </c>
      <c r="B12" s="13"/>
      <c r="C12" s="13">
        <v>2</v>
      </c>
      <c r="D12" s="13">
        <v>2</v>
      </c>
      <c r="H12" s="10" t="s">
        <v>54</v>
      </c>
      <c r="I12" s="48">
        <v>2.5322916666666666</v>
      </c>
    </row>
    <row r="13" spans="1:12" x14ac:dyDescent="0.25">
      <c r="A13" s="10" t="s">
        <v>44</v>
      </c>
      <c r="B13" s="13">
        <v>4</v>
      </c>
      <c r="C13" s="13">
        <v>41</v>
      </c>
      <c r="D13" s="13">
        <v>45</v>
      </c>
      <c r="H13" s="16"/>
      <c r="I13" s="49"/>
    </row>
    <row r="14" spans="1:12" x14ac:dyDescent="0.25">
      <c r="A14" s="7" t="s">
        <v>9</v>
      </c>
      <c r="B14" s="9" t="s">
        <v>57</v>
      </c>
      <c r="K14" s="7" t="s">
        <v>9</v>
      </c>
      <c r="L14" s="59" t="s">
        <v>102</v>
      </c>
    </row>
    <row r="15" spans="1:12" x14ac:dyDescent="0.25">
      <c r="H15" s="11" t="s">
        <v>9</v>
      </c>
      <c r="I15" s="59" t="s">
        <v>57</v>
      </c>
      <c r="K15" s="10" t="s">
        <v>23</v>
      </c>
      <c r="L15" s="13">
        <v>1</v>
      </c>
    </row>
    <row r="16" spans="1:12" x14ac:dyDescent="0.25">
      <c r="A16" s="7" t="s">
        <v>53</v>
      </c>
      <c r="B16" s="9" t="s">
        <v>55</v>
      </c>
      <c r="H16" s="31"/>
      <c r="I16" s="31"/>
      <c r="K16" s="10" t="s">
        <v>20</v>
      </c>
      <c r="L16" s="13">
        <v>2</v>
      </c>
    </row>
    <row r="17" spans="1:14" x14ac:dyDescent="0.25">
      <c r="A17" s="10" t="s">
        <v>50</v>
      </c>
      <c r="B17" s="50">
        <v>0.93333333333333335</v>
      </c>
      <c r="H17" s="59" t="s">
        <v>58</v>
      </c>
      <c r="I17" s="31"/>
      <c r="K17" s="10" t="s">
        <v>54</v>
      </c>
      <c r="L17" s="13">
        <v>3</v>
      </c>
    </row>
    <row r="18" spans="1:14" x14ac:dyDescent="0.25">
      <c r="A18" s="10" t="s">
        <v>93</v>
      </c>
      <c r="B18" s="50">
        <v>6.6666666666666666E-2</v>
      </c>
      <c r="H18" s="26">
        <v>3</v>
      </c>
      <c r="I18" s="31"/>
    </row>
    <row r="19" spans="1:14" x14ac:dyDescent="0.25">
      <c r="A19" s="10" t="s">
        <v>54</v>
      </c>
      <c r="B19" s="50">
        <v>1</v>
      </c>
      <c r="H19" s="53"/>
      <c r="I19" s="29"/>
    </row>
    <row r="20" spans="1:14" x14ac:dyDescent="0.25">
      <c r="H20" s="53"/>
      <c r="I20" s="29"/>
    </row>
    <row r="21" spans="1:14" x14ac:dyDescent="0.25">
      <c r="I21" s="7" t="s">
        <v>9</v>
      </c>
      <c r="J21" s="9" t="s">
        <v>57</v>
      </c>
      <c r="K21"/>
    </row>
    <row r="22" spans="1:14" x14ac:dyDescent="0.25">
      <c r="I22" s="9"/>
      <c r="J22" s="9"/>
      <c r="K22"/>
    </row>
    <row r="23" spans="1:14" x14ac:dyDescent="0.25">
      <c r="I23" s="7" t="s">
        <v>55</v>
      </c>
      <c r="J23" s="7" t="s">
        <v>108</v>
      </c>
      <c r="K23" s="9"/>
      <c r="L23"/>
      <c r="M23"/>
      <c r="N23"/>
    </row>
    <row r="24" spans="1:14" x14ac:dyDescent="0.25">
      <c r="I24" s="7" t="s">
        <v>53</v>
      </c>
      <c r="J24" s="9" t="s">
        <v>22</v>
      </c>
      <c r="K24" s="9" t="s">
        <v>54</v>
      </c>
      <c r="L24"/>
      <c r="M24"/>
      <c r="N24"/>
    </row>
    <row r="25" spans="1:14" x14ac:dyDescent="0.25">
      <c r="I25" s="10" t="s">
        <v>281</v>
      </c>
      <c r="J25" s="13">
        <v>2</v>
      </c>
      <c r="K25" s="13">
        <v>2</v>
      </c>
      <c r="L25"/>
      <c r="M25"/>
      <c r="N25"/>
    </row>
    <row r="26" spans="1:14" x14ac:dyDescent="0.25">
      <c r="I26" s="10" t="s">
        <v>54</v>
      </c>
      <c r="J26" s="13">
        <v>2</v>
      </c>
      <c r="K26" s="13">
        <v>2</v>
      </c>
      <c r="L26"/>
      <c r="M26"/>
      <c r="N26"/>
    </row>
    <row r="27" spans="1:14" x14ac:dyDescent="0.25">
      <c r="I27"/>
      <c r="J27"/>
      <c r="K27"/>
      <c r="L27"/>
      <c r="M27"/>
    </row>
    <row r="28" spans="1:14" x14ac:dyDescent="0.25">
      <c r="I28"/>
      <c r="J28"/>
      <c r="K28"/>
    </row>
    <row r="29" spans="1:14" x14ac:dyDescent="0.25">
      <c r="I29"/>
      <c r="J29"/>
      <c r="K29"/>
    </row>
    <row r="30" spans="1:14" x14ac:dyDescent="0.25">
      <c r="I30"/>
      <c r="J30"/>
      <c r="K30"/>
    </row>
    <row r="31" spans="1:14" x14ac:dyDescent="0.25">
      <c r="I31"/>
      <c r="J31"/>
      <c r="K31"/>
    </row>
    <row r="32" spans="1:14" x14ac:dyDescent="0.25">
      <c r="I32"/>
      <c r="J32"/>
      <c r="K32"/>
    </row>
    <row r="33" spans="9:11" x14ac:dyDescent="0.25">
      <c r="I33"/>
      <c r="J33"/>
      <c r="K33"/>
    </row>
    <row r="34" spans="9:11" x14ac:dyDescent="0.25">
      <c r="I34"/>
      <c r="J34"/>
      <c r="K34"/>
    </row>
    <row r="35" spans="9:11" x14ac:dyDescent="0.25">
      <c r="I35"/>
      <c r="J35"/>
      <c r="K35"/>
    </row>
    <row r="36" spans="9:11" x14ac:dyDescent="0.25">
      <c r="I36"/>
      <c r="J36"/>
      <c r="K36"/>
    </row>
    <row r="37" spans="9:11" x14ac:dyDescent="0.25">
      <c r="I37"/>
      <c r="J37"/>
      <c r="K37"/>
    </row>
    <row r="38" spans="9:11" x14ac:dyDescent="0.25">
      <c r="I38"/>
      <c r="J38"/>
      <c r="K38"/>
    </row>
    <row r="39" spans="9:11" x14ac:dyDescent="0.25">
      <c r="I39"/>
      <c r="J39"/>
    </row>
    <row r="40" spans="9:11" x14ac:dyDescent="0.25">
      <c r="I40"/>
      <c r="J40"/>
    </row>
  </sheetData>
  <pageMargins left="0.7" right="0.7" top="0.75" bottom="0.75" header="0.3" footer="0.3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showGridLines="0" zoomScaleNormal="100" workbookViewId="0">
      <selection activeCell="F8" sqref="F8"/>
    </sheetView>
  </sheetViews>
  <sheetFormatPr defaultRowHeight="15" x14ac:dyDescent="0.25"/>
  <cols>
    <col min="1" max="1" width="7.140625" style="8" customWidth="1"/>
    <col min="2" max="2" width="14.7109375" style="8" customWidth="1"/>
    <col min="3" max="3" width="9" style="8" customWidth="1"/>
    <col min="4" max="4" width="21.85546875" style="8" bestFit="1" customWidth="1"/>
    <col min="5" max="5" width="14.140625" style="8" bestFit="1" customWidth="1"/>
    <col min="6" max="6" width="25.7109375" style="8" bestFit="1" customWidth="1"/>
    <col min="7" max="7" width="18.42578125" style="8" customWidth="1"/>
    <col min="8" max="8" width="20.28515625" style="8" bestFit="1" customWidth="1"/>
    <col min="9" max="9" width="11.140625" style="8" bestFit="1" customWidth="1"/>
    <col min="10" max="10" width="12" style="8" customWidth="1"/>
    <col min="11" max="11" width="17.28515625" style="8" bestFit="1" customWidth="1"/>
    <col min="12" max="12" width="10" style="8" customWidth="1"/>
    <col min="13" max="13" width="19.7109375" style="8" customWidth="1"/>
    <col min="14" max="14" width="14" style="8" bestFit="1" customWidth="1"/>
    <col min="15" max="15" width="20.28515625" style="8" customWidth="1"/>
    <col min="16" max="16" width="10.140625" style="25" bestFit="1" customWidth="1"/>
    <col min="17" max="17" width="9.140625" style="8"/>
    <col min="18" max="18" width="13.85546875" style="27" bestFit="1" customWidth="1"/>
    <col min="19" max="19" width="17.85546875" style="8" customWidth="1"/>
    <col min="20" max="16384" width="9.140625" style="8"/>
  </cols>
  <sheetData>
    <row r="1" spans="1:19" ht="21" x14ac:dyDescent="0.25">
      <c r="A1" s="1" t="s">
        <v>27</v>
      </c>
      <c r="B1" s="1" t="s">
        <v>28</v>
      </c>
      <c r="C1" s="1" t="s">
        <v>9</v>
      </c>
      <c r="D1" s="1" t="s">
        <v>10</v>
      </c>
      <c r="E1" s="4" t="s">
        <v>12</v>
      </c>
      <c r="F1" s="20" t="s">
        <v>13</v>
      </c>
      <c r="G1" s="20" t="s">
        <v>14</v>
      </c>
      <c r="H1" s="20" t="s">
        <v>15</v>
      </c>
      <c r="I1" s="20" t="s">
        <v>29</v>
      </c>
      <c r="J1" s="20" t="s">
        <v>17</v>
      </c>
      <c r="K1" s="20" t="s">
        <v>18</v>
      </c>
      <c r="L1" s="20" t="s">
        <v>30</v>
      </c>
      <c r="M1" s="20" t="s">
        <v>31</v>
      </c>
      <c r="N1" s="20" t="s">
        <v>32</v>
      </c>
      <c r="O1" s="20" t="s">
        <v>33</v>
      </c>
      <c r="P1" s="45" t="s">
        <v>4</v>
      </c>
      <c r="Q1" s="5" t="s">
        <v>52</v>
      </c>
      <c r="R1" s="28" t="s">
        <v>78</v>
      </c>
      <c r="S1" s="31" t="s">
        <v>88</v>
      </c>
    </row>
    <row r="2" spans="1:19" ht="21" x14ac:dyDescent="0.15">
      <c r="A2" s="64" t="s">
        <v>312</v>
      </c>
      <c r="B2" s="65">
        <v>43496.60728009259</v>
      </c>
      <c r="C2" s="64" t="s">
        <v>20</v>
      </c>
      <c r="D2" s="64" t="s">
        <v>313</v>
      </c>
      <c r="E2" s="64" t="s">
        <v>36</v>
      </c>
      <c r="F2" s="64" t="s">
        <v>60</v>
      </c>
      <c r="G2" s="65">
        <v>43497.368171296293</v>
      </c>
      <c r="H2" s="64" t="s">
        <v>34</v>
      </c>
      <c r="I2" s="64" t="s">
        <v>210</v>
      </c>
      <c r="J2" s="64" t="s">
        <v>22</v>
      </c>
      <c r="K2" s="65">
        <v>43670.443391203706</v>
      </c>
      <c r="L2" s="64"/>
      <c r="M2" s="64" t="s">
        <v>314</v>
      </c>
      <c r="N2" s="64"/>
      <c r="O2" s="64" t="s">
        <v>315</v>
      </c>
      <c r="P2" s="54">
        <f t="shared" ref="P2:P31" si="0">G2-B2</f>
        <v>0.76089120370306773</v>
      </c>
      <c r="Q2" s="19">
        <f>IF(MONTH(B2)=1,1,0)</f>
        <v>1</v>
      </c>
      <c r="R2" s="28">
        <f t="shared" ref="R2:R31" ca="1" si="1">TODAY()-B2</f>
        <v>20.392719907409628</v>
      </c>
      <c r="S2" s="33" t="str">
        <f t="shared" ref="S2:S31" ca="1" si="2">IF(R2&gt;90,"more than 90 days ",IF(R2&gt;70,"71-90 days",IF(R2&gt;50,"51-70 days",IF(R2&gt;15,"15-50 days","&lt; 15 days"))))</f>
        <v>15-50 days</v>
      </c>
    </row>
    <row r="3" spans="1:19" ht="21" x14ac:dyDescent="0.15">
      <c r="A3" s="64" t="s">
        <v>316</v>
      </c>
      <c r="B3" s="65">
        <v>43496.597384259258</v>
      </c>
      <c r="C3" s="64" t="s">
        <v>23</v>
      </c>
      <c r="D3" s="64" t="s">
        <v>123</v>
      </c>
      <c r="E3" s="64" t="s">
        <v>36</v>
      </c>
      <c r="F3" s="64" t="s">
        <v>76</v>
      </c>
      <c r="G3" s="65">
        <v>43497.500798611109</v>
      </c>
      <c r="H3" s="64" t="s">
        <v>37</v>
      </c>
      <c r="I3" s="64" t="s">
        <v>38</v>
      </c>
      <c r="J3" s="64"/>
      <c r="K3" s="65">
        <v>43516.607106481482</v>
      </c>
      <c r="L3" s="64"/>
      <c r="M3" s="64" t="s">
        <v>123</v>
      </c>
      <c r="N3" s="64"/>
      <c r="O3" s="64" t="s">
        <v>317</v>
      </c>
      <c r="P3" s="54">
        <f t="shared" si="0"/>
        <v>0.90341435185109731</v>
      </c>
      <c r="Q3" s="19">
        <f t="shared" ref="Q3:Q31" si="3">IF(MONTH(B3)=1,1,0)</f>
        <v>1</v>
      </c>
      <c r="R3" s="28">
        <f t="shared" ca="1" si="1"/>
        <v>20.402615740742476</v>
      </c>
      <c r="S3" s="33" t="str">
        <f t="shared" ca="1" si="2"/>
        <v>15-50 days</v>
      </c>
    </row>
    <row r="4" spans="1:19" ht="21" x14ac:dyDescent="0.15">
      <c r="A4" s="64" t="s">
        <v>309</v>
      </c>
      <c r="B4" s="65">
        <v>43494.908437500002</v>
      </c>
      <c r="C4" s="64" t="s">
        <v>20</v>
      </c>
      <c r="D4" s="64" t="s">
        <v>61</v>
      </c>
      <c r="E4" s="64" t="s">
        <v>36</v>
      </c>
      <c r="F4" s="64" t="s">
        <v>47</v>
      </c>
      <c r="G4" s="65">
        <v>43496.826898148145</v>
      </c>
      <c r="H4" s="64" t="s">
        <v>45</v>
      </c>
      <c r="I4" s="64" t="s">
        <v>38</v>
      </c>
      <c r="J4" s="64" t="s">
        <v>22</v>
      </c>
      <c r="K4" s="65">
        <v>43622.88621527778</v>
      </c>
      <c r="L4" s="64"/>
      <c r="M4" s="64" t="s">
        <v>110</v>
      </c>
      <c r="N4" s="64"/>
      <c r="O4" s="64" t="s">
        <v>310</v>
      </c>
      <c r="P4" s="54">
        <f t="shared" si="0"/>
        <v>1.9184606481430819</v>
      </c>
      <c r="Q4" s="19">
        <f t="shared" si="3"/>
        <v>1</v>
      </c>
      <c r="R4" s="28">
        <f t="shared" ca="1" si="1"/>
        <v>22.091562499997963</v>
      </c>
      <c r="S4" s="33" t="str">
        <f t="shared" ca="1" si="2"/>
        <v>15-50 days</v>
      </c>
    </row>
    <row r="5" spans="1:19" ht="21" x14ac:dyDescent="0.15">
      <c r="A5" s="64" t="s">
        <v>306</v>
      </c>
      <c r="B5" s="65">
        <v>43494.590173611112</v>
      </c>
      <c r="C5" s="64" t="s">
        <v>20</v>
      </c>
      <c r="D5" s="64" t="s">
        <v>287</v>
      </c>
      <c r="E5" s="64" t="s">
        <v>36</v>
      </c>
      <c r="F5" s="64" t="s">
        <v>47</v>
      </c>
      <c r="G5" s="65">
        <v>43496.637071759258</v>
      </c>
      <c r="H5" s="64" t="s">
        <v>67</v>
      </c>
      <c r="I5" s="64" t="s">
        <v>38</v>
      </c>
      <c r="J5" s="64" t="s">
        <v>22</v>
      </c>
      <c r="K5" s="65">
        <v>43579.438090277778</v>
      </c>
      <c r="L5" s="64"/>
      <c r="M5" s="64" t="s">
        <v>287</v>
      </c>
      <c r="N5" s="64"/>
      <c r="O5" s="64" t="s">
        <v>307</v>
      </c>
      <c r="P5" s="54">
        <f t="shared" si="0"/>
        <v>2.0468981481462833</v>
      </c>
      <c r="Q5" s="19">
        <f t="shared" si="3"/>
        <v>1</v>
      </c>
      <c r="R5" s="28">
        <f t="shared" ca="1" si="1"/>
        <v>22.409826388888177</v>
      </c>
      <c r="S5" s="33" t="str">
        <f t="shared" ca="1" si="2"/>
        <v>15-50 days</v>
      </c>
    </row>
    <row r="6" spans="1:19" ht="21" x14ac:dyDescent="0.15">
      <c r="A6" s="64" t="s">
        <v>282</v>
      </c>
      <c r="B6" s="65">
        <v>43489.158391203702</v>
      </c>
      <c r="C6" s="64" t="s">
        <v>23</v>
      </c>
      <c r="D6" s="64" t="s">
        <v>46</v>
      </c>
      <c r="E6" s="64" t="s">
        <v>36</v>
      </c>
      <c r="F6" s="64" t="s">
        <v>40</v>
      </c>
      <c r="G6" s="65">
        <v>43497.500798611109</v>
      </c>
      <c r="H6" s="64" t="s">
        <v>37</v>
      </c>
      <c r="I6" s="64" t="s">
        <v>38</v>
      </c>
      <c r="J6" s="64"/>
      <c r="K6" s="65">
        <v>43509.168113425927</v>
      </c>
      <c r="L6" s="64"/>
      <c r="M6" s="64" t="s">
        <v>46</v>
      </c>
      <c r="N6" s="64"/>
      <c r="O6" s="64" t="s">
        <v>283</v>
      </c>
      <c r="P6" s="54">
        <f t="shared" si="0"/>
        <v>8.3424074074064265</v>
      </c>
      <c r="Q6" s="19">
        <f t="shared" si="3"/>
        <v>1</v>
      </c>
      <c r="R6" s="28">
        <f t="shared" ca="1" si="1"/>
        <v>27.841608796297805</v>
      </c>
      <c r="S6" s="33" t="str">
        <f t="shared" ca="1" si="2"/>
        <v>15-50 days</v>
      </c>
    </row>
    <row r="7" spans="1:19" x14ac:dyDescent="0.15">
      <c r="A7" s="64" t="s">
        <v>284</v>
      </c>
      <c r="B7" s="65">
        <v>43488.902685185189</v>
      </c>
      <c r="C7" s="64" t="s">
        <v>23</v>
      </c>
      <c r="D7" s="64" t="s">
        <v>285</v>
      </c>
      <c r="E7" s="64" t="s">
        <v>36</v>
      </c>
      <c r="F7" s="64" t="s">
        <v>62</v>
      </c>
      <c r="G7" s="65">
        <v>43497.500798611109</v>
      </c>
      <c r="H7" s="64" t="s">
        <v>37</v>
      </c>
      <c r="I7" s="64" t="s">
        <v>38</v>
      </c>
      <c r="J7" s="64"/>
      <c r="K7" s="65">
        <v>43508.912407407406</v>
      </c>
      <c r="L7" s="64"/>
      <c r="M7" s="64" t="s">
        <v>285</v>
      </c>
      <c r="N7" s="64"/>
      <c r="O7" s="64" t="s">
        <v>286</v>
      </c>
      <c r="P7" s="54">
        <f t="shared" si="0"/>
        <v>8.5981134259200189</v>
      </c>
      <c r="Q7" s="19">
        <f t="shared" si="3"/>
        <v>1</v>
      </c>
      <c r="R7" s="28">
        <f t="shared" ca="1" si="1"/>
        <v>28.097314814811398</v>
      </c>
      <c r="S7" s="33" t="str">
        <f t="shared" ca="1" si="2"/>
        <v>15-50 days</v>
      </c>
    </row>
    <row r="8" spans="1:19" ht="21" x14ac:dyDescent="0.15">
      <c r="A8" s="64" t="s">
        <v>288</v>
      </c>
      <c r="B8" s="65">
        <v>43488.662164351852</v>
      </c>
      <c r="C8" s="64" t="s">
        <v>23</v>
      </c>
      <c r="D8" s="64" t="s">
        <v>287</v>
      </c>
      <c r="E8" s="64" t="s">
        <v>36</v>
      </c>
      <c r="F8" s="64" t="s">
        <v>40</v>
      </c>
      <c r="G8" s="65">
        <v>43497.500798611109</v>
      </c>
      <c r="H8" s="64" t="s">
        <v>67</v>
      </c>
      <c r="I8" s="64" t="s">
        <v>38</v>
      </c>
      <c r="J8" s="64"/>
      <c r="K8" s="65">
        <v>43572.703831018516</v>
      </c>
      <c r="L8" s="64"/>
      <c r="M8" s="64" t="s">
        <v>287</v>
      </c>
      <c r="N8" s="64"/>
      <c r="O8" s="64" t="s">
        <v>289</v>
      </c>
      <c r="P8" s="54">
        <f t="shared" si="0"/>
        <v>8.8386342592566507</v>
      </c>
      <c r="Q8" s="19">
        <f t="shared" si="3"/>
        <v>1</v>
      </c>
      <c r="R8" s="28">
        <f t="shared" ca="1" si="1"/>
        <v>28.33783564814803</v>
      </c>
      <c r="S8" s="33" t="str">
        <f t="shared" ca="1" si="2"/>
        <v>15-50 days</v>
      </c>
    </row>
    <row r="9" spans="1:19" ht="21" x14ac:dyDescent="0.15">
      <c r="A9" s="64" t="s">
        <v>251</v>
      </c>
      <c r="B9" s="65">
        <v>43486.833518518521</v>
      </c>
      <c r="C9" s="64" t="s">
        <v>23</v>
      </c>
      <c r="D9" s="64" t="s">
        <v>40</v>
      </c>
      <c r="E9" s="64" t="s">
        <v>36</v>
      </c>
      <c r="F9" s="64" t="s">
        <v>40</v>
      </c>
      <c r="G9" s="65">
        <v>43497.500798611109</v>
      </c>
      <c r="H9" s="64" t="s">
        <v>37</v>
      </c>
      <c r="I9" s="64" t="s">
        <v>38</v>
      </c>
      <c r="J9" s="64"/>
      <c r="K9" s="65">
        <v>43504.843240740738</v>
      </c>
      <c r="L9" s="64"/>
      <c r="M9" s="64" t="s">
        <v>40</v>
      </c>
      <c r="N9" s="64"/>
      <c r="O9" s="64" t="s">
        <v>252</v>
      </c>
      <c r="P9" s="54">
        <f t="shared" si="0"/>
        <v>10.667280092588044</v>
      </c>
      <c r="Q9" s="19">
        <f t="shared" si="3"/>
        <v>1</v>
      </c>
      <c r="R9" s="28">
        <f t="shared" ca="1" si="1"/>
        <v>30.166481481479423</v>
      </c>
      <c r="S9" s="33" t="str">
        <f t="shared" ca="1" si="2"/>
        <v>15-50 days</v>
      </c>
    </row>
    <row r="10" spans="1:19" ht="21" x14ac:dyDescent="0.15">
      <c r="A10" s="64" t="s">
        <v>253</v>
      </c>
      <c r="B10" s="65">
        <v>43483.801585648151</v>
      </c>
      <c r="C10" s="64" t="s">
        <v>20</v>
      </c>
      <c r="D10" s="64" t="s">
        <v>46</v>
      </c>
      <c r="E10" s="64" t="s">
        <v>36</v>
      </c>
      <c r="F10" s="64" t="s">
        <v>42</v>
      </c>
      <c r="G10" s="65">
        <v>43495.128865740742</v>
      </c>
      <c r="H10" s="64" t="s">
        <v>37</v>
      </c>
      <c r="I10" s="64" t="s">
        <v>38</v>
      </c>
      <c r="J10" s="64" t="s">
        <v>22</v>
      </c>
      <c r="K10" s="65">
        <v>43503.811307870368</v>
      </c>
      <c r="L10" s="64"/>
      <c r="M10" s="64" t="s">
        <v>46</v>
      </c>
      <c r="N10" s="64"/>
      <c r="O10" s="64" t="s">
        <v>254</v>
      </c>
      <c r="P10" s="54">
        <f t="shared" si="0"/>
        <v>11.327280092591536</v>
      </c>
      <c r="Q10" s="19">
        <f t="shared" si="3"/>
        <v>1</v>
      </c>
      <c r="R10" s="28">
        <f t="shared" ca="1" si="1"/>
        <v>33.198414351849351</v>
      </c>
      <c r="S10" s="33" t="str">
        <f t="shared" ca="1" si="2"/>
        <v>15-50 days</v>
      </c>
    </row>
    <row r="11" spans="1:19" ht="21" x14ac:dyDescent="0.15">
      <c r="A11" s="64" t="s">
        <v>257</v>
      </c>
      <c r="B11" s="65">
        <v>43482.937384259261</v>
      </c>
      <c r="C11" s="64" t="s">
        <v>23</v>
      </c>
      <c r="D11" s="64" t="s">
        <v>46</v>
      </c>
      <c r="E11" s="64" t="s">
        <v>36</v>
      </c>
      <c r="F11" s="64" t="s">
        <v>62</v>
      </c>
      <c r="G11" s="65">
        <v>43497.500798611109</v>
      </c>
      <c r="H11" s="64" t="s">
        <v>37</v>
      </c>
      <c r="I11" s="64" t="s">
        <v>38</v>
      </c>
      <c r="J11" s="64"/>
      <c r="K11" s="65">
        <v>43502.947106481479</v>
      </c>
      <c r="L11" s="64"/>
      <c r="M11" s="64" t="s">
        <v>46</v>
      </c>
      <c r="N11" s="64"/>
      <c r="O11" s="64" t="s">
        <v>258</v>
      </c>
      <c r="P11" s="54">
        <f t="shared" si="0"/>
        <v>14.563414351847314</v>
      </c>
      <c r="Q11" s="19">
        <f t="shared" si="3"/>
        <v>1</v>
      </c>
      <c r="R11" s="28">
        <f t="shared" ca="1" si="1"/>
        <v>34.062615740738693</v>
      </c>
      <c r="S11" s="33" t="str">
        <f t="shared" ca="1" si="2"/>
        <v>15-50 days</v>
      </c>
    </row>
    <row r="12" spans="1:19" ht="21" x14ac:dyDescent="0.15">
      <c r="A12" s="64" t="s">
        <v>259</v>
      </c>
      <c r="B12" s="65">
        <v>43482.081944444442</v>
      </c>
      <c r="C12" s="64" t="s">
        <v>20</v>
      </c>
      <c r="D12" s="64" t="s">
        <v>35</v>
      </c>
      <c r="E12" s="64" t="s">
        <v>36</v>
      </c>
      <c r="F12" s="64" t="s">
        <v>42</v>
      </c>
      <c r="G12" s="65">
        <v>43495.605810185189</v>
      </c>
      <c r="H12" s="64" t="s">
        <v>39</v>
      </c>
      <c r="I12" s="64" t="s">
        <v>38</v>
      </c>
      <c r="J12" s="64" t="s">
        <v>98</v>
      </c>
      <c r="K12" s="65">
        <v>43524.568749999999</v>
      </c>
      <c r="L12" s="64"/>
      <c r="M12" s="64" t="s">
        <v>41</v>
      </c>
      <c r="N12" s="64"/>
      <c r="O12" s="64" t="s">
        <v>260</v>
      </c>
      <c r="P12" s="54">
        <f t="shared" si="0"/>
        <v>13.52386574074626</v>
      </c>
      <c r="Q12" s="19">
        <f t="shared" si="3"/>
        <v>1</v>
      </c>
      <c r="R12" s="28">
        <f t="shared" ca="1" si="1"/>
        <v>34.918055555557657</v>
      </c>
      <c r="S12" s="33" t="str">
        <f t="shared" ca="1" si="2"/>
        <v>15-50 days</v>
      </c>
    </row>
    <row r="13" spans="1:19" ht="21" x14ac:dyDescent="0.15">
      <c r="A13" s="64" t="s">
        <v>261</v>
      </c>
      <c r="B13" s="65">
        <v>43482.048206018517</v>
      </c>
      <c r="C13" s="64" t="s">
        <v>20</v>
      </c>
      <c r="D13" s="64" t="s">
        <v>262</v>
      </c>
      <c r="E13" s="64" t="s">
        <v>36</v>
      </c>
      <c r="F13" s="64" t="s">
        <v>76</v>
      </c>
      <c r="G13" s="65">
        <v>43495.655081018522</v>
      </c>
      <c r="H13" s="64" t="s">
        <v>39</v>
      </c>
      <c r="I13" s="64" t="s">
        <v>38</v>
      </c>
      <c r="J13" s="64" t="s">
        <v>22</v>
      </c>
      <c r="K13" s="65">
        <v>43536.851678240739</v>
      </c>
      <c r="L13" s="64"/>
      <c r="M13" s="64" t="s">
        <v>262</v>
      </c>
      <c r="N13" s="64"/>
      <c r="O13" s="64" t="s">
        <v>263</v>
      </c>
      <c r="P13" s="54">
        <f t="shared" si="0"/>
        <v>13.606875000004948</v>
      </c>
      <c r="Q13" s="19">
        <f t="shared" si="3"/>
        <v>1</v>
      </c>
      <c r="R13" s="28">
        <f t="shared" ca="1" si="1"/>
        <v>34.951793981483206</v>
      </c>
      <c r="S13" s="33" t="str">
        <f t="shared" ca="1" si="2"/>
        <v>15-50 days</v>
      </c>
    </row>
    <row r="14" spans="1:19" ht="21" x14ac:dyDescent="0.15">
      <c r="A14" s="64" t="s">
        <v>264</v>
      </c>
      <c r="B14" s="65">
        <v>43481.866493055553</v>
      </c>
      <c r="C14" s="64" t="s">
        <v>20</v>
      </c>
      <c r="D14" s="64" t="s">
        <v>265</v>
      </c>
      <c r="E14" s="64" t="s">
        <v>36</v>
      </c>
      <c r="F14" s="64" t="s">
        <v>76</v>
      </c>
      <c r="G14" s="65">
        <v>43496.560486111113</v>
      </c>
      <c r="H14" s="64" t="s">
        <v>34</v>
      </c>
      <c r="I14" s="64" t="s">
        <v>266</v>
      </c>
      <c r="J14" s="64" t="s">
        <v>311</v>
      </c>
      <c r="K14" s="65">
        <v>43670.18246527778</v>
      </c>
      <c r="L14" s="64"/>
      <c r="M14" s="64" t="s">
        <v>265</v>
      </c>
      <c r="N14" s="64"/>
      <c r="O14" s="64" t="s">
        <v>267</v>
      </c>
      <c r="P14" s="54">
        <f t="shared" si="0"/>
        <v>14.693993055559986</v>
      </c>
      <c r="Q14" s="19">
        <f t="shared" si="3"/>
        <v>1</v>
      </c>
      <c r="R14" s="28">
        <f t="shared" ca="1" si="1"/>
        <v>35.133506944446708</v>
      </c>
      <c r="S14" s="33" t="str">
        <f t="shared" ca="1" si="2"/>
        <v>15-50 days</v>
      </c>
    </row>
    <row r="15" spans="1:19" ht="21" x14ac:dyDescent="0.15">
      <c r="A15" s="64" t="s">
        <v>268</v>
      </c>
      <c r="B15" s="65">
        <v>43480.80196759259</v>
      </c>
      <c r="C15" s="64" t="s">
        <v>20</v>
      </c>
      <c r="D15" s="64" t="s">
        <v>265</v>
      </c>
      <c r="E15" s="64" t="s">
        <v>36</v>
      </c>
      <c r="F15" s="64" t="s">
        <v>62</v>
      </c>
      <c r="G15" s="65">
        <v>43482.161493055559</v>
      </c>
      <c r="H15" s="64" t="s">
        <v>34</v>
      </c>
      <c r="I15" s="64" t="s">
        <v>266</v>
      </c>
      <c r="J15" s="64" t="s">
        <v>98</v>
      </c>
      <c r="K15" s="65">
        <v>43655.56863425926</v>
      </c>
      <c r="L15" s="64"/>
      <c r="M15" s="64" t="s">
        <v>265</v>
      </c>
      <c r="N15" s="64"/>
      <c r="O15" s="64" t="s">
        <v>269</v>
      </c>
      <c r="P15" s="54">
        <f t="shared" si="0"/>
        <v>1.3595254629690317</v>
      </c>
      <c r="Q15" s="19">
        <f t="shared" si="3"/>
        <v>1</v>
      </c>
      <c r="R15" s="28">
        <f t="shared" ca="1" si="1"/>
        <v>36.19803240741021</v>
      </c>
      <c r="S15" s="33" t="str">
        <f t="shared" ca="1" si="2"/>
        <v>15-50 days</v>
      </c>
    </row>
    <row r="16" spans="1:19" ht="21" x14ac:dyDescent="0.15">
      <c r="A16" s="64" t="s">
        <v>270</v>
      </c>
      <c r="B16" s="65">
        <v>43480.791296296295</v>
      </c>
      <c r="C16" s="64" t="s">
        <v>20</v>
      </c>
      <c r="D16" s="64" t="s">
        <v>265</v>
      </c>
      <c r="E16" s="64" t="s">
        <v>36</v>
      </c>
      <c r="F16" s="64" t="s">
        <v>62</v>
      </c>
      <c r="G16" s="65">
        <v>43482.144965277781</v>
      </c>
      <c r="H16" s="64" t="s">
        <v>34</v>
      </c>
      <c r="I16" s="64" t="s">
        <v>266</v>
      </c>
      <c r="J16" s="64" t="s">
        <v>98</v>
      </c>
      <c r="K16" s="65">
        <v>43655.556574074071</v>
      </c>
      <c r="L16" s="64"/>
      <c r="M16" s="64" t="s">
        <v>265</v>
      </c>
      <c r="N16" s="64"/>
      <c r="O16" s="64" t="s">
        <v>271</v>
      </c>
      <c r="P16" s="54">
        <f t="shared" si="0"/>
        <v>1.3536689814864076</v>
      </c>
      <c r="Q16" s="19">
        <f t="shared" si="3"/>
        <v>1</v>
      </c>
      <c r="R16" s="28">
        <f t="shared" ca="1" si="1"/>
        <v>36.208703703705396</v>
      </c>
      <c r="S16" s="33" t="str">
        <f t="shared" ca="1" si="2"/>
        <v>15-50 days</v>
      </c>
    </row>
    <row r="17" spans="1:19" ht="21" x14ac:dyDescent="0.15">
      <c r="A17" s="64" t="s">
        <v>222</v>
      </c>
      <c r="B17" s="65">
        <v>43476.572870370372</v>
      </c>
      <c r="C17" s="64" t="s">
        <v>23</v>
      </c>
      <c r="D17" s="64" t="s">
        <v>123</v>
      </c>
      <c r="E17" s="64" t="s">
        <v>36</v>
      </c>
      <c r="F17" s="64" t="s">
        <v>40</v>
      </c>
      <c r="G17" s="65">
        <v>43497.500798611109</v>
      </c>
      <c r="H17" s="64" t="s">
        <v>83</v>
      </c>
      <c r="I17" s="64" t="s">
        <v>38</v>
      </c>
      <c r="J17" s="64"/>
      <c r="K17" s="65">
        <v>43528.595092592594</v>
      </c>
      <c r="L17" s="64"/>
      <c r="M17" s="64" t="s">
        <v>123</v>
      </c>
      <c r="N17" s="64"/>
      <c r="O17" s="64" t="s">
        <v>223</v>
      </c>
      <c r="P17" s="54">
        <f t="shared" si="0"/>
        <v>20.927928240736946</v>
      </c>
      <c r="Q17" s="19">
        <f t="shared" si="3"/>
        <v>1</v>
      </c>
      <c r="R17" s="28">
        <f t="shared" ca="1" si="1"/>
        <v>40.427129629628325</v>
      </c>
      <c r="S17" s="33" t="str">
        <f t="shared" ca="1" si="2"/>
        <v>15-50 days</v>
      </c>
    </row>
    <row r="18" spans="1:19" ht="21" x14ac:dyDescent="0.15">
      <c r="A18" s="64" t="s">
        <v>202</v>
      </c>
      <c r="B18" s="65">
        <v>43475.622418981482</v>
      </c>
      <c r="C18" s="64" t="s">
        <v>23</v>
      </c>
      <c r="D18" s="64" t="s">
        <v>203</v>
      </c>
      <c r="E18" s="64" t="s">
        <v>36</v>
      </c>
      <c r="F18" s="64" t="s">
        <v>40</v>
      </c>
      <c r="G18" s="65">
        <v>43497.500798611109</v>
      </c>
      <c r="H18" s="64" t="s">
        <v>83</v>
      </c>
      <c r="I18" s="64" t="s">
        <v>38</v>
      </c>
      <c r="J18" s="64"/>
      <c r="K18" s="65">
        <v>43517.643252314818</v>
      </c>
      <c r="L18" s="64"/>
      <c r="M18" s="64" t="s">
        <v>203</v>
      </c>
      <c r="N18" s="64"/>
      <c r="O18" s="64" t="s">
        <v>204</v>
      </c>
      <c r="P18" s="54">
        <f t="shared" si="0"/>
        <v>21.878379629626579</v>
      </c>
      <c r="Q18" s="19">
        <f t="shared" si="3"/>
        <v>1</v>
      </c>
      <c r="R18" s="28">
        <f t="shared" ca="1" si="1"/>
        <v>41.377581018517958</v>
      </c>
      <c r="S18" s="33" t="str">
        <f t="shared" ca="1" si="2"/>
        <v>15-50 days</v>
      </c>
    </row>
    <row r="19" spans="1:19" ht="21" x14ac:dyDescent="0.15">
      <c r="A19" s="64" t="s">
        <v>207</v>
      </c>
      <c r="B19" s="65">
        <v>43471.050868055558</v>
      </c>
      <c r="C19" s="64" t="s">
        <v>20</v>
      </c>
      <c r="D19" s="64" t="s">
        <v>71</v>
      </c>
      <c r="E19" s="64" t="s">
        <v>36</v>
      </c>
      <c r="F19" s="64" t="s">
        <v>62</v>
      </c>
      <c r="G19" s="65">
        <v>43495.600613425922</v>
      </c>
      <c r="H19" s="64" t="s">
        <v>37</v>
      </c>
      <c r="I19" s="64" t="s">
        <v>38</v>
      </c>
      <c r="J19" s="64" t="s">
        <v>98</v>
      </c>
      <c r="K19" s="65">
        <v>43496.956944444442</v>
      </c>
      <c r="L19" s="64"/>
      <c r="M19" s="64" t="s">
        <v>68</v>
      </c>
      <c r="N19" s="64"/>
      <c r="O19" s="64" t="s">
        <v>208</v>
      </c>
      <c r="P19" s="54">
        <f t="shared" si="0"/>
        <v>24.54974537036469</v>
      </c>
      <c r="Q19" s="19">
        <f t="shared" si="3"/>
        <v>1</v>
      </c>
      <c r="R19" s="28">
        <f t="shared" ca="1" si="1"/>
        <v>45.949131944442343</v>
      </c>
      <c r="S19" s="33" t="str">
        <f t="shared" ca="1" si="2"/>
        <v>15-50 days</v>
      </c>
    </row>
    <row r="20" spans="1:19" ht="21" x14ac:dyDescent="0.15">
      <c r="A20" s="64" t="s">
        <v>217</v>
      </c>
      <c r="B20" s="65">
        <v>43468.068414351852</v>
      </c>
      <c r="C20" s="64" t="s">
        <v>20</v>
      </c>
      <c r="D20" s="64" t="s">
        <v>46</v>
      </c>
      <c r="E20" s="64" t="s">
        <v>36</v>
      </c>
      <c r="F20" s="64" t="s">
        <v>42</v>
      </c>
      <c r="G20" s="65">
        <v>43495.606273148151</v>
      </c>
      <c r="H20" s="64" t="s">
        <v>83</v>
      </c>
      <c r="I20" s="64" t="s">
        <v>38</v>
      </c>
      <c r="J20" s="64" t="s">
        <v>98</v>
      </c>
      <c r="K20" s="65">
        <v>43510.54896990741</v>
      </c>
      <c r="L20" s="64"/>
      <c r="M20" s="64" t="s">
        <v>211</v>
      </c>
      <c r="N20" s="64"/>
      <c r="O20" s="64" t="s">
        <v>218</v>
      </c>
      <c r="P20" s="54">
        <f t="shared" si="0"/>
        <v>27.537858796298678</v>
      </c>
      <c r="Q20" s="19">
        <f t="shared" si="3"/>
        <v>1</v>
      </c>
      <c r="R20" s="28">
        <f t="shared" ca="1" si="1"/>
        <v>48.93158564814803</v>
      </c>
      <c r="S20" s="33" t="str">
        <f t="shared" ca="1" si="2"/>
        <v>15-50 days</v>
      </c>
    </row>
    <row r="21" spans="1:19" ht="31.5" x14ac:dyDescent="0.15">
      <c r="A21" s="64" t="s">
        <v>219</v>
      </c>
      <c r="B21" s="65">
        <v>43467.64466435185</v>
      </c>
      <c r="C21" s="64" t="s">
        <v>20</v>
      </c>
      <c r="D21" s="64" t="s">
        <v>110</v>
      </c>
      <c r="E21" s="64" t="s">
        <v>36</v>
      </c>
      <c r="F21" s="64" t="s">
        <v>47</v>
      </c>
      <c r="G21" s="65">
        <v>43496.835335648146</v>
      </c>
      <c r="H21" s="64" t="s">
        <v>67</v>
      </c>
      <c r="I21" s="64" t="s">
        <v>38</v>
      </c>
      <c r="J21" s="64" t="s">
        <v>72</v>
      </c>
      <c r="K21" s="65">
        <v>43574.759247685186</v>
      </c>
      <c r="L21" s="64"/>
      <c r="M21" s="64" t="s">
        <v>110</v>
      </c>
      <c r="N21" s="64"/>
      <c r="O21" s="64" t="s">
        <v>220</v>
      </c>
      <c r="P21" s="54">
        <f t="shared" si="0"/>
        <v>29.190671296295477</v>
      </c>
      <c r="Q21" s="19">
        <f t="shared" si="3"/>
        <v>1</v>
      </c>
      <c r="R21" s="28">
        <f t="shared" ca="1" si="1"/>
        <v>49.355335648149776</v>
      </c>
      <c r="S21" s="33" t="str">
        <f t="shared" ca="1" si="2"/>
        <v>15-50 days</v>
      </c>
    </row>
    <row r="22" spans="1:19" ht="21" x14ac:dyDescent="0.15">
      <c r="A22" s="64" t="s">
        <v>142</v>
      </c>
      <c r="B22" s="65">
        <v>43446.1327662037</v>
      </c>
      <c r="C22" s="64" t="s">
        <v>20</v>
      </c>
      <c r="D22" s="64" t="s">
        <v>125</v>
      </c>
      <c r="E22" s="64" t="s">
        <v>36</v>
      </c>
      <c r="F22" s="64" t="s">
        <v>62</v>
      </c>
      <c r="G22" s="65">
        <v>43488.10019675926</v>
      </c>
      <c r="H22" s="64" t="s">
        <v>112</v>
      </c>
      <c r="I22" s="64" t="s">
        <v>113</v>
      </c>
      <c r="J22" s="64" t="s">
        <v>22</v>
      </c>
      <c r="K22" s="65">
        <v>43614.216099537036</v>
      </c>
      <c r="L22" s="64"/>
      <c r="M22" s="64" t="s">
        <v>143</v>
      </c>
      <c r="N22" s="64"/>
      <c r="O22" s="64" t="s">
        <v>144</v>
      </c>
      <c r="P22" s="54">
        <f t="shared" si="0"/>
        <v>41.967430555559986</v>
      </c>
      <c r="Q22" s="19">
        <f t="shared" si="3"/>
        <v>0</v>
      </c>
      <c r="R22" s="28">
        <f t="shared" ca="1" si="1"/>
        <v>70.867233796299843</v>
      </c>
      <c r="S22" s="33" t="str">
        <f t="shared" ca="1" si="2"/>
        <v>71-90 days</v>
      </c>
    </row>
    <row r="23" spans="1:19" ht="21" x14ac:dyDescent="0.15">
      <c r="A23" s="64" t="s">
        <v>147</v>
      </c>
      <c r="B23" s="65">
        <v>43445.150868055556</v>
      </c>
      <c r="C23" s="64" t="s">
        <v>20</v>
      </c>
      <c r="D23" s="64" t="s">
        <v>63</v>
      </c>
      <c r="E23" s="64" t="s">
        <v>36</v>
      </c>
      <c r="F23" s="64" t="s">
        <v>42</v>
      </c>
      <c r="G23" s="65">
        <v>43495.602129629631</v>
      </c>
      <c r="H23" s="64" t="s">
        <v>67</v>
      </c>
      <c r="I23" s="64" t="s">
        <v>38</v>
      </c>
      <c r="J23" s="64" t="s">
        <v>98</v>
      </c>
      <c r="K23" s="65">
        <v>43572.671701388892</v>
      </c>
      <c r="L23" s="64"/>
      <c r="M23" s="64" t="s">
        <v>63</v>
      </c>
      <c r="N23" s="64"/>
      <c r="O23" s="64" t="s">
        <v>148</v>
      </c>
      <c r="P23" s="54">
        <f t="shared" si="0"/>
        <v>50.451261574075033</v>
      </c>
      <c r="Q23" s="19">
        <f t="shared" si="3"/>
        <v>0</v>
      </c>
      <c r="R23" s="28">
        <f t="shared" ca="1" si="1"/>
        <v>71.849131944443798</v>
      </c>
      <c r="S23" s="33" t="str">
        <f t="shared" ca="1" si="2"/>
        <v>71-90 days</v>
      </c>
    </row>
    <row r="24" spans="1:19" ht="21" x14ac:dyDescent="0.15">
      <c r="A24" s="64" t="s">
        <v>149</v>
      </c>
      <c r="B24" s="65">
        <v>43445.014363425929</v>
      </c>
      <c r="C24" s="64" t="s">
        <v>20</v>
      </c>
      <c r="D24" s="64" t="s">
        <v>46</v>
      </c>
      <c r="E24" s="64" t="s">
        <v>36</v>
      </c>
      <c r="F24" s="64" t="s">
        <v>42</v>
      </c>
      <c r="G24" s="65">
        <v>43495.60255787037</v>
      </c>
      <c r="H24" s="64" t="s">
        <v>39</v>
      </c>
      <c r="I24" s="64" t="s">
        <v>38</v>
      </c>
      <c r="J24" s="64" t="s">
        <v>98</v>
      </c>
      <c r="K24" s="65">
        <v>43514.140057870369</v>
      </c>
      <c r="L24" s="64"/>
      <c r="M24" s="64" t="s">
        <v>46</v>
      </c>
      <c r="N24" s="64"/>
      <c r="O24" s="64" t="s">
        <v>150</v>
      </c>
      <c r="P24" s="54">
        <f t="shared" si="0"/>
        <v>50.588194444440887</v>
      </c>
      <c r="Q24" s="19">
        <f t="shared" si="3"/>
        <v>0</v>
      </c>
      <c r="R24" s="28">
        <f t="shared" ca="1" si="1"/>
        <v>71.985636574070668</v>
      </c>
      <c r="S24" s="33" t="str">
        <f t="shared" ca="1" si="2"/>
        <v>71-90 days</v>
      </c>
    </row>
    <row r="25" spans="1:19" ht="21" x14ac:dyDescent="0.15">
      <c r="A25" s="64" t="s">
        <v>151</v>
      </c>
      <c r="B25" s="65">
        <v>43444.567870370367</v>
      </c>
      <c r="C25" s="64" t="s">
        <v>20</v>
      </c>
      <c r="D25" s="64" t="s">
        <v>123</v>
      </c>
      <c r="E25" s="64" t="s">
        <v>36</v>
      </c>
      <c r="F25" s="64" t="s">
        <v>76</v>
      </c>
      <c r="G25" s="65">
        <v>43496.548900462964</v>
      </c>
      <c r="H25" s="64" t="s">
        <v>37</v>
      </c>
      <c r="I25" s="64" t="s">
        <v>38</v>
      </c>
      <c r="J25" s="64" t="s">
        <v>311</v>
      </c>
      <c r="K25" s="65">
        <v>43510.249814814815</v>
      </c>
      <c r="L25" s="64"/>
      <c r="M25" s="64" t="s">
        <v>123</v>
      </c>
      <c r="N25" s="64"/>
      <c r="O25" s="64" t="s">
        <v>152</v>
      </c>
      <c r="P25" s="54">
        <f t="shared" si="0"/>
        <v>51.981030092596484</v>
      </c>
      <c r="Q25" s="19">
        <f t="shared" si="3"/>
        <v>0</v>
      </c>
      <c r="R25" s="28">
        <f t="shared" ca="1" si="1"/>
        <v>72.432129629632982</v>
      </c>
      <c r="S25" s="33" t="str">
        <f t="shared" ca="1" si="2"/>
        <v>71-90 days</v>
      </c>
    </row>
    <row r="26" spans="1:19" ht="21" x14ac:dyDescent="0.15">
      <c r="A26" s="64" t="s">
        <v>153</v>
      </c>
      <c r="B26" s="65">
        <v>43426.494930555556</v>
      </c>
      <c r="C26" s="64" t="s">
        <v>20</v>
      </c>
      <c r="D26" s="64" t="s">
        <v>154</v>
      </c>
      <c r="E26" s="64" t="s">
        <v>36</v>
      </c>
      <c r="F26" s="64" t="s">
        <v>40</v>
      </c>
      <c r="G26" s="65">
        <v>43467.77648148148</v>
      </c>
      <c r="H26" s="64" t="s">
        <v>39</v>
      </c>
      <c r="I26" s="64" t="s">
        <v>38</v>
      </c>
      <c r="J26" s="64" t="s">
        <v>98</v>
      </c>
      <c r="K26" s="65">
        <v>43502.61923611111</v>
      </c>
      <c r="L26" s="64"/>
      <c r="M26" s="64" t="s">
        <v>40</v>
      </c>
      <c r="N26" s="64"/>
      <c r="O26" s="64" t="s">
        <v>155</v>
      </c>
      <c r="P26" s="54">
        <f t="shared" si="0"/>
        <v>41.281550925923511</v>
      </c>
      <c r="Q26" s="19">
        <f t="shared" si="3"/>
        <v>0</v>
      </c>
      <c r="R26" s="28">
        <f t="shared" ca="1" si="1"/>
        <v>90.505069444443507</v>
      </c>
      <c r="S26" s="33" t="str">
        <f t="shared" ca="1" si="2"/>
        <v xml:space="preserve">more than 90 days </v>
      </c>
    </row>
    <row r="27" spans="1:19" ht="21" x14ac:dyDescent="0.15">
      <c r="A27" s="64" t="s">
        <v>103</v>
      </c>
      <c r="B27" s="65">
        <v>43398.547048611108</v>
      </c>
      <c r="C27" s="64" t="s">
        <v>20</v>
      </c>
      <c r="D27" s="64" t="s">
        <v>104</v>
      </c>
      <c r="E27" s="64" t="s">
        <v>36</v>
      </c>
      <c r="F27" s="64" t="s">
        <v>40</v>
      </c>
      <c r="G27" s="65">
        <v>43444.8908912037</v>
      </c>
      <c r="H27" s="64" t="s">
        <v>39</v>
      </c>
      <c r="I27" s="64" t="s">
        <v>38</v>
      </c>
      <c r="J27" s="64" t="s">
        <v>98</v>
      </c>
      <c r="K27" s="65">
        <v>43466.670659722222</v>
      </c>
      <c r="L27" s="64"/>
      <c r="M27" s="64" t="s">
        <v>104</v>
      </c>
      <c r="N27" s="64"/>
      <c r="O27" s="64" t="s">
        <v>105</v>
      </c>
      <c r="P27" s="54">
        <f t="shared" si="0"/>
        <v>46.343842592592409</v>
      </c>
      <c r="Q27" s="19">
        <f t="shared" si="3"/>
        <v>0</v>
      </c>
      <c r="R27" s="28">
        <f t="shared" ca="1" si="1"/>
        <v>118.45295138889196</v>
      </c>
      <c r="S27" s="33" t="str">
        <f t="shared" ca="1" si="2"/>
        <v xml:space="preserve">more than 90 days </v>
      </c>
    </row>
    <row r="28" spans="1:19" ht="21" x14ac:dyDescent="0.15">
      <c r="A28" s="64" t="s">
        <v>94</v>
      </c>
      <c r="B28" s="65">
        <v>43385.131979166668</v>
      </c>
      <c r="C28" s="64" t="s">
        <v>20</v>
      </c>
      <c r="D28" s="64" t="s">
        <v>46</v>
      </c>
      <c r="E28" s="64" t="s">
        <v>36</v>
      </c>
      <c r="F28" s="64" t="s">
        <v>42</v>
      </c>
      <c r="G28" s="65">
        <v>43495.603483796294</v>
      </c>
      <c r="H28" s="64" t="s">
        <v>45</v>
      </c>
      <c r="I28" s="64" t="s">
        <v>38</v>
      </c>
      <c r="J28" s="64" t="s">
        <v>98</v>
      </c>
      <c r="K28" s="65">
        <v>43563.702118055553</v>
      </c>
      <c r="L28" s="64"/>
      <c r="M28" s="64" t="s">
        <v>41</v>
      </c>
      <c r="N28" s="64"/>
      <c r="O28" s="64" t="s">
        <v>95</v>
      </c>
      <c r="P28" s="54">
        <f t="shared" si="0"/>
        <v>110.471504629626</v>
      </c>
      <c r="Q28" s="19">
        <f t="shared" si="3"/>
        <v>0</v>
      </c>
      <c r="R28" s="28">
        <f t="shared" ca="1" si="1"/>
        <v>131.86802083333168</v>
      </c>
      <c r="S28" s="33" t="str">
        <f t="shared" ca="1" si="2"/>
        <v xml:space="preserve">more than 90 days </v>
      </c>
    </row>
    <row r="29" spans="1:19" ht="21" x14ac:dyDescent="0.15">
      <c r="A29" s="64" t="s">
        <v>82</v>
      </c>
      <c r="B29" s="65">
        <v>43379.039687500001</v>
      </c>
      <c r="C29" s="64" t="s">
        <v>20</v>
      </c>
      <c r="D29" s="64" t="s">
        <v>71</v>
      </c>
      <c r="E29" s="64" t="s">
        <v>36</v>
      </c>
      <c r="F29" s="64" t="s">
        <v>40</v>
      </c>
      <c r="G29" s="65">
        <v>43483.848379629628</v>
      </c>
      <c r="H29" s="64" t="s">
        <v>83</v>
      </c>
      <c r="I29" s="64" t="s">
        <v>38</v>
      </c>
      <c r="J29" s="64" t="s">
        <v>98</v>
      </c>
      <c r="K29" s="65">
        <v>43524.398611111108</v>
      </c>
      <c r="L29" s="64"/>
      <c r="M29" s="64" t="s">
        <v>84</v>
      </c>
      <c r="N29" s="64"/>
      <c r="O29" s="64" t="s">
        <v>85</v>
      </c>
      <c r="P29" s="54">
        <f t="shared" si="0"/>
        <v>104.80869212962716</v>
      </c>
      <c r="Q29" s="19">
        <f t="shared" si="3"/>
        <v>0</v>
      </c>
      <c r="R29" s="28">
        <f t="shared" ca="1" si="1"/>
        <v>137.96031249999942</v>
      </c>
      <c r="S29" s="33" t="str">
        <f t="shared" ca="1" si="2"/>
        <v xml:space="preserve">more than 90 days </v>
      </c>
    </row>
    <row r="30" spans="1:19" ht="21" x14ac:dyDescent="0.15">
      <c r="A30" s="64" t="s">
        <v>87</v>
      </c>
      <c r="B30" s="65">
        <v>43374.184050925927</v>
      </c>
      <c r="C30" s="64" t="s">
        <v>20</v>
      </c>
      <c r="D30" s="64" t="s">
        <v>46</v>
      </c>
      <c r="E30" s="64" t="s">
        <v>36</v>
      </c>
      <c r="F30" s="64" t="s">
        <v>42</v>
      </c>
      <c r="G30" s="65">
        <v>43495.604189814818</v>
      </c>
      <c r="H30" s="64" t="s">
        <v>45</v>
      </c>
      <c r="I30" s="64" t="s">
        <v>38</v>
      </c>
      <c r="J30" s="64" t="s">
        <v>98</v>
      </c>
      <c r="K30" s="65">
        <v>43510.534745370373</v>
      </c>
      <c r="L30" s="64"/>
      <c r="M30" s="64" t="s">
        <v>68</v>
      </c>
      <c r="N30" s="64"/>
      <c r="O30" s="64" t="s">
        <v>86</v>
      </c>
      <c r="P30" s="54">
        <f t="shared" si="0"/>
        <v>121.42013888889051</v>
      </c>
      <c r="Q30" s="19">
        <f t="shared" si="3"/>
        <v>0</v>
      </c>
      <c r="R30" s="28">
        <f t="shared" ca="1" si="1"/>
        <v>142.81594907407271</v>
      </c>
      <c r="S30" s="33" t="str">
        <f t="shared" ca="1" si="2"/>
        <v xml:space="preserve">more than 90 days </v>
      </c>
    </row>
    <row r="31" spans="1:19" ht="21" x14ac:dyDescent="0.15">
      <c r="A31" s="64" t="s">
        <v>64</v>
      </c>
      <c r="B31" s="65">
        <v>43278.777372685188</v>
      </c>
      <c r="C31" s="64" t="s">
        <v>20</v>
      </c>
      <c r="D31" s="64" t="s">
        <v>65</v>
      </c>
      <c r="E31" s="64" t="s">
        <v>36</v>
      </c>
      <c r="F31" s="64" t="s">
        <v>42</v>
      </c>
      <c r="G31" s="65">
        <v>43495.604537037034</v>
      </c>
      <c r="H31" s="64" t="s">
        <v>39</v>
      </c>
      <c r="I31" s="64" t="s">
        <v>38</v>
      </c>
      <c r="J31" s="64" t="s">
        <v>98</v>
      </c>
      <c r="K31" s="65">
        <v>43396.945428240739</v>
      </c>
      <c r="L31" s="64"/>
      <c r="M31" s="64" t="s">
        <v>41</v>
      </c>
      <c r="N31" s="64"/>
      <c r="O31" s="64" t="s">
        <v>66</v>
      </c>
      <c r="P31" s="54">
        <f t="shared" si="0"/>
        <v>216.82716435184557</v>
      </c>
      <c r="Q31" s="19">
        <f t="shared" si="3"/>
        <v>0</v>
      </c>
      <c r="R31" s="28">
        <f t="shared" ca="1" si="1"/>
        <v>238.22262731481169</v>
      </c>
      <c r="S31" s="33" t="str">
        <f t="shared" ca="1" si="2"/>
        <v xml:space="preserve">more than 90 days </v>
      </c>
    </row>
    <row r="32" spans="1:19" ht="31.5" x14ac:dyDescent="0.15">
      <c r="A32" s="64" t="s">
        <v>290</v>
      </c>
      <c r="B32" s="65">
        <v>43487.598078703704</v>
      </c>
      <c r="C32" s="64" t="s">
        <v>5</v>
      </c>
      <c r="D32" s="64" t="s">
        <v>291</v>
      </c>
      <c r="E32" s="64" t="s">
        <v>36</v>
      </c>
      <c r="F32" s="64" t="s">
        <v>40</v>
      </c>
      <c r="G32" s="65">
        <v>43494.639965277776</v>
      </c>
      <c r="H32" s="64" t="s">
        <v>34</v>
      </c>
      <c r="I32" s="64" t="s">
        <v>292</v>
      </c>
      <c r="J32" s="64"/>
      <c r="K32" s="65">
        <v>43661.434189814812</v>
      </c>
      <c r="L32" s="64" t="s">
        <v>50</v>
      </c>
      <c r="M32" s="64" t="s">
        <v>291</v>
      </c>
      <c r="N32" s="64"/>
      <c r="O32" s="64" t="s">
        <v>293</v>
      </c>
      <c r="P32" s="54">
        <f t="shared" ref="P32:P48" si="4">G32-B32</f>
        <v>7.041886574072123</v>
      </c>
      <c r="Q32" s="19">
        <f t="shared" ref="Q32:Q48" si="5">IF(MONTH(B32)=1,1,0)</f>
        <v>1</v>
      </c>
      <c r="R32" s="28">
        <f t="shared" ref="R32:R48" ca="1" si="6">TODAY()-B32</f>
        <v>29.401921296295768</v>
      </c>
      <c r="S32" s="33" t="str">
        <f t="shared" ref="S32:S48" ca="1" si="7">IF(R32&gt;90,"more than 90 days ",IF(R32&gt;70,"71-90 days",IF(R32&gt;50,"51-70 days",IF(R32&gt;15,"15-50 days","&lt; 15 days"))))</f>
        <v>15-50 days</v>
      </c>
    </row>
    <row r="33" spans="1:19" ht="21" x14ac:dyDescent="0.15">
      <c r="A33" s="64" t="s">
        <v>255</v>
      </c>
      <c r="B33" s="65">
        <v>43482.976446759261</v>
      </c>
      <c r="C33" s="64" t="s">
        <v>5</v>
      </c>
      <c r="D33" s="64" t="s">
        <v>41</v>
      </c>
      <c r="E33" s="64" t="s">
        <v>36</v>
      </c>
      <c r="F33" s="64" t="s">
        <v>76</v>
      </c>
      <c r="G33" s="65">
        <v>43494.464444444442</v>
      </c>
      <c r="H33" s="64" t="s">
        <v>39</v>
      </c>
      <c r="I33" s="64" t="s">
        <v>38</v>
      </c>
      <c r="J33" s="64"/>
      <c r="K33" s="65">
        <v>43532.409085648149</v>
      </c>
      <c r="L33" s="64" t="s">
        <v>50</v>
      </c>
      <c r="M33" s="64" t="s">
        <v>41</v>
      </c>
      <c r="N33" s="64"/>
      <c r="O33" s="64" t="s">
        <v>256</v>
      </c>
      <c r="P33" s="54">
        <f t="shared" si="4"/>
        <v>11.487997685180744</v>
      </c>
      <c r="Q33" s="19">
        <f t="shared" si="5"/>
        <v>1</v>
      </c>
      <c r="R33" s="28">
        <f t="shared" ca="1" si="6"/>
        <v>34.023553240738693</v>
      </c>
      <c r="S33" s="33" t="str">
        <f t="shared" ca="1" si="7"/>
        <v>15-50 days</v>
      </c>
    </row>
    <row r="34" spans="1:19" ht="21" x14ac:dyDescent="0.15">
      <c r="A34" s="64" t="s">
        <v>224</v>
      </c>
      <c r="B34" s="65">
        <v>43476.540949074071</v>
      </c>
      <c r="C34" s="64" t="s">
        <v>24</v>
      </c>
      <c r="D34" s="64" t="s">
        <v>203</v>
      </c>
      <c r="E34" s="64" t="s">
        <v>36</v>
      </c>
      <c r="F34" s="64" t="s">
        <v>40</v>
      </c>
      <c r="G34" s="65">
        <v>43494.000520833331</v>
      </c>
      <c r="H34" s="64" t="s">
        <v>37</v>
      </c>
      <c r="I34" s="64" t="s">
        <v>38</v>
      </c>
      <c r="J34" s="64"/>
      <c r="K34" s="65">
        <v>43501.29650462963</v>
      </c>
      <c r="L34" s="64" t="s">
        <v>50</v>
      </c>
      <c r="M34" s="64" t="s">
        <v>203</v>
      </c>
      <c r="N34" s="64"/>
      <c r="O34" s="64" t="s">
        <v>225</v>
      </c>
      <c r="P34" s="54">
        <f t="shared" si="4"/>
        <v>17.459571759260143</v>
      </c>
      <c r="Q34" s="19">
        <f t="shared" si="5"/>
        <v>1</v>
      </c>
      <c r="R34" s="28">
        <f t="shared" ca="1" si="6"/>
        <v>40.45905092592875</v>
      </c>
      <c r="S34" s="33" t="str">
        <f t="shared" ca="1" si="7"/>
        <v>15-50 days</v>
      </c>
    </row>
    <row r="35" spans="1:19" ht="21" x14ac:dyDescent="0.15">
      <c r="A35" s="64" t="s">
        <v>200</v>
      </c>
      <c r="B35" s="65">
        <v>43476.041516203702</v>
      </c>
      <c r="C35" s="64" t="s">
        <v>24</v>
      </c>
      <c r="D35" s="64" t="s">
        <v>71</v>
      </c>
      <c r="E35" s="64" t="s">
        <v>36</v>
      </c>
      <c r="F35" s="64" t="s">
        <v>62</v>
      </c>
      <c r="G35" s="65">
        <v>43484.000173611108</v>
      </c>
      <c r="H35" s="64" t="s">
        <v>37</v>
      </c>
      <c r="I35" s="64" t="s">
        <v>38</v>
      </c>
      <c r="J35" s="64"/>
      <c r="K35" s="65">
        <v>43496.051238425927</v>
      </c>
      <c r="L35" s="64" t="s">
        <v>50</v>
      </c>
      <c r="M35" s="64" t="s">
        <v>62</v>
      </c>
      <c r="N35" s="64"/>
      <c r="O35" s="64" t="s">
        <v>201</v>
      </c>
      <c r="P35" s="54">
        <f t="shared" si="4"/>
        <v>7.9586574074055534</v>
      </c>
      <c r="Q35" s="19">
        <f t="shared" si="5"/>
        <v>1</v>
      </c>
      <c r="R35" s="28">
        <f t="shared" ca="1" si="6"/>
        <v>40.958483796297514</v>
      </c>
      <c r="S35" s="33" t="str">
        <f t="shared" ca="1" si="7"/>
        <v>15-50 days</v>
      </c>
    </row>
    <row r="36" spans="1:19" ht="21" x14ac:dyDescent="0.15">
      <c r="A36" s="64" t="s">
        <v>205</v>
      </c>
      <c r="B36" s="65">
        <v>43474.847766203704</v>
      </c>
      <c r="C36" s="64" t="s">
        <v>5</v>
      </c>
      <c r="D36" s="64" t="s">
        <v>46</v>
      </c>
      <c r="E36" s="64" t="s">
        <v>36</v>
      </c>
      <c r="F36" s="64" t="s">
        <v>40</v>
      </c>
      <c r="G36" s="65">
        <v>43494.633067129631</v>
      </c>
      <c r="H36" s="64" t="s">
        <v>37</v>
      </c>
      <c r="I36" s="64" t="s">
        <v>38</v>
      </c>
      <c r="J36" s="64"/>
      <c r="K36" s="65">
        <v>43501.631099537037</v>
      </c>
      <c r="L36" s="64" t="s">
        <v>50</v>
      </c>
      <c r="M36" s="64" t="s">
        <v>46</v>
      </c>
      <c r="N36" s="64"/>
      <c r="O36" s="64" t="s">
        <v>206</v>
      </c>
      <c r="P36" s="54">
        <f t="shared" si="4"/>
        <v>19.785300925927004</v>
      </c>
      <c r="Q36" s="19">
        <f t="shared" si="5"/>
        <v>1</v>
      </c>
      <c r="R36" s="28">
        <f t="shared" ca="1" si="6"/>
        <v>42.152233796296059</v>
      </c>
      <c r="S36" s="33" t="str">
        <f t="shared" ca="1" si="7"/>
        <v>15-50 days</v>
      </c>
    </row>
    <row r="37" spans="1:19" ht="21" x14ac:dyDescent="0.15">
      <c r="A37" s="64" t="s">
        <v>209</v>
      </c>
      <c r="B37" s="65">
        <v>43469.987233796295</v>
      </c>
      <c r="C37" s="64" t="s">
        <v>24</v>
      </c>
      <c r="D37" s="64" t="s">
        <v>46</v>
      </c>
      <c r="E37" s="64" t="s">
        <v>36</v>
      </c>
      <c r="F37" s="64" t="s">
        <v>76</v>
      </c>
      <c r="G37" s="65">
        <v>43495.000231481485</v>
      </c>
      <c r="H37" s="64" t="s">
        <v>34</v>
      </c>
      <c r="I37" s="64" t="s">
        <v>210</v>
      </c>
      <c r="J37" s="64"/>
      <c r="K37" s="65">
        <v>43661.737233796295</v>
      </c>
      <c r="L37" s="64" t="s">
        <v>50</v>
      </c>
      <c r="M37" s="64" t="s">
        <v>211</v>
      </c>
      <c r="N37" s="64"/>
      <c r="O37" s="64" t="s">
        <v>212</v>
      </c>
      <c r="P37" s="54">
        <f t="shared" si="4"/>
        <v>25.012997685189475</v>
      </c>
      <c r="Q37" s="19">
        <f t="shared" si="5"/>
        <v>1</v>
      </c>
      <c r="R37" s="28">
        <f t="shared" ca="1" si="6"/>
        <v>47.012766203704814</v>
      </c>
      <c r="S37" s="33" t="str">
        <f t="shared" ca="1" si="7"/>
        <v>15-50 days</v>
      </c>
    </row>
    <row r="38" spans="1:19" ht="21" x14ac:dyDescent="0.15">
      <c r="A38" s="64" t="s">
        <v>213</v>
      </c>
      <c r="B38" s="65">
        <v>43469.978125000001</v>
      </c>
      <c r="C38" s="64" t="s">
        <v>5</v>
      </c>
      <c r="D38" s="64" t="s">
        <v>214</v>
      </c>
      <c r="E38" s="64" t="s">
        <v>36</v>
      </c>
      <c r="F38" s="64" t="s">
        <v>42</v>
      </c>
      <c r="G38" s="65">
        <v>43495.142858796295</v>
      </c>
      <c r="H38" s="64" t="s">
        <v>215</v>
      </c>
      <c r="I38" s="64" t="s">
        <v>113</v>
      </c>
      <c r="J38" s="64"/>
      <c r="K38" s="65">
        <v>43658.528124999997</v>
      </c>
      <c r="L38" s="64" t="s">
        <v>50</v>
      </c>
      <c r="M38" s="64" t="s">
        <v>211</v>
      </c>
      <c r="N38" s="64"/>
      <c r="O38" s="64" t="s">
        <v>216</v>
      </c>
      <c r="P38" s="54">
        <f t="shared" si="4"/>
        <v>25.164733796293149</v>
      </c>
      <c r="Q38" s="19">
        <f t="shared" si="5"/>
        <v>1</v>
      </c>
      <c r="R38" s="28">
        <f t="shared" ca="1" si="6"/>
        <v>47.021874999998545</v>
      </c>
      <c r="S38" s="33" t="str">
        <f t="shared" ca="1" si="7"/>
        <v>15-50 days</v>
      </c>
    </row>
    <row r="39" spans="1:19" ht="21" x14ac:dyDescent="0.15">
      <c r="A39" s="64" t="s">
        <v>130</v>
      </c>
      <c r="B39" s="65">
        <v>43460.614363425928</v>
      </c>
      <c r="C39" s="64" t="s">
        <v>24</v>
      </c>
      <c r="D39" s="64" t="s">
        <v>35</v>
      </c>
      <c r="E39" s="64" t="s">
        <v>36</v>
      </c>
      <c r="F39" s="64" t="s">
        <v>47</v>
      </c>
      <c r="G39" s="65">
        <v>43487.000428240739</v>
      </c>
      <c r="H39" s="64" t="s">
        <v>45</v>
      </c>
      <c r="I39" s="64" t="s">
        <v>38</v>
      </c>
      <c r="J39" s="64"/>
      <c r="K39" s="65">
        <v>43599.672696759262</v>
      </c>
      <c r="L39" s="64" t="s">
        <v>50</v>
      </c>
      <c r="M39" s="64" t="s">
        <v>110</v>
      </c>
      <c r="N39" s="64"/>
      <c r="O39" s="64" t="s">
        <v>131</v>
      </c>
      <c r="P39" s="54">
        <f t="shared" si="4"/>
        <v>26.386064814811107</v>
      </c>
      <c r="Q39" s="19">
        <f t="shared" si="5"/>
        <v>0</v>
      </c>
      <c r="R39" s="28">
        <f t="shared" ca="1" si="6"/>
        <v>56.385636574072123</v>
      </c>
      <c r="S39" s="33" t="str">
        <f t="shared" ca="1" si="7"/>
        <v>51-70 days</v>
      </c>
    </row>
    <row r="40" spans="1:19" ht="21" x14ac:dyDescent="0.15">
      <c r="A40" s="64" t="s">
        <v>132</v>
      </c>
      <c r="B40" s="65">
        <v>43454.516041666669</v>
      </c>
      <c r="C40" s="64" t="s">
        <v>24</v>
      </c>
      <c r="D40" s="64" t="s">
        <v>123</v>
      </c>
      <c r="E40" s="64" t="s">
        <v>36</v>
      </c>
      <c r="F40" s="64" t="s">
        <v>47</v>
      </c>
      <c r="G40" s="65">
        <v>43495.000127314815</v>
      </c>
      <c r="H40" s="64" t="s">
        <v>37</v>
      </c>
      <c r="I40" s="64" t="s">
        <v>38</v>
      </c>
      <c r="J40" s="64"/>
      <c r="K40" s="65">
        <v>43504.338263888887</v>
      </c>
      <c r="L40" s="64" t="s">
        <v>50</v>
      </c>
      <c r="M40" s="64" t="s">
        <v>123</v>
      </c>
      <c r="N40" s="64"/>
      <c r="O40" s="64" t="s">
        <v>133</v>
      </c>
      <c r="P40" s="54">
        <f t="shared" si="4"/>
        <v>40.484085648145992</v>
      </c>
      <c r="Q40" s="19">
        <f t="shared" si="5"/>
        <v>0</v>
      </c>
      <c r="R40" s="28">
        <f t="shared" ca="1" si="6"/>
        <v>62.48395833333052</v>
      </c>
      <c r="S40" s="33" t="str">
        <f t="shared" ca="1" si="7"/>
        <v>51-70 days</v>
      </c>
    </row>
    <row r="41" spans="1:19" ht="21" x14ac:dyDescent="0.15">
      <c r="A41" s="64" t="s">
        <v>134</v>
      </c>
      <c r="B41" s="65">
        <v>43453.034710648149</v>
      </c>
      <c r="C41" s="64" t="s">
        <v>24</v>
      </c>
      <c r="D41" s="64" t="s">
        <v>46</v>
      </c>
      <c r="E41" s="64" t="s">
        <v>36</v>
      </c>
      <c r="F41" s="64" t="s">
        <v>40</v>
      </c>
      <c r="G41" s="65">
        <v>43487.000300925924</v>
      </c>
      <c r="H41" s="64" t="s">
        <v>37</v>
      </c>
      <c r="I41" s="64" t="s">
        <v>38</v>
      </c>
      <c r="J41" s="64"/>
      <c r="K41" s="65">
        <v>43493.981238425928</v>
      </c>
      <c r="L41" s="64" t="s">
        <v>50</v>
      </c>
      <c r="M41" s="64" t="s">
        <v>46</v>
      </c>
      <c r="N41" s="64"/>
      <c r="O41" s="64" t="s">
        <v>135</v>
      </c>
      <c r="P41" s="54">
        <f t="shared" si="4"/>
        <v>33.965590277774027</v>
      </c>
      <c r="Q41" s="19">
        <f t="shared" si="5"/>
        <v>0</v>
      </c>
      <c r="R41" s="28">
        <f t="shared" ca="1" si="6"/>
        <v>63.965289351850515</v>
      </c>
      <c r="S41" s="33" t="str">
        <f t="shared" ca="1" si="7"/>
        <v>51-70 days</v>
      </c>
    </row>
    <row r="42" spans="1:19" ht="21" x14ac:dyDescent="0.15">
      <c r="A42" s="64" t="s">
        <v>136</v>
      </c>
      <c r="B42" s="65">
        <v>43448.631840277776</v>
      </c>
      <c r="C42" s="64" t="s">
        <v>24</v>
      </c>
      <c r="D42" s="64" t="s">
        <v>137</v>
      </c>
      <c r="E42" s="64" t="s">
        <v>36</v>
      </c>
      <c r="F42" s="64" t="s">
        <v>40</v>
      </c>
      <c r="G42" s="65">
        <v>43476.000497685185</v>
      </c>
      <c r="H42" s="64" t="s">
        <v>138</v>
      </c>
      <c r="I42" s="64" t="s">
        <v>139</v>
      </c>
      <c r="J42" s="64"/>
      <c r="K42" s="65">
        <v>43451.757534722223</v>
      </c>
      <c r="L42" s="64" t="s">
        <v>93</v>
      </c>
      <c r="M42" s="64" t="s">
        <v>140</v>
      </c>
      <c r="N42" s="64"/>
      <c r="O42" s="64" t="s">
        <v>141</v>
      </c>
      <c r="P42" s="54">
        <f t="shared" si="4"/>
        <v>27.368657407409046</v>
      </c>
      <c r="Q42" s="19">
        <f t="shared" si="5"/>
        <v>0</v>
      </c>
      <c r="R42" s="28">
        <f t="shared" ca="1" si="6"/>
        <v>68.368159722223936</v>
      </c>
      <c r="S42" s="33" t="str">
        <f t="shared" ca="1" si="7"/>
        <v>51-70 days</v>
      </c>
    </row>
    <row r="43" spans="1:19" ht="21" x14ac:dyDescent="0.15">
      <c r="A43" s="64" t="s">
        <v>145</v>
      </c>
      <c r="B43" s="65">
        <v>43445.90179398148</v>
      </c>
      <c r="C43" s="64" t="s">
        <v>24</v>
      </c>
      <c r="D43" s="64" t="s">
        <v>77</v>
      </c>
      <c r="E43" s="64" t="s">
        <v>36</v>
      </c>
      <c r="F43" s="64" t="s">
        <v>59</v>
      </c>
      <c r="G43" s="65">
        <v>43476.000543981485</v>
      </c>
      <c r="H43" s="64" t="s">
        <v>37</v>
      </c>
      <c r="I43" s="64" t="s">
        <v>38</v>
      </c>
      <c r="J43" s="64"/>
      <c r="K43" s="65">
        <v>43488.553877314815</v>
      </c>
      <c r="L43" s="64" t="s">
        <v>50</v>
      </c>
      <c r="M43" s="64" t="s">
        <v>77</v>
      </c>
      <c r="N43" s="64"/>
      <c r="O43" s="64" t="s">
        <v>146</v>
      </c>
      <c r="P43" s="54">
        <f t="shared" si="4"/>
        <v>30.098750000004657</v>
      </c>
      <c r="Q43" s="19">
        <f t="shared" si="5"/>
        <v>0</v>
      </c>
      <c r="R43" s="28">
        <f t="shared" ca="1" si="6"/>
        <v>71.098206018519704</v>
      </c>
      <c r="S43" s="33" t="str">
        <f t="shared" ca="1" si="7"/>
        <v>71-90 days</v>
      </c>
    </row>
    <row r="44" spans="1:19" ht="21" x14ac:dyDescent="0.15">
      <c r="A44" s="64" t="s">
        <v>156</v>
      </c>
      <c r="B44" s="65">
        <v>43411.213506944441</v>
      </c>
      <c r="C44" s="64" t="s">
        <v>24</v>
      </c>
      <c r="D44" s="64" t="s">
        <v>157</v>
      </c>
      <c r="E44" s="64" t="s">
        <v>36</v>
      </c>
      <c r="F44" s="64" t="s">
        <v>60</v>
      </c>
      <c r="G44" s="65">
        <v>43473.000393518516</v>
      </c>
      <c r="H44" s="64" t="s">
        <v>37</v>
      </c>
      <c r="I44" s="64" t="s">
        <v>38</v>
      </c>
      <c r="J44" s="64"/>
      <c r="K44" s="65">
        <v>43473.222534722219</v>
      </c>
      <c r="L44" s="64" t="s">
        <v>50</v>
      </c>
      <c r="M44" s="64" t="s">
        <v>60</v>
      </c>
      <c r="N44" s="64"/>
      <c r="O44" s="64" t="s">
        <v>158</v>
      </c>
      <c r="P44" s="54">
        <f t="shared" si="4"/>
        <v>61.786886574074742</v>
      </c>
      <c r="Q44" s="19">
        <f t="shared" si="5"/>
        <v>0</v>
      </c>
      <c r="R44" s="28">
        <f t="shared" ca="1" si="6"/>
        <v>105.78649305555882</v>
      </c>
      <c r="S44" s="33" t="str">
        <f t="shared" ca="1" si="7"/>
        <v xml:space="preserve">more than 90 days </v>
      </c>
    </row>
    <row r="45" spans="1:19" ht="21" x14ac:dyDescent="0.15">
      <c r="A45" s="64" t="s">
        <v>109</v>
      </c>
      <c r="B45" s="65">
        <v>43404.857268518521</v>
      </c>
      <c r="C45" s="64" t="s">
        <v>24</v>
      </c>
      <c r="D45" s="64" t="s">
        <v>69</v>
      </c>
      <c r="E45" s="64" t="s">
        <v>36</v>
      </c>
      <c r="F45" s="64" t="s">
        <v>47</v>
      </c>
      <c r="G45" s="65">
        <v>43495.000243055554</v>
      </c>
      <c r="H45" s="64" t="s">
        <v>67</v>
      </c>
      <c r="I45" s="64" t="s">
        <v>38</v>
      </c>
      <c r="J45" s="64"/>
      <c r="K45" s="65">
        <v>43570.060740740744</v>
      </c>
      <c r="L45" s="64" t="s">
        <v>50</v>
      </c>
      <c r="M45" s="64" t="s">
        <v>110</v>
      </c>
      <c r="N45" s="64"/>
      <c r="O45" s="64" t="s">
        <v>111</v>
      </c>
      <c r="P45" s="54">
        <f t="shared" si="4"/>
        <v>90.142974537033297</v>
      </c>
      <c r="Q45" s="19">
        <f t="shared" si="5"/>
        <v>0</v>
      </c>
      <c r="R45" s="28">
        <f t="shared" ca="1" si="6"/>
        <v>112.14273148147913</v>
      </c>
      <c r="S45" s="33" t="str">
        <f t="shared" ca="1" si="7"/>
        <v xml:space="preserve">more than 90 days </v>
      </c>
    </row>
    <row r="46" spans="1:19" ht="21" x14ac:dyDescent="0.15">
      <c r="A46" s="64" t="s">
        <v>106</v>
      </c>
      <c r="B46" s="65">
        <v>43397.5705787037</v>
      </c>
      <c r="C46" s="64" t="s">
        <v>24</v>
      </c>
      <c r="D46" s="64" t="s">
        <v>46</v>
      </c>
      <c r="E46" s="64" t="s">
        <v>36</v>
      </c>
      <c r="F46" s="64" t="s">
        <v>62</v>
      </c>
      <c r="G46" s="65">
        <v>43483.000902777778</v>
      </c>
      <c r="H46" s="64" t="s">
        <v>37</v>
      </c>
      <c r="I46" s="64" t="s">
        <v>38</v>
      </c>
      <c r="J46" s="64"/>
      <c r="K46" s="65">
        <v>43480.105995370373</v>
      </c>
      <c r="L46" s="64" t="s">
        <v>50</v>
      </c>
      <c r="M46" s="64" t="s">
        <v>70</v>
      </c>
      <c r="N46" s="64"/>
      <c r="O46" s="64" t="s">
        <v>107</v>
      </c>
      <c r="P46" s="54">
        <f t="shared" si="4"/>
        <v>85.430324074077362</v>
      </c>
      <c r="Q46" s="19">
        <f t="shared" si="5"/>
        <v>0</v>
      </c>
      <c r="R46" s="28">
        <f t="shared" ca="1" si="6"/>
        <v>119.42942129629955</v>
      </c>
      <c r="S46" s="33" t="str">
        <f t="shared" ca="1" si="7"/>
        <v xml:space="preserve">more than 90 days </v>
      </c>
    </row>
    <row r="47" spans="1:19" ht="21" x14ac:dyDescent="0.15">
      <c r="A47" s="64" t="s">
        <v>96</v>
      </c>
      <c r="B47" s="65">
        <v>43383.120324074072</v>
      </c>
      <c r="C47" s="64" t="s">
        <v>24</v>
      </c>
      <c r="D47" s="64" t="s">
        <v>61</v>
      </c>
      <c r="E47" s="64" t="s">
        <v>36</v>
      </c>
      <c r="F47" s="64" t="s">
        <v>47</v>
      </c>
      <c r="G47" s="65">
        <v>43494.000578703701</v>
      </c>
      <c r="H47" s="64" t="s">
        <v>39</v>
      </c>
      <c r="I47" s="64" t="s">
        <v>38</v>
      </c>
      <c r="J47" s="64"/>
      <c r="K47" s="65">
        <v>43524.344629629632</v>
      </c>
      <c r="L47" s="64" t="s">
        <v>50</v>
      </c>
      <c r="M47" s="64" t="s">
        <v>41</v>
      </c>
      <c r="N47" s="64"/>
      <c r="O47" s="64" t="s">
        <v>97</v>
      </c>
      <c r="P47" s="54">
        <f t="shared" si="4"/>
        <v>110.88025462962833</v>
      </c>
      <c r="Q47" s="19">
        <f t="shared" si="5"/>
        <v>0</v>
      </c>
      <c r="R47" s="28">
        <f t="shared" ca="1" si="6"/>
        <v>133.87967592592759</v>
      </c>
      <c r="S47" s="33" t="str">
        <f t="shared" ca="1" si="7"/>
        <v xml:space="preserve">more than 90 days </v>
      </c>
    </row>
    <row r="48" spans="1:19" ht="21" x14ac:dyDescent="0.15">
      <c r="A48" s="64" t="s">
        <v>80</v>
      </c>
      <c r="B48" s="65">
        <v>43371.538321759261</v>
      </c>
      <c r="C48" s="64" t="s">
        <v>24</v>
      </c>
      <c r="D48" s="64" t="s">
        <v>71</v>
      </c>
      <c r="E48" s="64" t="s">
        <v>36</v>
      </c>
      <c r="F48" s="64" t="s">
        <v>40</v>
      </c>
      <c r="G48" s="65">
        <v>43483.000601851854</v>
      </c>
      <c r="H48" s="64" t="s">
        <v>37</v>
      </c>
      <c r="I48" s="64" t="s">
        <v>38</v>
      </c>
      <c r="J48" s="64"/>
      <c r="K48" s="65">
        <v>43496.0702662037</v>
      </c>
      <c r="L48" s="64" t="s">
        <v>50</v>
      </c>
      <c r="M48" s="64" t="s">
        <v>70</v>
      </c>
      <c r="N48" s="64"/>
      <c r="O48" s="64" t="s">
        <v>81</v>
      </c>
      <c r="P48" s="54">
        <f t="shared" si="4"/>
        <v>111.46228009259357</v>
      </c>
      <c r="Q48" s="19">
        <f t="shared" si="5"/>
        <v>0</v>
      </c>
      <c r="R48" s="28">
        <f t="shared" ca="1" si="6"/>
        <v>145.46167824073927</v>
      </c>
      <c r="S48" s="33" t="str">
        <f t="shared" ca="1" si="7"/>
        <v xml:space="preserve">more than 90 days </v>
      </c>
    </row>
    <row r="49" spans="17:17" x14ac:dyDescent="0.25">
      <c r="Q49" s="8">
        <f>SUM(Q2:Q48)</f>
        <v>27</v>
      </c>
    </row>
  </sheetData>
  <autoFilter ref="A1:S45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I1" workbookViewId="0">
      <selection activeCell="U12" sqref="U12"/>
    </sheetView>
  </sheetViews>
  <sheetFormatPr defaultRowHeight="15" x14ac:dyDescent="0.25"/>
  <cols>
    <col min="1" max="1" width="13.140625" style="21" customWidth="1"/>
    <col min="2" max="2" width="31.5703125" customWidth="1"/>
    <col min="3" max="3" width="20.140625" customWidth="1"/>
    <col min="4" max="4" width="5.42578125" bestFit="1" customWidth="1"/>
    <col min="5" max="5" width="11.28515625" bestFit="1" customWidth="1"/>
    <col min="7" max="7" width="17.7109375" customWidth="1"/>
    <col min="8" max="8" width="30.140625" customWidth="1"/>
    <col min="9" max="9" width="22.42578125" customWidth="1"/>
    <col min="10" max="10" width="19.42578125" customWidth="1"/>
    <col min="11" max="11" width="10.7109375" customWidth="1"/>
    <col min="12" max="12" width="16.140625" customWidth="1"/>
    <col min="13" max="13" width="25.5703125" customWidth="1"/>
    <col min="14" max="14" width="17.85546875" customWidth="1"/>
    <col min="15" max="15" width="11.140625" customWidth="1"/>
    <col min="16" max="16" width="11.5703125" bestFit="1" customWidth="1"/>
  </cols>
  <sheetData>
    <row r="1" spans="1:18" x14ac:dyDescent="0.25">
      <c r="A1" s="23" t="s">
        <v>30</v>
      </c>
      <c r="B1" s="59" t="s">
        <v>26</v>
      </c>
      <c r="M1" s="7" t="s">
        <v>9</v>
      </c>
      <c r="N1" s="9" t="s">
        <v>57</v>
      </c>
    </row>
    <row r="2" spans="1:18" x14ac:dyDescent="0.25">
      <c r="G2" s="15" t="s">
        <v>9</v>
      </c>
      <c r="H2" s="6" t="s">
        <v>57</v>
      </c>
      <c r="J2" s="11" t="s">
        <v>9</v>
      </c>
      <c r="K2" s="59" t="s">
        <v>57</v>
      </c>
    </row>
    <row r="3" spans="1:18" ht="39" customHeight="1" x14ac:dyDescent="0.25">
      <c r="A3" s="11" t="s">
        <v>48</v>
      </c>
      <c r="B3" s="11" t="s">
        <v>9</v>
      </c>
      <c r="C3" s="59"/>
      <c r="D3" s="59"/>
      <c r="M3" s="7" t="s">
        <v>29</v>
      </c>
      <c r="N3" s="9" t="s">
        <v>120</v>
      </c>
      <c r="O3" s="56" t="s">
        <v>121</v>
      </c>
      <c r="P3" s="56" t="s">
        <v>327</v>
      </c>
    </row>
    <row r="4" spans="1:18" x14ac:dyDescent="0.25">
      <c r="A4" s="11" t="s">
        <v>43</v>
      </c>
      <c r="B4" s="59" t="s">
        <v>24</v>
      </c>
      <c r="C4" s="59" t="s">
        <v>5</v>
      </c>
      <c r="D4" s="59" t="s">
        <v>44</v>
      </c>
      <c r="G4" s="15" t="s">
        <v>53</v>
      </c>
      <c r="H4" s="6" t="s">
        <v>25</v>
      </c>
      <c r="J4" s="23" t="s">
        <v>73</v>
      </c>
      <c r="K4" s="59" t="s">
        <v>56</v>
      </c>
      <c r="M4" s="10" t="s">
        <v>112</v>
      </c>
      <c r="N4" s="13">
        <v>1</v>
      </c>
      <c r="O4" s="31">
        <v>15</v>
      </c>
      <c r="P4" s="9"/>
    </row>
    <row r="5" spans="1:18" x14ac:dyDescent="0.25">
      <c r="A5" s="10" t="s">
        <v>40</v>
      </c>
      <c r="B5" s="13">
        <v>4</v>
      </c>
      <c r="C5" s="13">
        <v>2</v>
      </c>
      <c r="D5" s="13">
        <v>6</v>
      </c>
      <c r="G5" s="14" t="s">
        <v>62</v>
      </c>
      <c r="H5" s="22">
        <v>46.694490740741458</v>
      </c>
      <c r="J5" s="10" t="s">
        <v>62</v>
      </c>
      <c r="K5" s="13">
        <v>6</v>
      </c>
      <c r="M5" s="10" t="s">
        <v>37</v>
      </c>
      <c r="N5" s="13">
        <v>8</v>
      </c>
      <c r="O5" s="31" t="s">
        <v>122</v>
      </c>
      <c r="P5" s="9">
        <v>1</v>
      </c>
    </row>
    <row r="6" spans="1:18" x14ac:dyDescent="0.25">
      <c r="A6" s="10" t="s">
        <v>42</v>
      </c>
      <c r="B6" s="13"/>
      <c r="C6" s="13">
        <v>1</v>
      </c>
      <c r="D6" s="13">
        <v>1</v>
      </c>
      <c r="G6" s="14" t="s">
        <v>60</v>
      </c>
      <c r="H6" s="22">
        <v>61.786886574074742</v>
      </c>
      <c r="J6" s="10" t="s">
        <v>60</v>
      </c>
      <c r="K6" s="13">
        <v>1</v>
      </c>
      <c r="M6" s="10" t="s">
        <v>39</v>
      </c>
      <c r="N6" s="13">
        <v>6</v>
      </c>
      <c r="O6" s="31">
        <v>10</v>
      </c>
      <c r="P6" s="9">
        <v>3</v>
      </c>
    </row>
    <row r="7" spans="1:18" x14ac:dyDescent="0.25">
      <c r="A7" s="10" t="s">
        <v>47</v>
      </c>
      <c r="B7" s="13">
        <v>4</v>
      </c>
      <c r="C7" s="13"/>
      <c r="D7" s="13">
        <v>4</v>
      </c>
      <c r="G7" s="14" t="s">
        <v>40</v>
      </c>
      <c r="H7" s="22">
        <v>36.180547839505984</v>
      </c>
      <c r="J7" s="10" t="s">
        <v>40</v>
      </c>
      <c r="K7" s="13">
        <v>8</v>
      </c>
      <c r="M7" s="10" t="s">
        <v>45</v>
      </c>
      <c r="N7" s="13">
        <v>3</v>
      </c>
      <c r="O7" s="31">
        <v>15</v>
      </c>
      <c r="P7" s="9">
        <v>1</v>
      </c>
    </row>
    <row r="8" spans="1:18" x14ac:dyDescent="0.25">
      <c r="A8" s="10" t="s">
        <v>62</v>
      </c>
      <c r="B8" s="13">
        <v>2</v>
      </c>
      <c r="C8" s="13"/>
      <c r="D8" s="13">
        <v>2</v>
      </c>
      <c r="G8" s="14" t="s">
        <v>59</v>
      </c>
      <c r="H8" s="22">
        <v>30.098750000004657</v>
      </c>
      <c r="J8" s="10" t="s">
        <v>47</v>
      </c>
      <c r="K8" s="13">
        <v>3</v>
      </c>
      <c r="M8" s="10" t="s">
        <v>83</v>
      </c>
      <c r="N8" s="13">
        <v>4</v>
      </c>
      <c r="O8" s="31">
        <v>45</v>
      </c>
      <c r="P8" s="9">
        <v>5</v>
      </c>
    </row>
    <row r="9" spans="1:18" x14ac:dyDescent="0.25">
      <c r="A9" s="10" t="s">
        <v>59</v>
      </c>
      <c r="B9" s="13">
        <v>1</v>
      </c>
      <c r="C9" s="13"/>
      <c r="D9" s="13">
        <v>1</v>
      </c>
      <c r="G9" s="14" t="s">
        <v>47</v>
      </c>
      <c r="H9" s="22">
        <v>66.97334490740468</v>
      </c>
      <c r="J9" s="10" t="s">
        <v>42</v>
      </c>
      <c r="K9" s="13">
        <v>8</v>
      </c>
      <c r="M9" s="10" t="s">
        <v>67</v>
      </c>
      <c r="N9" s="13">
        <v>4</v>
      </c>
      <c r="O9" s="31"/>
      <c r="P9" s="9">
        <v>1</v>
      </c>
    </row>
    <row r="10" spans="1:18" x14ac:dyDescent="0.25">
      <c r="A10" s="10" t="s">
        <v>60</v>
      </c>
      <c r="B10" s="13">
        <v>1</v>
      </c>
      <c r="C10" s="13"/>
      <c r="D10" s="13">
        <v>1</v>
      </c>
      <c r="G10" s="14" t="s">
        <v>42</v>
      </c>
      <c r="H10" s="22">
        <v>25.164733796293149</v>
      </c>
      <c r="J10" s="10" t="s">
        <v>76</v>
      </c>
      <c r="K10" s="13">
        <v>4</v>
      </c>
      <c r="M10" s="10" t="s">
        <v>221</v>
      </c>
      <c r="N10" s="13">
        <v>4</v>
      </c>
      <c r="O10" s="31">
        <v>15</v>
      </c>
      <c r="P10" s="9"/>
    </row>
    <row r="11" spans="1:18" x14ac:dyDescent="0.25">
      <c r="A11" s="10" t="s">
        <v>76</v>
      </c>
      <c r="B11" s="13">
        <v>1</v>
      </c>
      <c r="C11" s="13">
        <v>1</v>
      </c>
      <c r="D11" s="13">
        <v>2</v>
      </c>
      <c r="G11" s="14" t="s">
        <v>76</v>
      </c>
      <c r="H11" s="22">
        <v>18.25049768518511</v>
      </c>
      <c r="J11" s="10" t="s">
        <v>44</v>
      </c>
      <c r="K11" s="13">
        <v>30</v>
      </c>
      <c r="M11" s="10" t="s">
        <v>44</v>
      </c>
      <c r="N11" s="13">
        <v>30</v>
      </c>
      <c r="O11" s="55"/>
      <c r="P11" s="55"/>
    </row>
    <row r="12" spans="1:18" x14ac:dyDescent="0.25">
      <c r="A12" s="10" t="s">
        <v>44</v>
      </c>
      <c r="B12" s="13">
        <v>13</v>
      </c>
      <c r="C12" s="13">
        <v>4</v>
      </c>
      <c r="D12" s="13">
        <v>17</v>
      </c>
      <c r="G12" s="14" t="s">
        <v>54</v>
      </c>
      <c r="H12" s="22">
        <v>43.053941993463546</v>
      </c>
      <c r="P12" s="8"/>
    </row>
    <row r="13" spans="1:18" x14ac:dyDescent="0.25">
      <c r="A13"/>
    </row>
    <row r="14" spans="1:18" x14ac:dyDescent="0.25">
      <c r="A14" s="16"/>
      <c r="B14" s="17"/>
      <c r="C14" s="17"/>
      <c r="G14" s="14"/>
      <c r="H14" s="22"/>
    </row>
    <row r="15" spans="1:18" x14ac:dyDescent="0.25">
      <c r="A15" s="16"/>
      <c r="B15" s="17"/>
      <c r="C15" s="17"/>
      <c r="G15" s="14"/>
      <c r="H15" s="22"/>
      <c r="R15">
        <v>4</v>
      </c>
    </row>
    <row r="16" spans="1:18" x14ac:dyDescent="0.25">
      <c r="A16" s="16"/>
      <c r="B16" s="17"/>
      <c r="C16" s="17"/>
      <c r="G16" s="14"/>
      <c r="H16" s="22"/>
      <c r="J16" s="23" t="s">
        <v>9</v>
      </c>
      <c r="K16" s="10" t="s">
        <v>79</v>
      </c>
    </row>
    <row r="17" spans="1:13" ht="15" customHeight="1" x14ac:dyDescent="0.25">
      <c r="A17" s="16"/>
      <c r="B17" s="17"/>
      <c r="C17" s="17"/>
      <c r="G17" s="14"/>
      <c r="H17" s="22"/>
      <c r="J17" s="10" t="s">
        <v>23</v>
      </c>
      <c r="K17" s="13">
        <v>8</v>
      </c>
    </row>
    <row r="18" spans="1:13" ht="15" customHeight="1" x14ac:dyDescent="0.25">
      <c r="A18" s="24" t="s">
        <v>9</v>
      </c>
      <c r="B18" s="6" t="s">
        <v>57</v>
      </c>
      <c r="G18" s="11" t="s">
        <v>9</v>
      </c>
      <c r="H18" s="59" t="s">
        <v>57</v>
      </c>
      <c r="J18" s="10" t="s">
        <v>20</v>
      </c>
      <c r="K18" s="13">
        <v>22</v>
      </c>
    </row>
    <row r="19" spans="1:13" x14ac:dyDescent="0.25">
      <c r="G19" s="6"/>
      <c r="H19" s="6"/>
      <c r="J19" s="10" t="s">
        <v>44</v>
      </c>
      <c r="K19" s="13">
        <v>30</v>
      </c>
    </row>
    <row r="20" spans="1:13" ht="15" customHeight="1" x14ac:dyDescent="0.25">
      <c r="A20" s="24" t="s">
        <v>53</v>
      </c>
      <c r="B20" s="6" t="s">
        <v>56</v>
      </c>
      <c r="G20" s="59" t="s">
        <v>58</v>
      </c>
      <c r="H20" s="12"/>
    </row>
    <row r="21" spans="1:13" ht="15" customHeight="1" x14ac:dyDescent="0.25">
      <c r="A21" s="14" t="s">
        <v>50</v>
      </c>
      <c r="B21" s="18">
        <v>0.94117647058823528</v>
      </c>
      <c r="G21" s="13">
        <v>30</v>
      </c>
      <c r="H21" s="12"/>
    </row>
    <row r="22" spans="1:13" ht="15" customHeight="1" x14ac:dyDescent="0.25">
      <c r="A22" s="14" t="s">
        <v>93</v>
      </c>
      <c r="B22" s="18">
        <v>5.8823529411764705E-2</v>
      </c>
    </row>
    <row r="23" spans="1:13" x14ac:dyDescent="0.25">
      <c r="A23" s="14" t="s">
        <v>54</v>
      </c>
      <c r="B23" s="18">
        <v>1</v>
      </c>
      <c r="J23" s="21"/>
      <c r="K23" s="32"/>
    </row>
    <row r="24" spans="1:13" x14ac:dyDescent="0.25">
      <c r="G24" s="15" t="s">
        <v>9</v>
      </c>
      <c r="H24" s="6" t="s">
        <v>57</v>
      </c>
      <c r="J24" s="21"/>
      <c r="K24" s="32"/>
    </row>
    <row r="25" spans="1:13" x14ac:dyDescent="0.25">
      <c r="J25" s="21"/>
      <c r="K25" s="32"/>
    </row>
    <row r="26" spans="1:13" x14ac:dyDescent="0.25">
      <c r="G26" s="15" t="s">
        <v>100</v>
      </c>
      <c r="H26" s="15" t="s">
        <v>20</v>
      </c>
      <c r="I26" s="6"/>
      <c r="J26" s="6"/>
      <c r="K26" s="6"/>
      <c r="L26" s="6"/>
      <c r="M26" s="6"/>
    </row>
    <row r="27" spans="1:13" x14ac:dyDescent="0.25">
      <c r="G27" s="15" t="s">
        <v>88</v>
      </c>
      <c r="H27" s="10" t="s">
        <v>72</v>
      </c>
      <c r="I27" s="10" t="s">
        <v>22</v>
      </c>
      <c r="J27" s="10" t="s">
        <v>311</v>
      </c>
      <c r="K27" s="10" t="s">
        <v>99</v>
      </c>
      <c r="L27" s="6" t="s">
        <v>98</v>
      </c>
      <c r="M27" s="59" t="s">
        <v>44</v>
      </c>
    </row>
    <row r="28" spans="1:13" x14ac:dyDescent="0.25">
      <c r="G28" s="14" t="s">
        <v>90</v>
      </c>
      <c r="H28" s="13">
        <v>1</v>
      </c>
      <c r="I28" s="13"/>
      <c r="J28" s="13">
        <v>1</v>
      </c>
      <c r="K28" s="13">
        <v>2</v>
      </c>
      <c r="L28" s="13">
        <v>4</v>
      </c>
      <c r="M28" s="13">
        <v>8</v>
      </c>
    </row>
    <row r="29" spans="1:13" x14ac:dyDescent="0.25">
      <c r="G29" s="14" t="s">
        <v>226</v>
      </c>
      <c r="H29" s="13"/>
      <c r="I29" s="13">
        <v>1</v>
      </c>
      <c r="J29" s="13">
        <v>1</v>
      </c>
      <c r="K29" s="13"/>
      <c r="L29" s="13">
        <v>2</v>
      </c>
      <c r="M29" s="13">
        <v>4</v>
      </c>
    </row>
    <row r="30" spans="1:13" x14ac:dyDescent="0.25">
      <c r="G30" s="14" t="s">
        <v>318</v>
      </c>
      <c r="H30" s="13"/>
      <c r="I30" s="13"/>
      <c r="J30" s="13"/>
      <c r="K30" s="13"/>
      <c r="L30" s="13">
        <v>1</v>
      </c>
      <c r="M30" s="13">
        <v>1</v>
      </c>
    </row>
    <row r="31" spans="1:13" x14ac:dyDescent="0.25">
      <c r="G31" s="14" t="s">
        <v>91</v>
      </c>
      <c r="H31" s="13"/>
      <c r="I31" s="13"/>
      <c r="J31" s="13"/>
      <c r="K31" s="13"/>
      <c r="L31" s="13">
        <v>5</v>
      </c>
      <c r="M31" s="13">
        <v>5</v>
      </c>
    </row>
    <row r="32" spans="1:13" x14ac:dyDescent="0.25">
      <c r="G32" s="14" t="s">
        <v>44</v>
      </c>
      <c r="H32" s="13">
        <v>1</v>
      </c>
      <c r="I32" s="13">
        <v>1</v>
      </c>
      <c r="J32" s="13">
        <v>2</v>
      </c>
      <c r="K32" s="13">
        <v>2</v>
      </c>
      <c r="L32" s="13">
        <v>12</v>
      </c>
      <c r="M32" s="13">
        <v>18</v>
      </c>
    </row>
    <row r="34" spans="2:3" x14ac:dyDescent="0.25">
      <c r="B34" s="51" t="s">
        <v>9</v>
      </c>
      <c r="C34" s="41" t="s">
        <v>57</v>
      </c>
    </row>
    <row r="36" spans="2:3" x14ac:dyDescent="0.25">
      <c r="B36" s="11" t="s">
        <v>53</v>
      </c>
      <c r="C36" s="59" t="s">
        <v>56</v>
      </c>
    </row>
    <row r="37" spans="2:3" x14ac:dyDescent="0.25">
      <c r="B37" s="10" t="s">
        <v>62</v>
      </c>
      <c r="C37" s="13">
        <v>2</v>
      </c>
    </row>
    <row r="38" spans="2:3" x14ac:dyDescent="0.25">
      <c r="B38" s="10" t="s">
        <v>60</v>
      </c>
      <c r="C38" s="13">
        <v>1</v>
      </c>
    </row>
    <row r="39" spans="2:3" x14ac:dyDescent="0.25">
      <c r="B39" s="10" t="s">
        <v>40</v>
      </c>
      <c r="C39" s="13">
        <v>6</v>
      </c>
    </row>
    <row r="40" spans="2:3" x14ac:dyDescent="0.25">
      <c r="B40" s="10" t="s">
        <v>59</v>
      </c>
      <c r="C40" s="13">
        <v>1</v>
      </c>
    </row>
    <row r="41" spans="2:3" x14ac:dyDescent="0.25">
      <c r="B41" s="10" t="s">
        <v>47</v>
      </c>
      <c r="C41" s="13">
        <v>4</v>
      </c>
    </row>
    <row r="42" spans="2:3" x14ac:dyDescent="0.25">
      <c r="B42" s="10" t="s">
        <v>76</v>
      </c>
      <c r="C42" s="13">
        <v>2</v>
      </c>
    </row>
    <row r="43" spans="2:3" x14ac:dyDescent="0.25">
      <c r="B43" s="10" t="s">
        <v>42</v>
      </c>
      <c r="C43" s="13">
        <v>1</v>
      </c>
    </row>
    <row r="44" spans="2:3" x14ac:dyDescent="0.25">
      <c r="B44" s="10" t="s">
        <v>54</v>
      </c>
      <c r="C44" s="13">
        <v>17</v>
      </c>
    </row>
  </sheetData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</vt:lpstr>
      <vt:lpstr>Trend Data</vt:lpstr>
      <vt:lpstr>Incident List </vt:lpstr>
      <vt:lpstr>Incident Pivot</vt:lpstr>
      <vt:lpstr>SR List</vt:lpstr>
      <vt:lpstr>SR Pivot</vt:lpstr>
    </vt:vector>
  </TitlesOfParts>
  <Company>Harman International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Adams</dc:creator>
  <cp:lastModifiedBy>Akshay Dani</cp:lastModifiedBy>
  <dcterms:created xsi:type="dcterms:W3CDTF">2018-07-05T12:56:43Z</dcterms:created>
  <dcterms:modified xsi:type="dcterms:W3CDTF">2019-02-20T21:59:24Z</dcterms:modified>
</cp:coreProperties>
</file>