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oem-Subjects\Sem-I\FDA\"/>
    </mc:Choice>
  </mc:AlternateContent>
  <bookViews>
    <workbookView xWindow="0" yWindow="0" windowWidth="23040" windowHeight="9780"/>
  </bookViews>
  <sheets>
    <sheet name="Logisitc Reg.csv" sheetId="1" r:id="rId1"/>
    <sheet name="Logisitc Reg.csv (2)" sheetId="3" r:id="rId2"/>
  </sheets>
  <definedNames>
    <definedName name="_xlnm._FilterDatabase" localSheetId="0" hidden="1">'Logisitc Reg.csv'!$P$5:$P$90</definedName>
    <definedName name="_xlnm._FilterDatabase" localSheetId="1" hidden="1">'Logisitc Reg.csv (2)'!$P$5:$P$90</definedName>
  </definedNames>
  <calcPr calcId="162913"/>
</workbook>
</file>

<file path=xl/calcChain.xml><?xml version="1.0" encoding="utf-8"?>
<calcChain xmlns="http://schemas.openxmlformats.org/spreadsheetml/2006/main">
  <c r="U58" i="1" l="1"/>
  <c r="U55" i="1" l="1"/>
  <c r="N9" i="1" l="1"/>
  <c r="V55" i="1"/>
  <c r="V56" i="1" s="1"/>
  <c r="V54" i="1"/>
  <c r="O15" i="1"/>
  <c r="P15" i="1" s="1"/>
  <c r="N7" i="1"/>
  <c r="O7" i="1" s="1"/>
  <c r="P7" i="1" s="1"/>
  <c r="N8" i="1"/>
  <c r="O8" i="1" s="1"/>
  <c r="P8" i="1" s="1"/>
  <c r="O9" i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6" i="1"/>
  <c r="O6" i="1" s="1"/>
  <c r="P6" i="1" s="1"/>
  <c r="U54" i="1" l="1"/>
  <c r="T54" i="1"/>
  <c r="T55" i="1"/>
</calcChain>
</file>

<file path=xl/sharedStrings.xml><?xml version="1.0" encoding="utf-8"?>
<sst xmlns="http://schemas.openxmlformats.org/spreadsheetml/2006/main" count="390" uniqueCount="170">
  <si>
    <t>competitorname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</si>
  <si>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</si>
  <si>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</si>
  <si>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</si>
  <si>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</si>
  <si>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</si>
  <si>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</si>
  <si>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</si>
  <si>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</si>
  <si>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</si>
  <si>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</si>
  <si>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</si>
  <si>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</si>
  <si>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100 Grand</t>
  </si>
  <si>
    <t>3 Musketeers</t>
  </si>
  <si>
    <t>One dime</t>
  </si>
  <si>
    <t>One quarter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</si>
  <si>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</si>
  <si>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</si>
  <si>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</si>
  <si>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</si>
  <si>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</si>
  <si>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</si>
  <si>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</si>
  <si>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</si>
  <si>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</si>
  <si>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</si>
  <si>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</si>
  <si>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</si>
  <si>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</si>
  <si>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</si>
  <si>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</si>
  <si>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</si>
  <si>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</si>
  <si>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</si>
  <si>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HersheyÕs Kisses</t>
  </si>
  <si>
    <t>HersheyÕs Krackel</t>
  </si>
  <si>
    <t>HersheyÕs Milk Chocolate</t>
  </si>
  <si>
    <t>HersheyÕs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</si>
  <si>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</si>
  <si>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</si>
  <si>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</si>
  <si>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</si>
  <si>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</si>
  <si>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</si>
  <si>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M&amp;MÕs</t>
  </si>
  <si>
    <t>M&amp;MÕs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</si>
  <si>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</si>
  <si>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</si>
  <si>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</si>
  <si>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</si>
  <si>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</si>
  <si>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</si>
  <si>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</si>
  <si>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</si>
  <si>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</si>
  <si>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</si>
  <si>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</si>
  <si>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</si>
  <si>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</si>
  <si>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</si>
  <si>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</si>
  <si>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</si>
  <si>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</si>
  <si>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ReeseÕs Miniatures</t>
  </si>
  <si>
    <t>ReeseÕs Peanut Butter cup</t>
  </si>
  <si>
    <t>ReeseÕs pieces</t>
  </si>
  <si>
    <t>ReeseÕs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</si>
  <si>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</si>
  <si>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</si>
  <si>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</si>
  <si>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</si>
  <si>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</si>
  <si>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</si>
  <si>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</si>
  <si>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</si>
  <si>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</si>
  <si>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</si>
  <si>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</si>
  <si>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</si>
  <si>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</si>
  <si>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</si>
  <si>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</si>
  <si>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</si>
  <si>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</si>
  <si>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</si>
  <si>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</si>
  <si>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</si>
  <si>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</si>
  <si>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</si>
  <si>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</si>
  <si>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</si>
  <si>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</si>
  <si>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</si>
  <si>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</si>
  <si>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WelchÕs Fruit Snacks</t>
  </si>
  <si>
    <t>WertherÕs Original Caramel</t>
  </si>
  <si>
    <t>Whoppers</t>
  </si>
  <si>
    <t>AM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</si>
  <si>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</si>
  <si>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</si>
  <si>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</si>
  <si>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</si>
  <si>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</si>
  <si>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</si>
  <si>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</si>
  <si>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</si>
  <si>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</si>
  <si>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</si>
  <si>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</si>
  <si>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</si>
  <si>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</si>
  <si>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</si>
  <si>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</si>
  <si>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</si>
  <si>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</si>
  <si>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</si>
  <si>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</si>
  <si>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</si>
  <si>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</si>
  <si>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</si>
  <si>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</si>
  <si>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</si>
  <si>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coefficients</t>
  </si>
  <si>
    <t>variables</t>
  </si>
  <si>
    <t>values</t>
  </si>
  <si>
    <t>logit</t>
  </si>
  <si>
    <t>probabily</t>
  </si>
  <si>
    <t>predection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</si>
  <si>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</si>
  <si>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</si>
  <si>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</si>
  <si>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</si>
  <si>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</si>
  <si>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</si>
  <si>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</si>
  <si>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</si>
  <si>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</si>
  <si>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</si>
  <si>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</si>
  <si>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</si>
  <si>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</si>
  <si>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</si>
  <si>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</si>
  <si>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</si>
  <si>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</si>
  <si>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</si>
  <si>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</si>
  <si>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</si>
  <si>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</si>
  <si>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</si>
  <si>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</si>
  <si>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</si>
  <si>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69% model is capable of predection</t>
  </si>
  <si>
    <t>&lt; 0 model is significant model</t>
  </si>
  <si>
    <t>confusion matrix</t>
  </si>
  <si>
    <t>Nominal</t>
  </si>
  <si>
    <t>Ratio</t>
  </si>
  <si>
    <t>Mode</t>
  </si>
  <si>
    <t>Variables</t>
  </si>
  <si>
    <t>type</t>
  </si>
  <si>
    <t xml:space="preserve"> operation</t>
  </si>
  <si>
    <t>positive impact variables</t>
  </si>
  <si>
    <t>negative impact variables</t>
  </si>
  <si>
    <t>Accuracy= {15+37}/85</t>
  </si>
  <si>
    <t>Accuracy of model is 61%</t>
  </si>
  <si>
    <t>Misclassification of the model is 39%</t>
  </si>
  <si>
    <t>Calculations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</si>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</sst>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2" borderId="3" applyNumberFormat="0" applyAlignment="0" applyProtection="0"/>
    <xf numFmtId="9" fontId="10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 applyAlignment="1"/>
    <xf numFmtId="0" fontId="0" fillId="4" borderId="0" xfId="0" applyFill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3" borderId="7" xfId="0" applyFont="1" applyFill="1" applyBorder="1" applyAlignment="1"/>
    <xf numFmtId="0" fontId="0" fillId="3" borderId="8" xfId="0" applyFont="1" applyFill="1" applyBorder="1" applyAlignment="1"/>
    <xf numFmtId="0" fontId="0" fillId="3" borderId="0" xfId="0" applyFont="1" applyFill="1" applyBorder="1" applyAlignment="1"/>
    <xf numFmtId="0" fontId="0" fillId="3" borderId="9" xfId="0" applyFont="1" applyFill="1" applyBorder="1" applyAlignment="1"/>
    <xf numFmtId="0" fontId="0" fillId="3" borderId="10" xfId="0" applyFont="1" applyFill="1" applyBorder="1" applyAlignment="1"/>
    <xf numFmtId="0" fontId="0" fillId="3" borderId="1" xfId="0" applyFont="1" applyFill="1" applyBorder="1" applyAlignment="1"/>
    <xf numFmtId="0" fontId="0" fillId="3" borderId="11" xfId="0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ill="1" applyBorder="1" applyAlignment="1"/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11" xfId="0" applyFon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5" xfId="0" applyFont="1" applyBorder="1" applyAlignment="1"/>
    <xf numFmtId="0" fontId="0" fillId="0" borderId="11" xfId="0" applyFont="1" applyBorder="1" applyAlignment="1"/>
    <xf numFmtId="0" fontId="5" fillId="5" borderId="14" xfId="1" applyFont="1" applyFill="1" applyBorder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9" fillId="3" borderId="1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0" fillId="6" borderId="8" xfId="0" applyFill="1" applyBorder="1" applyAlignment="1"/>
    <xf numFmtId="0" fontId="0" fillId="6" borderId="0" xfId="0" applyFill="1" applyBorder="1" applyAlignment="1"/>
    <xf numFmtId="0" fontId="0" fillId="6" borderId="10" xfId="0" applyFill="1" applyBorder="1" applyAlignment="1"/>
    <xf numFmtId="0" fontId="0" fillId="6" borderId="1" xfId="0" applyFill="1" applyBorder="1" applyAlignment="1"/>
    <xf numFmtId="0" fontId="0" fillId="0" borderId="10" xfId="0" applyFont="1" applyBorder="1" applyAlignment="1"/>
    <xf numFmtId="0" fontId="0" fillId="4" borderId="8" xfId="0" applyFill="1" applyBorder="1" applyAlignment="1"/>
    <xf numFmtId="0" fontId="0" fillId="4" borderId="9" xfId="0" applyFill="1" applyBorder="1"/>
    <xf numFmtId="0" fontId="0" fillId="4" borderId="10" xfId="0" applyFill="1" applyBorder="1" applyAlignment="1"/>
    <xf numFmtId="0" fontId="0" fillId="6" borderId="9" xfId="0" applyFill="1" applyBorder="1"/>
    <xf numFmtId="0" fontId="0" fillId="6" borderId="10" xfId="0" applyFont="1" applyFill="1" applyBorder="1" applyAlignment="1"/>
    <xf numFmtId="0" fontId="0" fillId="6" borderId="11" xfId="0" applyFont="1" applyFill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4" xfId="0" applyFont="1" applyBorder="1" applyAlignment="1"/>
    <xf numFmtId="0" fontId="0" fillId="0" borderId="4" xfId="0" applyFont="1" applyBorder="1" applyAlignment="1"/>
    <xf numFmtId="0" fontId="0" fillId="0" borderId="16" xfId="0" applyFont="1" applyBorder="1" applyAlignment="1"/>
    <xf numFmtId="0" fontId="7" fillId="5" borderId="4" xfId="0" applyFont="1" applyFill="1" applyBorder="1" applyAlignment="1"/>
    <xf numFmtId="0" fontId="0" fillId="5" borderId="0" xfId="0" applyFont="1" applyFill="1" applyAlignment="1"/>
    <xf numFmtId="0" fontId="0" fillId="0" borderId="15" xfId="0" applyBorder="1"/>
    <xf numFmtId="0" fontId="0" fillId="0" borderId="0" xfId="0"/>
    <xf numFmtId="0" fontId="3" fillId="0" borderId="14" xfId="0" applyFont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5" fillId="5" borderId="10" xfId="0" applyFont="1" applyFill="1" applyBorder="1"/>
    <xf numFmtId="0" fontId="5" fillId="5" borderId="1" xfId="0" applyFont="1" applyFill="1" applyBorder="1"/>
    <xf numFmtId="0" fontId="5" fillId="5" borderId="11" xfId="0" applyFont="1" applyFill="1" applyBorder="1"/>
    <xf numFmtId="0" fontId="5" fillId="5" borderId="4" xfId="1" applyFont="1" applyFill="1" applyBorder="1"/>
    <xf numFmtId="0" fontId="0" fillId="0" borderId="19" xfId="0" applyFill="1" applyBorder="1" applyAlignment="1"/>
    <xf numFmtId="0" fontId="0" fillId="0" borderId="18" xfId="0" applyFill="1" applyBorder="1" applyAlignment="1"/>
    <xf numFmtId="0" fontId="3" fillId="0" borderId="17" xfId="0" applyFont="1" applyBorder="1" applyAlignment="1"/>
    <xf numFmtId="0" fontId="3" fillId="0" borderId="19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2" fillId="0" borderId="0" xfId="0" applyFont="1" applyFill="1" applyBorder="1" applyAlignment="1">
      <alignment horizontal="centerContinuous"/>
    </xf>
    <xf numFmtId="0" fontId="1" fillId="7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5" fillId="0" borderId="0" xfId="1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0" fontId="5" fillId="0" borderId="0" xfId="0" applyFont="1" applyFill="1" applyBorder="1"/>
    <xf numFmtId="0" fontId="6" fillId="7" borderId="5" xfId="0" applyFont="1" applyFill="1" applyBorder="1" applyAlignment="1"/>
    <xf numFmtId="0" fontId="6" fillId="7" borderId="6" xfId="0" applyFont="1" applyFill="1" applyBorder="1" applyAlignment="1"/>
    <xf numFmtId="0" fontId="6" fillId="7" borderId="7" xfId="0" applyFont="1" applyFill="1" applyBorder="1" applyAlignment="1"/>
    <xf numFmtId="0" fontId="1" fillId="7" borderId="8" xfId="0" applyFont="1" applyFill="1" applyBorder="1" applyAlignment="1"/>
    <xf numFmtId="0" fontId="1" fillId="7" borderId="9" xfId="0" applyFont="1" applyFill="1" applyBorder="1" applyAlignment="1"/>
    <xf numFmtId="0" fontId="1" fillId="7" borderId="10" xfId="0" applyFont="1" applyFill="1" applyBorder="1" applyAlignment="1"/>
    <xf numFmtId="0" fontId="1" fillId="7" borderId="1" xfId="0" applyFont="1" applyFill="1" applyBorder="1" applyAlignment="1"/>
    <xf numFmtId="0" fontId="1" fillId="7" borderId="11" xfId="0" applyFont="1" applyFill="1" applyBorder="1" applyAlignment="1"/>
    <xf numFmtId="0" fontId="2" fillId="0" borderId="2" xfId="0" applyFont="1" applyFill="1" applyBorder="1" applyAlignment="1">
      <alignment horizontal="centerContinuous"/>
    </xf>
    <xf numFmtId="0" fontId="5" fillId="5" borderId="14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0" fillId="0" borderId="16" xfId="2" applyFont="1" applyBorder="1"/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0"/>
  <sheetViews>
    <sheetView tabSelected="1" topLeftCell="O31" zoomScale="85" zoomScaleNormal="85" workbookViewId="0">
      <selection activeCell="AA56" sqref="AA56"/>
    </sheetView>
  </sheetViews>
  <sheetFormatPr defaultColWidth="14.44140625" defaultRowHeight="15.75" customHeight="1" x14ac:dyDescent="0.25"/>
  <cols>
    <col min="1" max="1" width="18.21875" customWidth="1"/>
    <col min="19" max="19" width="15.6640625" customWidth="1"/>
  </cols>
  <sheetData>
    <row r="1" spans="1:24" ht="15.75" customHeight="1" x14ac:dyDescent="0.25">
      <c r="A1" s="24" t="s">
        <v>123</v>
      </c>
      <c r="B1" s="25" t="s">
        <v>111</v>
      </c>
      <c r="C1" s="25" t="s">
        <v>112</v>
      </c>
      <c r="D1" s="25" t="s">
        <v>113</v>
      </c>
      <c r="E1" s="25" t="s">
        <v>114</v>
      </c>
      <c r="F1" s="25" t="s">
        <v>115</v>
      </c>
      <c r="G1" s="25" t="s">
        <v>116</v>
      </c>
      <c r="H1" s="25" t="s">
        <v>117</v>
      </c>
      <c r="I1" s="25" t="s">
        <v>118</v>
      </c>
      <c r="J1" s="25" t="s">
        <v>119</v>
      </c>
      <c r="K1" s="25" t="s">
        <v>120</v>
      </c>
      <c r="L1" s="25" t="s">
        <v>121</v>
      </c>
      <c r="M1" s="26" t="s">
        <v>122</v>
      </c>
    </row>
    <row r="2" spans="1:24" ht="15.75" customHeight="1" x14ac:dyDescent="0.25">
      <c r="A2" s="27" t="s">
        <v>125</v>
      </c>
      <c r="B2" s="5">
        <v>-8.3002352191587914E-2</v>
      </c>
      <c r="C2" s="5">
        <v>-0.52333673369633649</v>
      </c>
      <c r="D2" s="5">
        <v>-8.8734960914398947E-2</v>
      </c>
      <c r="E2" s="5">
        <v>-6.7729182115539896E-2</v>
      </c>
      <c r="F2" s="5">
        <v>-5.7025501322726296E-2</v>
      </c>
      <c r="G2" s="5">
        <v>-3.7126462881601492E-2</v>
      </c>
      <c r="H2" s="5">
        <v>4.4414594176939326E-2</v>
      </c>
      <c r="I2" s="5">
        <v>0.19690325877731563</v>
      </c>
      <c r="J2" s="5">
        <v>5.6826064833119213E-4</v>
      </c>
      <c r="K2" s="5">
        <v>-6.7954919940173789E-2</v>
      </c>
      <c r="L2" s="5">
        <v>0.21094941234126463</v>
      </c>
      <c r="M2" s="28">
        <v>1.3168976498401019E-2</v>
      </c>
    </row>
    <row r="3" spans="1:24" ht="15.75" customHeight="1" thickBot="1" x14ac:dyDescent="0.3">
      <c r="A3" s="29" t="s">
        <v>124</v>
      </c>
      <c r="B3" s="30" t="s">
        <v>99</v>
      </c>
      <c r="C3" s="30" t="s">
        <v>100</v>
      </c>
      <c r="D3" s="30" t="s">
        <v>101</v>
      </c>
      <c r="E3" s="30" t="s">
        <v>102</v>
      </c>
      <c r="F3" s="30" t="s">
        <v>103</v>
      </c>
      <c r="G3" s="30" t="s">
        <v>104</v>
      </c>
      <c r="H3" s="30" t="s">
        <v>105</v>
      </c>
      <c r="I3" s="30" t="s">
        <v>106</v>
      </c>
      <c r="J3" s="30" t="s">
        <v>107</v>
      </c>
      <c r="K3" s="30" t="s">
        <v>108</v>
      </c>
      <c r="L3" s="30" t="s">
        <v>109</v>
      </c>
      <c r="M3" s="31" t="s">
        <v>110</v>
      </c>
    </row>
    <row r="4" spans="1:24" ht="15.75" customHeight="1" thickBot="1" x14ac:dyDescent="0.3"/>
    <row r="5" spans="1:24" ht="13.2" x14ac:dyDescent="0.25">
      <c r="A5" s="15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6" t="s">
        <v>9</v>
      </c>
      <c r="K5" s="16" t="s">
        <v>10</v>
      </c>
      <c r="L5" s="16" t="s">
        <v>11</v>
      </c>
      <c r="M5" s="17" t="s">
        <v>12</v>
      </c>
      <c r="N5" s="6" t="s">
        <v>126</v>
      </c>
      <c r="O5" s="7" t="s">
        <v>127</v>
      </c>
      <c r="P5" s="8" t="s">
        <v>128</v>
      </c>
    </row>
    <row r="6" spans="1:24" ht="13.2" x14ac:dyDescent="0.25">
      <c r="A6" s="18" t="s">
        <v>13</v>
      </c>
      <c r="B6" s="19">
        <v>1</v>
      </c>
      <c r="C6" s="19">
        <v>0</v>
      </c>
      <c r="D6" s="19">
        <v>1</v>
      </c>
      <c r="E6" s="19">
        <v>0</v>
      </c>
      <c r="F6" s="19">
        <v>0</v>
      </c>
      <c r="G6" s="19">
        <v>1</v>
      </c>
      <c r="H6" s="19">
        <v>0</v>
      </c>
      <c r="I6" s="19">
        <v>1</v>
      </c>
      <c r="J6" s="19">
        <v>0</v>
      </c>
      <c r="K6" s="19">
        <v>0.73199999000000004</v>
      </c>
      <c r="L6" s="19">
        <v>0.86</v>
      </c>
      <c r="M6" s="20">
        <v>66.971725000000006</v>
      </c>
      <c r="N6" s="9">
        <f>$B$2+SUMPRODUCT($C$2:$M$2,C6:M6)</f>
        <v>1.001662049268933</v>
      </c>
      <c r="O6" s="10">
        <f>EXP(N6)/(1+EXP(N6))</f>
        <v>0.73138523182984594</v>
      </c>
      <c r="P6" s="11">
        <f>IF(O6&gt;0.5,1,0)</f>
        <v>1</v>
      </c>
      <c r="S6" t="s">
        <v>129</v>
      </c>
    </row>
    <row r="7" spans="1:24" ht="13.8" thickBot="1" x14ac:dyDescent="0.3">
      <c r="A7" s="18" t="s">
        <v>14</v>
      </c>
      <c r="B7" s="19">
        <v>1</v>
      </c>
      <c r="C7" s="19">
        <v>0</v>
      </c>
      <c r="D7" s="19">
        <v>0</v>
      </c>
      <c r="E7" s="19">
        <v>0</v>
      </c>
      <c r="F7" s="19">
        <v>1</v>
      </c>
      <c r="G7" s="19">
        <v>0</v>
      </c>
      <c r="H7" s="19">
        <v>0</v>
      </c>
      <c r="I7" s="19">
        <v>1</v>
      </c>
      <c r="J7" s="19">
        <v>0</v>
      </c>
      <c r="K7" s="19">
        <v>0.60399997000000005</v>
      </c>
      <c r="L7" s="19">
        <v>0.51099998000000002</v>
      </c>
      <c r="M7" s="20">
        <v>67.602936</v>
      </c>
      <c r="N7" s="9">
        <f t="shared" ref="N7:N70" si="0">$B$2+SUMPRODUCT($C$2:$M$2,C7:M7)</f>
        <v>1.0138872565520902</v>
      </c>
      <c r="O7" s="10">
        <f t="shared" ref="O7:O70" si="1">EXP(N7)/(1+EXP(N7))</f>
        <v>0.7337802021848161</v>
      </c>
      <c r="P7" s="11">
        <f t="shared" ref="P7:P70" si="2">IF(O7&gt;0.5,1,0)</f>
        <v>1</v>
      </c>
    </row>
    <row r="8" spans="1:24" ht="13.2" x14ac:dyDescent="0.25">
      <c r="A8" s="18" t="s">
        <v>15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1.0999999999999999E-2</v>
      </c>
      <c r="L8" s="19">
        <v>0.11600000000000001</v>
      </c>
      <c r="M8" s="20">
        <v>32.261085999999999</v>
      </c>
      <c r="N8" s="9">
        <f t="shared" si="0"/>
        <v>0.36556575886755105</v>
      </c>
      <c r="O8" s="10">
        <f t="shared" si="1"/>
        <v>0.59038707649011279</v>
      </c>
      <c r="P8" s="11">
        <f t="shared" si="2"/>
        <v>1</v>
      </c>
      <c r="S8" s="44" t="s">
        <v>130</v>
      </c>
      <c r="T8" s="45"/>
    </row>
    <row r="9" spans="1:24" ht="13.2" x14ac:dyDescent="0.25">
      <c r="A9" s="18" t="s">
        <v>16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1.0999999999999999E-2</v>
      </c>
      <c r="L9" s="19">
        <v>0.51099998000000002</v>
      </c>
      <c r="M9" s="20">
        <v>46.116504999999997</v>
      </c>
      <c r="N9" s="9">
        <f>$B$2+SUMPRODUCT($C$2:$M$2,C9:M9)</f>
        <v>0.6313524597098612</v>
      </c>
      <c r="O9" s="10">
        <f t="shared" si="1"/>
        <v>0.65279606504654331</v>
      </c>
      <c r="P9" s="11">
        <f t="shared" si="2"/>
        <v>1</v>
      </c>
      <c r="S9" s="32" t="s">
        <v>131</v>
      </c>
      <c r="T9" s="33">
        <v>0.85622072018699247</v>
      </c>
    </row>
    <row r="10" spans="1:24" ht="13.2" x14ac:dyDescent="0.25">
      <c r="A10" s="18" t="s">
        <v>17</v>
      </c>
      <c r="B10" s="19">
        <v>0</v>
      </c>
      <c r="C10" s="19">
        <v>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0.90600002000000002</v>
      </c>
      <c r="L10" s="19">
        <v>0.51099998000000002</v>
      </c>
      <c r="M10" s="20">
        <v>52.341464999999999</v>
      </c>
      <c r="N10" s="9">
        <f t="shared" si="0"/>
        <v>0.12917242325145728</v>
      </c>
      <c r="O10" s="10">
        <f t="shared" si="1"/>
        <v>0.53224827835004784</v>
      </c>
      <c r="P10" s="11">
        <f t="shared" si="2"/>
        <v>1</v>
      </c>
      <c r="S10" s="32" t="s">
        <v>132</v>
      </c>
      <c r="T10" s="33">
        <v>0.73311392167753209</v>
      </c>
    </row>
    <row r="11" spans="1:24" ht="13.2" x14ac:dyDescent="0.25">
      <c r="A11" s="18" t="s">
        <v>18</v>
      </c>
      <c r="B11" s="19">
        <v>1</v>
      </c>
      <c r="C11" s="19">
        <v>0</v>
      </c>
      <c r="D11" s="19">
        <v>0</v>
      </c>
      <c r="E11" s="19">
        <v>1</v>
      </c>
      <c r="F11" s="19">
        <v>0</v>
      </c>
      <c r="G11" s="19">
        <v>0</v>
      </c>
      <c r="H11" s="19">
        <v>0</v>
      </c>
      <c r="I11" s="19">
        <v>1</v>
      </c>
      <c r="J11" s="19">
        <v>0</v>
      </c>
      <c r="K11" s="19">
        <v>0.46500000000000002</v>
      </c>
      <c r="L11" s="19">
        <v>0.76700002</v>
      </c>
      <c r="M11" s="20">
        <v>50.347546000000001</v>
      </c>
      <c r="N11" s="9">
        <f t="shared" si="0"/>
        <v>0.83939654020890941</v>
      </c>
      <c r="O11" s="10">
        <f t="shared" si="1"/>
        <v>0.69833810517605488</v>
      </c>
      <c r="P11" s="11">
        <f t="shared" si="2"/>
        <v>1</v>
      </c>
      <c r="S11" s="32" t="s">
        <v>133</v>
      </c>
      <c r="T11" s="33">
        <v>0.69289821124537931</v>
      </c>
      <c r="U11" s="4" t="s">
        <v>153</v>
      </c>
    </row>
    <row r="12" spans="1:24" ht="13.2" x14ac:dyDescent="0.25">
      <c r="A12" s="18" t="s">
        <v>19</v>
      </c>
      <c r="B12" s="19">
        <v>1</v>
      </c>
      <c r="C12" s="19">
        <v>0</v>
      </c>
      <c r="D12" s="19">
        <v>1</v>
      </c>
      <c r="E12" s="19">
        <v>1</v>
      </c>
      <c r="F12" s="19">
        <v>1</v>
      </c>
      <c r="G12" s="19">
        <v>0</v>
      </c>
      <c r="H12" s="19">
        <v>0</v>
      </c>
      <c r="I12" s="19">
        <v>1</v>
      </c>
      <c r="J12" s="19">
        <v>0</v>
      </c>
      <c r="K12" s="19">
        <v>0.60399997000000005</v>
      </c>
      <c r="L12" s="19">
        <v>0.76700002</v>
      </c>
      <c r="M12" s="20">
        <v>56.914546999999999</v>
      </c>
      <c r="N12" s="9">
        <f t="shared" si="0"/>
        <v>0.77067102797272358</v>
      </c>
      <c r="O12" s="10">
        <f t="shared" si="1"/>
        <v>0.68366603268313897</v>
      </c>
      <c r="P12" s="11">
        <f t="shared" si="2"/>
        <v>1</v>
      </c>
      <c r="S12" s="32" t="s">
        <v>134</v>
      </c>
      <c r="T12" s="33">
        <v>0.27638441362274069</v>
      </c>
    </row>
    <row r="13" spans="1:24" ht="13.8" thickBot="1" x14ac:dyDescent="0.3">
      <c r="A13" s="18" t="s">
        <v>20</v>
      </c>
      <c r="B13" s="19">
        <v>0</v>
      </c>
      <c r="C13" s="19">
        <v>0</v>
      </c>
      <c r="D13" s="19">
        <v>0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1</v>
      </c>
      <c r="K13" s="19">
        <v>0.31299999000000001</v>
      </c>
      <c r="L13" s="19">
        <v>0.51099998000000002</v>
      </c>
      <c r="M13" s="20">
        <v>23.417824</v>
      </c>
      <c r="N13" s="9">
        <f t="shared" si="0"/>
        <v>0.24475075646656752</v>
      </c>
      <c r="O13" s="10">
        <f t="shared" si="1"/>
        <v>0.5608840642864048</v>
      </c>
      <c r="P13" s="11">
        <f t="shared" si="2"/>
        <v>1</v>
      </c>
      <c r="S13" s="34" t="s">
        <v>135</v>
      </c>
      <c r="T13" s="35">
        <v>85</v>
      </c>
    </row>
    <row r="14" spans="1:24" ht="13.8" thickBot="1" x14ac:dyDescent="0.3">
      <c r="A14" s="18" t="s">
        <v>21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1</v>
      </c>
      <c r="K14" s="19">
        <v>0.90600002000000002</v>
      </c>
      <c r="L14" s="19">
        <v>0.32499999000000002</v>
      </c>
      <c r="M14" s="20">
        <v>38.010962999999997</v>
      </c>
      <c r="N14" s="9">
        <f t="shared" si="0"/>
        <v>0.42512278496185496</v>
      </c>
      <c r="O14" s="10">
        <f t="shared" si="1"/>
        <v>0.60470843513509509</v>
      </c>
      <c r="P14" s="11">
        <f t="shared" si="2"/>
        <v>1</v>
      </c>
    </row>
    <row r="15" spans="1:24" ht="13.8" thickBot="1" x14ac:dyDescent="0.3">
      <c r="A15" s="18" t="s">
        <v>22</v>
      </c>
      <c r="B15" s="19">
        <v>0</v>
      </c>
      <c r="C15" s="19">
        <v>1</v>
      </c>
      <c r="D15" s="19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0.60399997000000005</v>
      </c>
      <c r="L15" s="19">
        <v>0.32499999000000002</v>
      </c>
      <c r="M15" s="20">
        <v>34.517681000000003</v>
      </c>
      <c r="N15" s="9">
        <f t="shared" si="0"/>
        <v>-0.21299772963782043</v>
      </c>
      <c r="O15" s="10">
        <f t="shared" si="1"/>
        <v>0.44695097692172969</v>
      </c>
      <c r="P15" s="11">
        <f t="shared" si="2"/>
        <v>0</v>
      </c>
      <c r="S15" s="6" t="s">
        <v>136</v>
      </c>
      <c r="T15" s="37"/>
      <c r="U15" s="37"/>
      <c r="V15" s="37"/>
      <c r="W15" s="37"/>
      <c r="X15" s="38"/>
    </row>
    <row r="16" spans="1:24" ht="13.2" x14ac:dyDescent="0.25">
      <c r="A16" s="18" t="s">
        <v>23</v>
      </c>
      <c r="B16" s="19">
        <v>1</v>
      </c>
      <c r="C16" s="19">
        <v>0</v>
      </c>
      <c r="D16" s="19">
        <v>0</v>
      </c>
      <c r="E16" s="19">
        <v>0</v>
      </c>
      <c r="F16" s="19">
        <v>1</v>
      </c>
      <c r="G16" s="19">
        <v>0</v>
      </c>
      <c r="H16" s="19">
        <v>0</v>
      </c>
      <c r="I16" s="19">
        <v>1</v>
      </c>
      <c r="J16" s="19">
        <v>0</v>
      </c>
      <c r="K16" s="19">
        <v>0.60399997000000005</v>
      </c>
      <c r="L16" s="19">
        <v>0.51099998000000002</v>
      </c>
      <c r="M16" s="20">
        <v>38.975037</v>
      </c>
      <c r="N16" s="9">
        <f t="shared" si="0"/>
        <v>0.63688712742249209</v>
      </c>
      <c r="O16" s="10">
        <f t="shared" si="1"/>
        <v>0.65404945293506522</v>
      </c>
      <c r="P16" s="11">
        <f t="shared" si="2"/>
        <v>1</v>
      </c>
      <c r="S16" s="39"/>
      <c r="T16" s="3" t="s">
        <v>141</v>
      </c>
      <c r="U16" s="3" t="s">
        <v>142</v>
      </c>
      <c r="V16" s="3" t="s">
        <v>143</v>
      </c>
      <c r="W16" s="3" t="s">
        <v>144</v>
      </c>
      <c r="X16" s="40" t="s">
        <v>145</v>
      </c>
    </row>
    <row r="17" spans="1:27" ht="13.2" x14ac:dyDescent="0.25">
      <c r="A17" s="18" t="s">
        <v>24</v>
      </c>
      <c r="B17" s="19">
        <v>0</v>
      </c>
      <c r="C17" s="19">
        <v>1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</v>
      </c>
      <c r="K17" s="19">
        <v>0.73199999000000004</v>
      </c>
      <c r="L17" s="19">
        <v>0.51099998000000002</v>
      </c>
      <c r="M17" s="20">
        <v>36.017628000000002</v>
      </c>
      <c r="N17" s="9">
        <f t="shared" si="0"/>
        <v>-7.340338380870276E-2</v>
      </c>
      <c r="O17" s="10">
        <f t="shared" si="1"/>
        <v>0.48165738922731505</v>
      </c>
      <c r="P17" s="11">
        <f t="shared" si="2"/>
        <v>0</v>
      </c>
      <c r="S17" s="32" t="s">
        <v>137</v>
      </c>
      <c r="T17" s="1">
        <v>11</v>
      </c>
      <c r="U17" s="1">
        <v>15.317768528227003</v>
      </c>
      <c r="V17" s="1">
        <v>1.3925244116570001</v>
      </c>
      <c r="W17" s="1">
        <v>18.229540490509475</v>
      </c>
      <c r="X17" s="33">
        <v>8.428606908936349E-17</v>
      </c>
      <c r="Y17" s="4" t="s">
        <v>154</v>
      </c>
    </row>
    <row r="18" spans="1:27" ht="13.2" x14ac:dyDescent="0.25">
      <c r="A18" s="18" t="s">
        <v>25</v>
      </c>
      <c r="B18" s="19">
        <v>0</v>
      </c>
      <c r="C18" s="19">
        <v>1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1</v>
      </c>
      <c r="K18" s="19">
        <v>4.5999999999999999E-2</v>
      </c>
      <c r="L18" s="19">
        <v>0.32499999000000002</v>
      </c>
      <c r="M18" s="20">
        <v>24.524988</v>
      </c>
      <c r="N18" s="9">
        <f t="shared" si="0"/>
        <v>-0.21736920405985732</v>
      </c>
      <c r="O18" s="10">
        <f t="shared" si="1"/>
        <v>0.44587066276238818</v>
      </c>
      <c r="P18" s="11">
        <f t="shared" si="2"/>
        <v>0</v>
      </c>
      <c r="S18" s="32" t="s">
        <v>138</v>
      </c>
      <c r="T18" s="1">
        <v>73</v>
      </c>
      <c r="U18" s="1">
        <v>5.5763491188317929</v>
      </c>
      <c r="V18" s="1">
        <v>7.6388344093586205E-2</v>
      </c>
      <c r="W18" s="1"/>
      <c r="X18" s="33"/>
    </row>
    <row r="19" spans="1:27" ht="13.8" thickBot="1" x14ac:dyDescent="0.3">
      <c r="A19" s="18" t="s">
        <v>26</v>
      </c>
      <c r="B19" s="19">
        <v>0</v>
      </c>
      <c r="C19" s="19">
        <v>1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1</v>
      </c>
      <c r="K19" s="19">
        <v>0.73199999000000004</v>
      </c>
      <c r="L19" s="19">
        <v>0.51099998000000002</v>
      </c>
      <c r="M19" s="20">
        <v>42.272075999999998</v>
      </c>
      <c r="N19" s="9">
        <f t="shared" si="0"/>
        <v>8.9612949137684028E-3</v>
      </c>
      <c r="O19" s="10">
        <f t="shared" si="1"/>
        <v>0.50224030873616554</v>
      </c>
      <c r="P19" s="11">
        <f t="shared" si="2"/>
        <v>1</v>
      </c>
      <c r="S19" s="34" t="s">
        <v>139</v>
      </c>
      <c r="T19" s="2">
        <v>84</v>
      </c>
      <c r="U19" s="2">
        <v>20.894117647058795</v>
      </c>
      <c r="V19" s="2"/>
      <c r="W19" s="2"/>
      <c r="X19" s="35"/>
    </row>
    <row r="20" spans="1:27" ht="13.8" thickBot="1" x14ac:dyDescent="0.3">
      <c r="A20" s="18" t="s">
        <v>27</v>
      </c>
      <c r="B20" s="19">
        <v>0</v>
      </c>
      <c r="C20" s="19">
        <v>1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19">
        <v>0</v>
      </c>
      <c r="J20" s="19">
        <v>0</v>
      </c>
      <c r="K20" s="19">
        <v>0.73199999000000004</v>
      </c>
      <c r="L20" s="19">
        <v>3.4000002000000001E-2</v>
      </c>
      <c r="M20" s="20">
        <v>39.460555999999997</v>
      </c>
      <c r="N20" s="9">
        <f t="shared" si="0"/>
        <v>-8.4840077408303904E-2</v>
      </c>
      <c r="O20" s="10">
        <f t="shared" si="1"/>
        <v>0.47880269368893175</v>
      </c>
      <c r="P20" s="11">
        <f t="shared" si="2"/>
        <v>0</v>
      </c>
    </row>
    <row r="21" spans="1:27" ht="13.2" x14ac:dyDescent="0.25">
      <c r="A21" s="18" t="s">
        <v>28</v>
      </c>
      <c r="B21" s="19">
        <v>0</v>
      </c>
      <c r="C21" s="19">
        <v>1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1</v>
      </c>
      <c r="K21" s="19">
        <v>0.127</v>
      </c>
      <c r="L21" s="19">
        <v>3.4000002000000001E-2</v>
      </c>
      <c r="M21" s="20">
        <v>43.088923999999999</v>
      </c>
      <c r="N21" s="9">
        <f t="shared" si="0"/>
        <v>-3.9791792133105908E-2</v>
      </c>
      <c r="O21" s="10">
        <f t="shared" si="1"/>
        <v>0.49005336437965313</v>
      </c>
      <c r="P21" s="11">
        <f t="shared" si="2"/>
        <v>0</v>
      </c>
      <c r="S21" s="46"/>
      <c r="T21" s="47" t="s">
        <v>146</v>
      </c>
      <c r="U21" s="47" t="s">
        <v>134</v>
      </c>
      <c r="V21" s="47" t="s">
        <v>147</v>
      </c>
      <c r="W21" s="47" t="s">
        <v>148</v>
      </c>
      <c r="X21" s="47" t="s">
        <v>149</v>
      </c>
      <c r="Y21" s="47" t="s">
        <v>150</v>
      </c>
      <c r="Z21" s="47" t="s">
        <v>151</v>
      </c>
      <c r="AA21" s="48" t="s">
        <v>152</v>
      </c>
    </row>
    <row r="22" spans="1:27" ht="13.2" x14ac:dyDescent="0.25">
      <c r="A22" s="18" t="s">
        <v>29</v>
      </c>
      <c r="B22" s="19">
        <v>0</v>
      </c>
      <c r="C22" s="19">
        <v>1</v>
      </c>
      <c r="D22" s="19">
        <v>0</v>
      </c>
      <c r="E22" s="19">
        <v>0</v>
      </c>
      <c r="F22" s="19">
        <v>0</v>
      </c>
      <c r="G22" s="19">
        <v>0</v>
      </c>
      <c r="H22" s="19">
        <v>1</v>
      </c>
      <c r="I22" s="19">
        <v>0</v>
      </c>
      <c r="J22" s="19">
        <v>0</v>
      </c>
      <c r="K22" s="19">
        <v>0.73199999000000004</v>
      </c>
      <c r="L22" s="19">
        <v>0.32499999000000002</v>
      </c>
      <c r="M22" s="20">
        <v>39.185504999999999</v>
      </c>
      <c r="N22" s="9">
        <f t="shared" si="0"/>
        <v>-2.7075941103250623E-2</v>
      </c>
      <c r="O22" s="10">
        <f t="shared" si="1"/>
        <v>0.49323142822618082</v>
      </c>
      <c r="P22" s="11">
        <f t="shared" si="2"/>
        <v>0</v>
      </c>
      <c r="S22" s="54" t="s">
        <v>140</v>
      </c>
      <c r="T22" s="5">
        <v>-8.3002352191587914E-2</v>
      </c>
      <c r="U22" s="1">
        <v>0.1524608273723056</v>
      </c>
      <c r="V22" s="1">
        <v>-0.54441756365979965</v>
      </c>
      <c r="W22" s="1">
        <v>0.58781334498742766</v>
      </c>
      <c r="X22" s="1">
        <v>-0.38685634295538257</v>
      </c>
      <c r="Y22" s="1">
        <v>0.22085163857220674</v>
      </c>
      <c r="Z22" s="1">
        <v>-0.38685634295538257</v>
      </c>
      <c r="AA22" s="33">
        <v>0.22085163857220674</v>
      </c>
    </row>
    <row r="23" spans="1:27" ht="13.2" x14ac:dyDescent="0.25">
      <c r="A23" s="18" t="s">
        <v>30</v>
      </c>
      <c r="B23" s="19">
        <v>0</v>
      </c>
      <c r="C23" s="19">
        <v>1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19">
        <v>0</v>
      </c>
      <c r="J23" s="19">
        <v>1</v>
      </c>
      <c r="K23" s="19">
        <v>0.90600002000000002</v>
      </c>
      <c r="L23" s="19">
        <v>0.45300001000000001</v>
      </c>
      <c r="M23" s="20">
        <v>46.783347999999997</v>
      </c>
      <c r="N23" s="9">
        <f t="shared" si="0"/>
        <v>8.8725506341053584E-2</v>
      </c>
      <c r="O23" s="10">
        <f t="shared" si="1"/>
        <v>0.52216683664997143</v>
      </c>
      <c r="P23" s="11">
        <f t="shared" si="2"/>
        <v>1</v>
      </c>
      <c r="S23" s="54" t="s">
        <v>2</v>
      </c>
      <c r="T23" s="5">
        <v>-0.52333673369633649</v>
      </c>
      <c r="U23" s="1">
        <v>8.063400837157203E-2</v>
      </c>
      <c r="V23" s="1">
        <v>-6.4902730778895741</v>
      </c>
      <c r="W23" s="1">
        <v>9.0440631164968088E-9</v>
      </c>
      <c r="X23" s="1">
        <v>-0.68404008062985822</v>
      </c>
      <c r="Y23" s="1">
        <v>-0.36263338676281476</v>
      </c>
      <c r="Z23" s="1">
        <v>-0.68404008062985822</v>
      </c>
      <c r="AA23" s="33">
        <v>-0.36263338676281476</v>
      </c>
    </row>
    <row r="24" spans="1:27" ht="13.2" x14ac:dyDescent="0.25">
      <c r="A24" s="18" t="s">
        <v>31</v>
      </c>
      <c r="B24" s="19">
        <v>0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1</v>
      </c>
      <c r="K24" s="19">
        <v>0.46500000000000002</v>
      </c>
      <c r="L24" s="19">
        <v>0.46500000000000002</v>
      </c>
      <c r="M24" s="20">
        <v>57.11974</v>
      </c>
      <c r="N24" s="9">
        <f t="shared" si="0"/>
        <v>0.21293012738169054</v>
      </c>
      <c r="O24" s="10">
        <f t="shared" si="1"/>
        <v>0.55303231270050834</v>
      </c>
      <c r="P24" s="11">
        <f t="shared" si="2"/>
        <v>1</v>
      </c>
      <c r="S24" s="54" t="s">
        <v>3</v>
      </c>
      <c r="T24" s="5">
        <v>-8.8734960914398947E-2</v>
      </c>
      <c r="U24" s="1">
        <v>9.4113326810696049E-2</v>
      </c>
      <c r="V24" s="1">
        <v>-0.9428522391189571</v>
      </c>
      <c r="W24" s="1">
        <v>0.34886645316597364</v>
      </c>
      <c r="X24" s="1">
        <v>-0.27630255075604893</v>
      </c>
      <c r="Y24" s="1">
        <v>9.8832628927251059E-2</v>
      </c>
      <c r="Z24" s="1">
        <v>-0.27630255075604893</v>
      </c>
      <c r="AA24" s="33">
        <v>9.8832628927251059E-2</v>
      </c>
    </row>
    <row r="25" spans="1:27" ht="13.2" x14ac:dyDescent="0.25">
      <c r="A25" s="18" t="s">
        <v>32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1</v>
      </c>
      <c r="K25" s="19">
        <v>0.46500000000000002</v>
      </c>
      <c r="L25" s="19">
        <v>0.46500000000000002</v>
      </c>
      <c r="M25" s="20">
        <v>34.158957999999998</v>
      </c>
      <c r="N25" s="9">
        <f t="shared" si="0"/>
        <v>0.43389686253511794</v>
      </c>
      <c r="O25" s="10">
        <f t="shared" si="1"/>
        <v>0.60680381828904628</v>
      </c>
      <c r="P25" s="11">
        <f t="shared" si="2"/>
        <v>1</v>
      </c>
      <c r="S25" s="54" t="s">
        <v>4</v>
      </c>
      <c r="T25" s="5">
        <v>-6.7729182115539896E-2</v>
      </c>
      <c r="U25" s="1">
        <v>9.7888868532347462E-2</v>
      </c>
      <c r="V25" s="1">
        <v>-0.69189871260141012</v>
      </c>
      <c r="W25" s="1">
        <v>0.4911957941867191</v>
      </c>
      <c r="X25" s="1">
        <v>-0.26282141575711843</v>
      </c>
      <c r="Y25" s="1">
        <v>0.12736305152603861</v>
      </c>
      <c r="Z25" s="1">
        <v>-0.26282141575711843</v>
      </c>
      <c r="AA25" s="33">
        <v>0.12736305152603861</v>
      </c>
    </row>
    <row r="26" spans="1:27" ht="13.2" x14ac:dyDescent="0.25">
      <c r="A26" s="18" t="s">
        <v>33</v>
      </c>
      <c r="B26" s="19">
        <v>0</v>
      </c>
      <c r="C26" s="19">
        <v>1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19">
        <v>0.46500000000000002</v>
      </c>
      <c r="L26" s="19">
        <v>0.46500000000000002</v>
      </c>
      <c r="M26" s="20">
        <v>51.412430000000001</v>
      </c>
      <c r="N26" s="9">
        <f t="shared" si="0"/>
        <v>0.13777069612260145</v>
      </c>
      <c r="O26" s="10">
        <f t="shared" si="1"/>
        <v>0.53438829821346434</v>
      </c>
      <c r="P26" s="11">
        <f t="shared" si="2"/>
        <v>1</v>
      </c>
      <c r="S26" s="54" t="s">
        <v>5</v>
      </c>
      <c r="T26" s="5">
        <v>-5.7025501322726296E-2</v>
      </c>
      <c r="U26" s="1">
        <v>0.14748674361121938</v>
      </c>
      <c r="V26" s="1">
        <v>-0.38664831785185838</v>
      </c>
      <c r="W26" s="1">
        <v>0.70014135945357991</v>
      </c>
      <c r="X26" s="1">
        <v>-0.35096615744674076</v>
      </c>
      <c r="Y26" s="1">
        <v>0.23691515480128814</v>
      </c>
      <c r="Z26" s="1">
        <v>-0.35096615744674076</v>
      </c>
      <c r="AA26" s="33">
        <v>0.23691515480128814</v>
      </c>
    </row>
    <row r="27" spans="1:27" ht="13.2" x14ac:dyDescent="0.25">
      <c r="A27" s="18" t="s">
        <v>34</v>
      </c>
      <c r="B27" s="19">
        <v>0</v>
      </c>
      <c r="C27" s="19">
        <v>1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1</v>
      </c>
      <c r="K27" s="19">
        <v>0.46500000000000002</v>
      </c>
      <c r="L27" s="19">
        <v>0.46500000000000002</v>
      </c>
      <c r="M27" s="20">
        <v>42.178772000000002</v>
      </c>
      <c r="N27" s="9">
        <f t="shared" si="0"/>
        <v>1.6172870926328964E-2</v>
      </c>
      <c r="O27" s="10">
        <f t="shared" si="1"/>
        <v>0.50404312960462716</v>
      </c>
      <c r="P27" s="11">
        <f t="shared" si="2"/>
        <v>1</v>
      </c>
      <c r="S27" s="54" t="s">
        <v>6</v>
      </c>
      <c r="T27" s="5">
        <v>-3.7126462881601492E-2</v>
      </c>
      <c r="U27" s="1">
        <v>0.1386117115251414</v>
      </c>
      <c r="V27" s="1">
        <v>-0.26784506498837574</v>
      </c>
      <c r="W27" s="1">
        <v>0.78957394205425091</v>
      </c>
      <c r="X27" s="1">
        <v>-0.31337920556588222</v>
      </c>
      <c r="Y27" s="1">
        <v>0.23912627980267925</v>
      </c>
      <c r="Z27" s="1">
        <v>-0.31337920556588222</v>
      </c>
      <c r="AA27" s="33">
        <v>0.23912627980267925</v>
      </c>
    </row>
    <row r="28" spans="1:27" ht="13.2" x14ac:dyDescent="0.25">
      <c r="A28" s="18" t="s">
        <v>35</v>
      </c>
      <c r="B28" s="19">
        <v>1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1</v>
      </c>
      <c r="K28" s="19">
        <v>0.127</v>
      </c>
      <c r="L28" s="19">
        <v>9.3000001999999998E-2</v>
      </c>
      <c r="M28" s="20">
        <v>55.375453999999998</v>
      </c>
      <c r="N28" s="9">
        <f t="shared" si="0"/>
        <v>0.65779198170826425</v>
      </c>
      <c r="O28" s="10">
        <f t="shared" si="1"/>
        <v>0.65876421349203151</v>
      </c>
      <c r="P28" s="11">
        <f t="shared" si="2"/>
        <v>1</v>
      </c>
      <c r="S28" s="49" t="s">
        <v>7</v>
      </c>
      <c r="T28" s="50">
        <v>4.4414594176939326E-2</v>
      </c>
      <c r="U28" s="1">
        <v>9.1000308703400007E-2</v>
      </c>
      <c r="V28" s="1">
        <v>0.48807080777825845</v>
      </c>
      <c r="W28" s="1">
        <v>0.62696249218351718</v>
      </c>
      <c r="X28" s="1">
        <v>-0.1369487595240266</v>
      </c>
      <c r="Y28" s="1">
        <v>0.22577794787790526</v>
      </c>
      <c r="Z28" s="1">
        <v>-0.1369487595240266</v>
      </c>
      <c r="AA28" s="33">
        <v>0.22577794787790526</v>
      </c>
    </row>
    <row r="29" spans="1:27" ht="13.2" x14ac:dyDescent="0.25">
      <c r="A29" s="18" t="s">
        <v>36</v>
      </c>
      <c r="B29" s="19">
        <v>1</v>
      </c>
      <c r="C29" s="19">
        <v>0</v>
      </c>
      <c r="D29" s="19">
        <v>0</v>
      </c>
      <c r="E29" s="19">
        <v>0</v>
      </c>
      <c r="F29" s="19">
        <v>0</v>
      </c>
      <c r="G29" s="19">
        <v>1</v>
      </c>
      <c r="H29" s="19">
        <v>0</v>
      </c>
      <c r="I29" s="19">
        <v>1</v>
      </c>
      <c r="J29" s="19">
        <v>0</v>
      </c>
      <c r="K29" s="19">
        <v>0.43000000999999999</v>
      </c>
      <c r="L29" s="19">
        <v>0.91799998000000005</v>
      </c>
      <c r="M29" s="20">
        <v>62.284481</v>
      </c>
      <c r="N29" s="9">
        <f t="shared" si="0"/>
        <v>1.0614282502646999</v>
      </c>
      <c r="O29" s="10">
        <f t="shared" si="1"/>
        <v>0.742963391162895</v>
      </c>
      <c r="P29" s="11">
        <f t="shared" si="2"/>
        <v>1</v>
      </c>
      <c r="S29" s="49" t="s">
        <v>8</v>
      </c>
      <c r="T29" s="50">
        <v>0.19690325877731563</v>
      </c>
      <c r="U29" s="1">
        <v>0.12865271350142171</v>
      </c>
      <c r="V29" s="1">
        <v>1.5305021823355456</v>
      </c>
      <c r="W29" s="1">
        <v>0.13021464459058008</v>
      </c>
      <c r="X29" s="1">
        <v>-5.950122946894898E-2</v>
      </c>
      <c r="Y29" s="1">
        <v>0.45330774702358023</v>
      </c>
      <c r="Z29" s="1">
        <v>-5.950122946894898E-2</v>
      </c>
      <c r="AA29" s="33">
        <v>0.45330774702358023</v>
      </c>
    </row>
    <row r="30" spans="1:27" ht="13.2" x14ac:dyDescent="0.25">
      <c r="A30" s="18" t="s">
        <v>37</v>
      </c>
      <c r="B30" s="19">
        <v>1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1</v>
      </c>
      <c r="J30" s="19">
        <v>0</v>
      </c>
      <c r="K30" s="19">
        <v>0.43000000999999999</v>
      </c>
      <c r="L30" s="19">
        <v>0.91799998000000005</v>
      </c>
      <c r="M30" s="20">
        <v>56.490501000000002</v>
      </c>
      <c r="N30" s="9">
        <f t="shared" si="0"/>
        <v>1.0222539266940958</v>
      </c>
      <c r="O30" s="10">
        <f t="shared" si="1"/>
        <v>0.7354114044815655</v>
      </c>
      <c r="P30" s="11">
        <f t="shared" si="2"/>
        <v>1</v>
      </c>
      <c r="S30" s="49" t="s">
        <v>9</v>
      </c>
      <c r="T30" s="50">
        <v>5.6826064833119213E-4</v>
      </c>
      <c r="U30" s="1">
        <v>7.8548781776353757E-2</v>
      </c>
      <c r="V30" s="1">
        <v>7.2344934635543987E-3</v>
      </c>
      <c r="W30" s="1">
        <v>0.99424749391834444</v>
      </c>
      <c r="X30" s="1">
        <v>-0.15597923567409142</v>
      </c>
      <c r="Y30" s="1">
        <v>0.15711575697075378</v>
      </c>
      <c r="Z30" s="1">
        <v>-0.15597923567409142</v>
      </c>
      <c r="AA30" s="33">
        <v>0.15711575697075378</v>
      </c>
    </row>
    <row r="31" spans="1:27" ht="13.2" x14ac:dyDescent="0.25">
      <c r="A31" s="18" t="s">
        <v>38</v>
      </c>
      <c r="B31" s="19">
        <v>1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19">
        <v>0.43000000999999999</v>
      </c>
      <c r="L31" s="19">
        <v>0.91799998000000005</v>
      </c>
      <c r="M31" s="20">
        <v>59.236122000000002</v>
      </c>
      <c r="N31" s="9">
        <f t="shared" si="0"/>
        <v>1.0584109451166119</v>
      </c>
      <c r="O31" s="10">
        <f t="shared" si="1"/>
        <v>0.74238675775862184</v>
      </c>
      <c r="P31" s="11">
        <f t="shared" si="2"/>
        <v>1</v>
      </c>
      <c r="S31" s="54" t="s">
        <v>10</v>
      </c>
      <c r="T31" s="5">
        <v>-6.7954919940173789E-2</v>
      </c>
      <c r="U31" s="1">
        <v>0.12316106865552504</v>
      </c>
      <c r="V31" s="1">
        <v>-0.55175649807196858</v>
      </c>
      <c r="W31" s="1">
        <v>0.58280036080057118</v>
      </c>
      <c r="X31" s="1">
        <v>-0.31341457579215848</v>
      </c>
      <c r="Y31" s="1">
        <v>0.17750473591181093</v>
      </c>
      <c r="Z31" s="1">
        <v>-0.31341457579215848</v>
      </c>
      <c r="AA31" s="33">
        <v>0.17750473591181093</v>
      </c>
    </row>
    <row r="32" spans="1:27" ht="13.2" x14ac:dyDescent="0.25">
      <c r="A32" s="18" t="s">
        <v>39</v>
      </c>
      <c r="B32" s="19">
        <v>0</v>
      </c>
      <c r="C32" s="19">
        <v>1</v>
      </c>
      <c r="D32" s="19">
        <v>0</v>
      </c>
      <c r="E32" s="19">
        <v>0</v>
      </c>
      <c r="F32" s="19">
        <v>0</v>
      </c>
      <c r="G32" s="19">
        <v>0</v>
      </c>
      <c r="H32" s="19">
        <v>1</v>
      </c>
      <c r="I32" s="19">
        <v>0</v>
      </c>
      <c r="J32" s="19">
        <v>1</v>
      </c>
      <c r="K32" s="19">
        <v>9.3000001999999998E-2</v>
      </c>
      <c r="L32" s="19">
        <v>0.51099998000000002</v>
      </c>
      <c r="M32" s="20">
        <v>28.127438999999999</v>
      </c>
      <c r="N32" s="9">
        <f t="shared" si="0"/>
        <v>-8.9471310114393632E-2</v>
      </c>
      <c r="O32" s="10">
        <f t="shared" si="1"/>
        <v>0.47764708195622813</v>
      </c>
      <c r="P32" s="11">
        <f t="shared" si="2"/>
        <v>0</v>
      </c>
      <c r="S32" s="49" t="s">
        <v>11</v>
      </c>
      <c r="T32" s="50">
        <v>0.21094941234126463</v>
      </c>
      <c r="U32" s="1">
        <v>0.14135383254539841</v>
      </c>
      <c r="V32" s="1">
        <v>1.4923501439093583</v>
      </c>
      <c r="W32" s="1">
        <v>0.13991669418025809</v>
      </c>
      <c r="X32" s="1">
        <v>-7.0768369655230479E-2</v>
      </c>
      <c r="Y32" s="1">
        <v>0.49266719433775974</v>
      </c>
      <c r="Z32" s="1">
        <v>-7.0768369655230479E-2</v>
      </c>
      <c r="AA32" s="33">
        <v>0.49266719433775974</v>
      </c>
    </row>
    <row r="33" spans="1:27" ht="13.8" thickBot="1" x14ac:dyDescent="0.3">
      <c r="A33" s="18" t="s">
        <v>40</v>
      </c>
      <c r="B33" s="19">
        <v>1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1</v>
      </c>
      <c r="K33" s="19">
        <v>0.19700000000000001</v>
      </c>
      <c r="L33" s="19">
        <v>0.51099998000000002</v>
      </c>
      <c r="M33" s="20">
        <v>57.219250000000002</v>
      </c>
      <c r="N33" s="9">
        <f t="shared" si="0"/>
        <v>0.76549289322205949</v>
      </c>
      <c r="O33" s="10">
        <f t="shared" si="1"/>
        <v>0.68254511056498424</v>
      </c>
      <c r="P33" s="11">
        <f t="shared" si="2"/>
        <v>1</v>
      </c>
      <c r="S33" s="51" t="s">
        <v>12</v>
      </c>
      <c r="T33" s="52">
        <v>1.3168976498401019E-2</v>
      </c>
      <c r="U33" s="2">
        <v>2.5998602325555172E-3</v>
      </c>
      <c r="V33" s="2">
        <v>5.0652632528082675</v>
      </c>
      <c r="W33" s="2">
        <v>2.9628416734162397E-6</v>
      </c>
      <c r="X33" s="2">
        <v>7.9874625272025393E-3</v>
      </c>
      <c r="Y33" s="2">
        <v>1.8350490469599499E-2</v>
      </c>
      <c r="Z33" s="2">
        <v>7.9874625272025393E-3</v>
      </c>
      <c r="AA33" s="35">
        <v>1.8350490469599499E-2</v>
      </c>
    </row>
    <row r="34" spans="1:27" ht="13.2" x14ac:dyDescent="0.25">
      <c r="A34" s="18" t="s">
        <v>41</v>
      </c>
      <c r="B34" s="19">
        <v>1</v>
      </c>
      <c r="C34" s="19">
        <v>0</v>
      </c>
      <c r="D34" s="19">
        <v>0</v>
      </c>
      <c r="E34" s="19">
        <v>0</v>
      </c>
      <c r="F34" s="19">
        <v>0</v>
      </c>
      <c r="G34" s="19">
        <v>1</v>
      </c>
      <c r="H34" s="19">
        <v>0</v>
      </c>
      <c r="I34" s="19">
        <v>1</v>
      </c>
      <c r="J34" s="19">
        <v>0</v>
      </c>
      <c r="K34" s="19">
        <v>0.31299999000000001</v>
      </c>
      <c r="L34" s="19">
        <v>0.51099998000000002</v>
      </c>
      <c r="M34" s="20">
        <v>76.768600000000006</v>
      </c>
      <c r="N34" s="9">
        <f t="shared" si="0"/>
        <v>1.1742635891449476</v>
      </c>
      <c r="O34" s="10">
        <f t="shared" si="1"/>
        <v>0.76391481467057543</v>
      </c>
      <c r="P34" s="11">
        <f t="shared" si="2"/>
        <v>1</v>
      </c>
    </row>
    <row r="35" spans="1:27" ht="13.2" x14ac:dyDescent="0.25">
      <c r="A35" s="18" t="s">
        <v>42</v>
      </c>
      <c r="B35" s="19">
        <v>0</v>
      </c>
      <c r="C35" s="19">
        <v>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0.22</v>
      </c>
      <c r="L35" s="19">
        <v>0.11600000000000001</v>
      </c>
      <c r="M35" s="20">
        <v>41.389557000000003</v>
      </c>
      <c r="N35" s="9">
        <f t="shared" si="0"/>
        <v>-5.1760933030946532E-2</v>
      </c>
      <c r="O35" s="10">
        <f t="shared" si="1"/>
        <v>0.48706265508490099</v>
      </c>
      <c r="P35" s="11">
        <f t="shared" si="2"/>
        <v>0</v>
      </c>
    </row>
    <row r="36" spans="1:27" ht="13.8" thickBot="1" x14ac:dyDescent="0.3">
      <c r="A36" s="18" t="s">
        <v>43</v>
      </c>
      <c r="B36" s="19">
        <v>0</v>
      </c>
      <c r="C36" s="19">
        <v>1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19">
        <v>4.5999999999999999E-2</v>
      </c>
      <c r="L36" s="19">
        <v>0.104</v>
      </c>
      <c r="M36" s="20">
        <v>39.141055999999999</v>
      </c>
      <c r="N36" s="9">
        <f t="shared" si="0"/>
        <v>-2.7664032558143425E-2</v>
      </c>
      <c r="O36" s="10">
        <f t="shared" si="1"/>
        <v>0.49308443289438025</v>
      </c>
      <c r="P36" s="11">
        <f t="shared" si="2"/>
        <v>0</v>
      </c>
    </row>
    <row r="37" spans="1:27" ht="14.4" thickBot="1" x14ac:dyDescent="0.3">
      <c r="A37" s="18" t="s">
        <v>44</v>
      </c>
      <c r="B37" s="19">
        <v>0</v>
      </c>
      <c r="C37" s="19">
        <v>1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0.26699999000000002</v>
      </c>
      <c r="L37" s="19">
        <v>0.27900001000000002</v>
      </c>
      <c r="M37" s="20">
        <v>52.911391999999999</v>
      </c>
      <c r="N37" s="9">
        <f t="shared" si="0"/>
        <v>0.13116071706598903</v>
      </c>
      <c r="O37" s="10">
        <f t="shared" si="1"/>
        <v>0.53274325217431417</v>
      </c>
      <c r="P37" s="11">
        <f t="shared" si="2"/>
        <v>1</v>
      </c>
      <c r="S37" s="43" t="s">
        <v>159</v>
      </c>
      <c r="T37" s="76" t="s">
        <v>160</v>
      </c>
      <c r="U37" s="76" t="s">
        <v>161</v>
      </c>
      <c r="V37" s="76" t="s">
        <v>167</v>
      </c>
      <c r="X37" s="104" t="s">
        <v>162</v>
      </c>
      <c r="Y37" s="105"/>
      <c r="Z37" s="104" t="s">
        <v>163</v>
      </c>
      <c r="AA37" s="105"/>
    </row>
    <row r="38" spans="1:27" ht="13.2" x14ac:dyDescent="0.25">
      <c r="A38" s="18" t="s">
        <v>45</v>
      </c>
      <c r="B38" s="19">
        <v>1</v>
      </c>
      <c r="C38" s="19">
        <v>0</v>
      </c>
      <c r="D38" s="19">
        <v>0</v>
      </c>
      <c r="E38" s="19">
        <v>1</v>
      </c>
      <c r="F38" s="19">
        <v>0</v>
      </c>
      <c r="G38" s="19">
        <v>0</v>
      </c>
      <c r="H38" s="19">
        <v>0</v>
      </c>
      <c r="I38" s="19">
        <v>0</v>
      </c>
      <c r="J38" s="19">
        <v>1</v>
      </c>
      <c r="K38" s="19">
        <v>0.82499999000000002</v>
      </c>
      <c r="L38" s="19">
        <v>0.65100002000000001</v>
      </c>
      <c r="M38" s="20">
        <v>71.465050000000005</v>
      </c>
      <c r="N38" s="9">
        <f t="shared" si="0"/>
        <v>0.87222355363031456</v>
      </c>
      <c r="O38" s="10">
        <f t="shared" si="1"/>
        <v>0.7052081625232085</v>
      </c>
      <c r="P38" s="11">
        <f t="shared" si="2"/>
        <v>1</v>
      </c>
      <c r="S38" s="41" t="s">
        <v>1</v>
      </c>
      <c r="T38" s="79" t="s">
        <v>156</v>
      </c>
      <c r="U38" s="79" t="s">
        <v>158</v>
      </c>
      <c r="V38" s="77">
        <v>0</v>
      </c>
      <c r="X38" s="49" t="s">
        <v>7</v>
      </c>
      <c r="Y38" s="57"/>
      <c r="Z38" s="54" t="s">
        <v>10</v>
      </c>
      <c r="AA38" s="55"/>
    </row>
    <row r="39" spans="1:27" ht="13.2" x14ac:dyDescent="0.25">
      <c r="A39" s="18" t="s">
        <v>46</v>
      </c>
      <c r="B39" s="19">
        <v>1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1</v>
      </c>
      <c r="K39" s="19">
        <v>0.82499999000000002</v>
      </c>
      <c r="L39" s="19">
        <v>0.65100002000000001</v>
      </c>
      <c r="M39" s="20">
        <v>66.574584999999999</v>
      </c>
      <c r="N39" s="9">
        <f t="shared" si="0"/>
        <v>0.87555031709460163</v>
      </c>
      <c r="O39" s="10">
        <f t="shared" si="1"/>
        <v>0.70589928962708925</v>
      </c>
      <c r="P39" s="11">
        <f t="shared" si="2"/>
        <v>1</v>
      </c>
      <c r="S39" s="18" t="s">
        <v>2</v>
      </c>
      <c r="T39" s="80" t="s">
        <v>156</v>
      </c>
      <c r="U39" s="80" t="s">
        <v>158</v>
      </c>
      <c r="V39" s="77">
        <v>0</v>
      </c>
      <c r="X39" s="49" t="s">
        <v>8</v>
      </c>
      <c r="Y39" s="57"/>
      <c r="Z39" s="54" t="s">
        <v>140</v>
      </c>
      <c r="AA39" s="55"/>
    </row>
    <row r="40" spans="1:27" ht="13.2" x14ac:dyDescent="0.25">
      <c r="A40" s="18" t="s">
        <v>47</v>
      </c>
      <c r="B40" s="19">
        <v>0</v>
      </c>
      <c r="C40" s="19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1</v>
      </c>
      <c r="K40" s="19">
        <v>0.87199998000000001</v>
      </c>
      <c r="L40" s="19">
        <v>0.32499999000000002</v>
      </c>
      <c r="M40" s="20">
        <v>46.411715999999998</v>
      </c>
      <c r="N40" s="9">
        <f t="shared" si="0"/>
        <v>1.4725840087553066E-2</v>
      </c>
      <c r="O40" s="10">
        <f t="shared" si="1"/>
        <v>0.50368139349616814</v>
      </c>
      <c r="P40" s="11">
        <f t="shared" si="2"/>
        <v>1</v>
      </c>
      <c r="S40" s="18" t="s">
        <v>3</v>
      </c>
      <c r="T40" s="80" t="s">
        <v>156</v>
      </c>
      <c r="U40" s="80" t="s">
        <v>158</v>
      </c>
      <c r="V40" s="77">
        <v>0</v>
      </c>
      <c r="X40" s="49" t="s">
        <v>9</v>
      </c>
      <c r="Y40" s="57"/>
      <c r="Z40" s="54" t="s">
        <v>2</v>
      </c>
      <c r="AA40" s="55"/>
    </row>
    <row r="41" spans="1:27" ht="13.2" x14ac:dyDescent="0.25">
      <c r="A41" s="18" t="s">
        <v>48</v>
      </c>
      <c r="B41" s="19">
        <v>1</v>
      </c>
      <c r="C41" s="19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1</v>
      </c>
      <c r="K41" s="19">
        <v>0.30199999</v>
      </c>
      <c r="L41" s="19">
        <v>0.51099998000000002</v>
      </c>
      <c r="M41" s="20">
        <v>55.064072000000003</v>
      </c>
      <c r="N41" s="9">
        <f t="shared" si="0"/>
        <v>0.64124117796162072</v>
      </c>
      <c r="O41" s="10">
        <f t="shared" si="1"/>
        <v>0.65503397666394869</v>
      </c>
      <c r="P41" s="11">
        <f t="shared" si="2"/>
        <v>1</v>
      </c>
      <c r="S41" s="18" t="s">
        <v>4</v>
      </c>
      <c r="T41" s="80" t="s">
        <v>156</v>
      </c>
      <c r="U41" s="80" t="s">
        <v>158</v>
      </c>
      <c r="V41" s="77">
        <v>0</v>
      </c>
      <c r="X41" s="49" t="s">
        <v>11</v>
      </c>
      <c r="Y41" s="57"/>
      <c r="Z41" s="54" t="s">
        <v>3</v>
      </c>
      <c r="AA41" s="55"/>
    </row>
    <row r="42" spans="1:27" ht="13.2" x14ac:dyDescent="0.25">
      <c r="A42" s="18" t="s">
        <v>49</v>
      </c>
      <c r="B42" s="19">
        <v>1</v>
      </c>
      <c r="C42" s="19">
        <v>0</v>
      </c>
      <c r="D42" s="19">
        <v>1</v>
      </c>
      <c r="E42" s="19">
        <v>0</v>
      </c>
      <c r="F42" s="19">
        <v>1</v>
      </c>
      <c r="G42" s="19">
        <v>0</v>
      </c>
      <c r="H42" s="19">
        <v>0</v>
      </c>
      <c r="I42" s="19">
        <v>1</v>
      </c>
      <c r="J42" s="19">
        <v>0</v>
      </c>
      <c r="K42" s="19">
        <v>0.60399997000000005</v>
      </c>
      <c r="L42" s="19">
        <v>0.65100002000000001</v>
      </c>
      <c r="M42" s="20">
        <v>73.099556000000007</v>
      </c>
      <c r="N42" s="9">
        <f t="shared" si="0"/>
        <v>1.0270700814040858</v>
      </c>
      <c r="O42" s="10">
        <f t="shared" si="1"/>
        <v>0.73634747584161575</v>
      </c>
      <c r="P42" s="11">
        <f t="shared" si="2"/>
        <v>1</v>
      </c>
      <c r="S42" s="18" t="s">
        <v>5</v>
      </c>
      <c r="T42" s="80" t="s">
        <v>156</v>
      </c>
      <c r="U42" s="80" t="s">
        <v>158</v>
      </c>
      <c r="V42" s="77">
        <v>0</v>
      </c>
      <c r="X42" s="49" t="s">
        <v>12</v>
      </c>
      <c r="Y42" s="57"/>
      <c r="Z42" s="54" t="s">
        <v>4</v>
      </c>
      <c r="AA42" s="55"/>
    </row>
    <row r="43" spans="1:27" ht="13.2" x14ac:dyDescent="0.25">
      <c r="A43" s="18" t="s">
        <v>50</v>
      </c>
      <c r="B43" s="19">
        <v>1</v>
      </c>
      <c r="C43" s="19">
        <v>0</v>
      </c>
      <c r="D43" s="19">
        <v>1</v>
      </c>
      <c r="E43" s="19">
        <v>0</v>
      </c>
      <c r="F43" s="19">
        <v>1</v>
      </c>
      <c r="G43" s="19">
        <v>0</v>
      </c>
      <c r="H43" s="19">
        <v>0</v>
      </c>
      <c r="I43" s="19">
        <v>1</v>
      </c>
      <c r="J43" s="19">
        <v>0</v>
      </c>
      <c r="K43" s="19">
        <v>0.73199999000000004</v>
      </c>
      <c r="L43" s="19">
        <v>0.44100001</v>
      </c>
      <c r="M43" s="20">
        <v>60.800700999999997</v>
      </c>
      <c r="N43" s="9">
        <f t="shared" si="0"/>
        <v>0.81210913913924365</v>
      </c>
      <c r="O43" s="10">
        <f t="shared" si="1"/>
        <v>0.69255876686621298</v>
      </c>
      <c r="P43" s="11">
        <f t="shared" si="2"/>
        <v>1</v>
      </c>
      <c r="S43" s="18" t="s">
        <v>6</v>
      </c>
      <c r="T43" s="80" t="s">
        <v>156</v>
      </c>
      <c r="U43" s="80" t="s">
        <v>158</v>
      </c>
      <c r="V43" s="77">
        <v>0</v>
      </c>
      <c r="X43" s="49"/>
      <c r="Y43" s="57"/>
      <c r="Z43" s="54" t="s">
        <v>5</v>
      </c>
      <c r="AA43" s="55"/>
    </row>
    <row r="44" spans="1:27" ht="13.8" thickBot="1" x14ac:dyDescent="0.3">
      <c r="A44" s="18" t="s">
        <v>51</v>
      </c>
      <c r="B44" s="19">
        <v>1</v>
      </c>
      <c r="C44" s="19">
        <v>0</v>
      </c>
      <c r="D44" s="19">
        <v>1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19">
        <v>0.96499997000000004</v>
      </c>
      <c r="L44" s="19">
        <v>0.86000001000000004</v>
      </c>
      <c r="M44" s="20">
        <v>64.353340000000003</v>
      </c>
      <c r="N44" s="9">
        <f t="shared" si="0"/>
        <v>0.9884735687443007</v>
      </c>
      <c r="O44" s="10">
        <f t="shared" si="1"/>
        <v>0.72878631818717809</v>
      </c>
      <c r="P44" s="11">
        <f t="shared" si="2"/>
        <v>1</v>
      </c>
      <c r="S44" s="18" t="s">
        <v>7</v>
      </c>
      <c r="T44" s="80" t="s">
        <v>156</v>
      </c>
      <c r="U44" s="80" t="s">
        <v>158</v>
      </c>
      <c r="V44" s="77">
        <v>0</v>
      </c>
      <c r="X44" s="58"/>
      <c r="Y44" s="59"/>
      <c r="Z44" s="56" t="s">
        <v>6</v>
      </c>
      <c r="AA44" s="31"/>
    </row>
    <row r="45" spans="1:27" ht="13.2" x14ac:dyDescent="0.25">
      <c r="A45" s="18" t="s">
        <v>52</v>
      </c>
      <c r="B45" s="19">
        <v>1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1</v>
      </c>
      <c r="J45" s="19">
        <v>0</v>
      </c>
      <c r="K45" s="19">
        <v>0.31299999000000001</v>
      </c>
      <c r="L45" s="19">
        <v>0.86000001000000004</v>
      </c>
      <c r="M45" s="20">
        <v>47.829754000000001</v>
      </c>
      <c r="N45" s="9">
        <f t="shared" si="0"/>
        <v>0.90391642039728637</v>
      </c>
      <c r="O45" s="10">
        <f t="shared" si="1"/>
        <v>0.7117536628218889</v>
      </c>
      <c r="P45" s="11">
        <f t="shared" si="2"/>
        <v>1</v>
      </c>
      <c r="S45" s="18" t="s">
        <v>8</v>
      </c>
      <c r="T45" s="80" t="s">
        <v>156</v>
      </c>
      <c r="U45" s="80" t="s">
        <v>158</v>
      </c>
      <c r="V45" s="77">
        <v>0</v>
      </c>
    </row>
    <row r="46" spans="1:27" ht="13.2" x14ac:dyDescent="0.25">
      <c r="A46" s="18" t="s">
        <v>53</v>
      </c>
      <c r="B46" s="19">
        <v>1</v>
      </c>
      <c r="C46" s="19">
        <v>0</v>
      </c>
      <c r="D46" s="19">
        <v>0</v>
      </c>
      <c r="E46" s="19">
        <v>1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19">
        <v>0.31299999000000001</v>
      </c>
      <c r="L46" s="19">
        <v>0.91799998000000005</v>
      </c>
      <c r="M46" s="20">
        <v>54.526451000000002</v>
      </c>
      <c r="N46" s="9">
        <f t="shared" si="0"/>
        <v>0.93661094327896999</v>
      </c>
      <c r="O46" s="10">
        <f t="shared" si="1"/>
        <v>0.71841457570568112</v>
      </c>
      <c r="P46" s="11">
        <f t="shared" si="2"/>
        <v>1</v>
      </c>
      <c r="S46" s="18" t="s">
        <v>9</v>
      </c>
      <c r="T46" s="80" t="s">
        <v>156</v>
      </c>
      <c r="U46" s="80" t="s">
        <v>158</v>
      </c>
      <c r="V46" s="81">
        <v>1</v>
      </c>
    </row>
    <row r="47" spans="1:27" ht="13.2" x14ac:dyDescent="0.25">
      <c r="A47" s="18" t="s">
        <v>54</v>
      </c>
      <c r="B47" s="19">
        <v>0</v>
      </c>
      <c r="C47" s="19">
        <v>1</v>
      </c>
      <c r="D47" s="19">
        <v>0</v>
      </c>
      <c r="E47" s="19">
        <v>0</v>
      </c>
      <c r="F47" s="19">
        <v>0</v>
      </c>
      <c r="G47" s="19">
        <v>0</v>
      </c>
      <c r="H47" s="19">
        <v>1</v>
      </c>
      <c r="I47" s="19">
        <v>0</v>
      </c>
      <c r="J47" s="19">
        <v>1</v>
      </c>
      <c r="K47" s="19">
        <v>0.84799999000000004</v>
      </c>
      <c r="L47" s="19">
        <v>0.32499999000000002</v>
      </c>
      <c r="M47" s="20">
        <v>55.354045999999997</v>
      </c>
      <c r="N47" s="9">
        <f t="shared" si="0"/>
        <v>0.17853268527445376</v>
      </c>
      <c r="O47" s="10">
        <f t="shared" si="1"/>
        <v>0.54451499513488888</v>
      </c>
      <c r="P47" s="11">
        <f t="shared" si="2"/>
        <v>1</v>
      </c>
      <c r="S47" s="18" t="s">
        <v>10</v>
      </c>
      <c r="T47" s="80" t="s">
        <v>157</v>
      </c>
      <c r="U47" s="81" t="s">
        <v>98</v>
      </c>
      <c r="V47" s="77">
        <v>0.47864705145882402</v>
      </c>
    </row>
    <row r="48" spans="1:27" ht="13.2" x14ac:dyDescent="0.25">
      <c r="A48" s="18" t="s">
        <v>55</v>
      </c>
      <c r="B48" s="19">
        <v>1</v>
      </c>
      <c r="C48" s="19">
        <v>0</v>
      </c>
      <c r="D48" s="19">
        <v>0</v>
      </c>
      <c r="E48" s="19">
        <v>1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19">
        <v>0.60399997000000005</v>
      </c>
      <c r="L48" s="19">
        <v>0.76700002</v>
      </c>
      <c r="M48" s="20">
        <v>70.735641000000001</v>
      </c>
      <c r="N48" s="9">
        <f t="shared" si="0"/>
        <v>1.0984411522780402</v>
      </c>
      <c r="O48" s="10">
        <f t="shared" si="1"/>
        <v>0.74996791055402234</v>
      </c>
      <c r="P48" s="11">
        <f t="shared" si="2"/>
        <v>1</v>
      </c>
      <c r="S48" s="18" t="s">
        <v>11</v>
      </c>
      <c r="T48" s="80" t="s">
        <v>157</v>
      </c>
      <c r="U48" s="81" t="s">
        <v>98</v>
      </c>
      <c r="V48" s="77">
        <v>0.46888235237647075</v>
      </c>
    </row>
    <row r="49" spans="1:26" ht="13.8" thickBot="1" x14ac:dyDescent="0.3">
      <c r="A49" s="18" t="s">
        <v>56</v>
      </c>
      <c r="B49" s="19">
        <v>1</v>
      </c>
      <c r="C49" s="19">
        <v>0</v>
      </c>
      <c r="D49" s="19">
        <v>0</v>
      </c>
      <c r="E49" s="19">
        <v>0</v>
      </c>
      <c r="F49" s="19">
        <v>0</v>
      </c>
      <c r="G49" s="19">
        <v>1</v>
      </c>
      <c r="H49" s="19">
        <v>0</v>
      </c>
      <c r="I49" s="19">
        <v>1</v>
      </c>
      <c r="J49" s="19">
        <v>0</v>
      </c>
      <c r="K49" s="19">
        <v>0.31299999000000001</v>
      </c>
      <c r="L49" s="19">
        <v>0.76700002</v>
      </c>
      <c r="M49" s="20">
        <v>66.470680000000002</v>
      </c>
      <c r="N49" s="9">
        <f t="shared" si="0"/>
        <v>1.0926535806798738</v>
      </c>
      <c r="O49" s="10">
        <f t="shared" si="1"/>
        <v>0.74888107873164911</v>
      </c>
      <c r="P49" s="11">
        <f t="shared" si="2"/>
        <v>1</v>
      </c>
      <c r="S49" s="21" t="s">
        <v>12</v>
      </c>
      <c r="T49" s="82" t="s">
        <v>157</v>
      </c>
      <c r="U49" s="61" t="s">
        <v>98</v>
      </c>
      <c r="V49" s="78">
        <v>50.316763811764716</v>
      </c>
    </row>
    <row r="50" spans="1:26" ht="13.2" x14ac:dyDescent="0.25">
      <c r="A50" s="18" t="s">
        <v>57</v>
      </c>
      <c r="B50" s="19">
        <v>0</v>
      </c>
      <c r="C50" s="19">
        <v>1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1</v>
      </c>
      <c r="K50" s="19">
        <v>0.19700000000000001</v>
      </c>
      <c r="L50" s="19">
        <v>0.97600001000000003</v>
      </c>
      <c r="M50" s="20">
        <v>22.445340999999999</v>
      </c>
      <c r="N50" s="9">
        <f t="shared" si="0"/>
        <v>-0.11768914778564227</v>
      </c>
      <c r="O50" s="10">
        <f t="shared" si="1"/>
        <v>0.47061162610849611</v>
      </c>
      <c r="P50" s="11">
        <f t="shared" si="2"/>
        <v>0</v>
      </c>
    </row>
    <row r="51" spans="1:26" ht="13.8" thickBot="1" x14ac:dyDescent="0.3">
      <c r="A51" s="18" t="s">
        <v>58</v>
      </c>
      <c r="B51" s="19">
        <v>0</v>
      </c>
      <c r="C51" s="19">
        <v>1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1</v>
      </c>
      <c r="K51" s="19">
        <v>0.22</v>
      </c>
      <c r="L51" s="19">
        <v>0.32499999000000002</v>
      </c>
      <c r="M51" s="20">
        <v>39.446800000000003</v>
      </c>
      <c r="N51" s="9">
        <f t="shared" si="0"/>
        <v>-3.268836858788926E-2</v>
      </c>
      <c r="O51" s="10">
        <f t="shared" si="1"/>
        <v>0.49182863545203614</v>
      </c>
      <c r="P51" s="11">
        <f t="shared" si="2"/>
        <v>0</v>
      </c>
      <c r="Y51" s="83"/>
      <c r="Z51" s="83"/>
    </row>
    <row r="52" spans="1:26" ht="13.8" thickBot="1" x14ac:dyDescent="0.3">
      <c r="A52" s="18" t="s">
        <v>59</v>
      </c>
      <c r="B52" s="19">
        <v>0</v>
      </c>
      <c r="C52" s="19">
        <v>0</v>
      </c>
      <c r="D52" s="19">
        <v>0</v>
      </c>
      <c r="E52" s="19">
        <v>1</v>
      </c>
      <c r="F52" s="19">
        <v>1</v>
      </c>
      <c r="G52" s="19">
        <v>0</v>
      </c>
      <c r="H52" s="19">
        <v>0</v>
      </c>
      <c r="I52" s="19">
        <v>1</v>
      </c>
      <c r="J52" s="19">
        <v>0</v>
      </c>
      <c r="K52" s="19">
        <v>0.46500000000000002</v>
      </c>
      <c r="L52" s="19">
        <v>0.76700002</v>
      </c>
      <c r="M52" s="20">
        <v>46.296596999999998</v>
      </c>
      <c r="N52" s="9">
        <f t="shared" si="0"/>
        <v>0.72902418670896196</v>
      </c>
      <c r="O52" s="10">
        <f t="shared" si="1"/>
        <v>0.67459110055653992</v>
      </c>
      <c r="P52" s="11">
        <f t="shared" si="2"/>
        <v>1</v>
      </c>
      <c r="T52" s="65" t="s">
        <v>155</v>
      </c>
      <c r="V52" s="4" t="s">
        <v>169</v>
      </c>
      <c r="Y52" s="1"/>
      <c r="Z52" s="1"/>
    </row>
    <row r="53" spans="1:26" ht="13.8" thickBot="1" x14ac:dyDescent="0.3">
      <c r="A53" s="18" t="s">
        <v>60</v>
      </c>
      <c r="B53" s="19">
        <v>1</v>
      </c>
      <c r="C53" s="19">
        <v>0</v>
      </c>
      <c r="D53" s="19">
        <v>0</v>
      </c>
      <c r="E53" s="19">
        <v>1</v>
      </c>
      <c r="F53" s="19">
        <v>0</v>
      </c>
      <c r="G53" s="19">
        <v>0</v>
      </c>
      <c r="H53" s="19">
        <v>0</v>
      </c>
      <c r="I53" s="19">
        <v>0</v>
      </c>
      <c r="J53" s="19">
        <v>1</v>
      </c>
      <c r="K53" s="19">
        <v>0.59299999000000003</v>
      </c>
      <c r="L53" s="19">
        <v>0.65100002000000001</v>
      </c>
      <c r="M53" s="20">
        <v>69.483788000000004</v>
      </c>
      <c r="N53" s="9">
        <f t="shared" si="0"/>
        <v>0.86189790234125985</v>
      </c>
      <c r="O53" s="10">
        <f t="shared" si="1"/>
        <v>0.70305702795993208</v>
      </c>
      <c r="P53" s="11">
        <f t="shared" si="2"/>
        <v>1</v>
      </c>
      <c r="S53" s="36"/>
      <c r="T53" s="60">
        <v>0</v>
      </c>
      <c r="U53" s="38">
        <v>1</v>
      </c>
      <c r="Y53" s="1"/>
      <c r="Z53" s="1"/>
    </row>
    <row r="54" spans="1:26" ht="13.8" thickBot="1" x14ac:dyDescent="0.3">
      <c r="A54" s="18" t="s">
        <v>61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1</v>
      </c>
      <c r="K54" s="19">
        <v>9.3000001999999998E-2</v>
      </c>
      <c r="L54" s="19">
        <v>2.3E-2</v>
      </c>
      <c r="M54" s="20">
        <v>37.722335999999999</v>
      </c>
      <c r="N54" s="9">
        <f t="shared" si="0"/>
        <v>0.41286249349903303</v>
      </c>
      <c r="O54" s="10">
        <f t="shared" si="1"/>
        <v>0.60177405206925871</v>
      </c>
      <c r="P54" s="11">
        <f t="shared" si="2"/>
        <v>1</v>
      </c>
      <c r="R54" s="4" t="s">
        <v>168</v>
      </c>
      <c r="S54" s="62">
        <v>0</v>
      </c>
      <c r="T54" s="63">
        <f>COUNTIFS(B6:B90,0,P6:P90,0)</f>
        <v>15</v>
      </c>
      <c r="U54" s="64">
        <f>COUNTIFS(B6:B90,0,P6:P90,1)</f>
        <v>33</v>
      </c>
      <c r="V54" s="66">
        <f>SUM(T54,U54)</f>
        <v>48</v>
      </c>
      <c r="Y54" s="1"/>
      <c r="Z54" s="1"/>
    </row>
    <row r="55" spans="1:26" ht="13.8" thickBot="1" x14ac:dyDescent="0.3">
      <c r="A55" s="18" t="s">
        <v>62</v>
      </c>
      <c r="B55" s="19">
        <v>0</v>
      </c>
      <c r="C55" s="19">
        <v>1</v>
      </c>
      <c r="D55" s="19">
        <v>0</v>
      </c>
      <c r="E55" s="19">
        <v>0</v>
      </c>
      <c r="F55" s="19">
        <v>0</v>
      </c>
      <c r="G55" s="19">
        <v>0</v>
      </c>
      <c r="H55" s="19">
        <v>1</v>
      </c>
      <c r="I55" s="19">
        <v>0</v>
      </c>
      <c r="J55" s="19">
        <v>1</v>
      </c>
      <c r="K55" s="19">
        <v>0.60399997000000005</v>
      </c>
      <c r="L55" s="19">
        <v>0.83700001000000002</v>
      </c>
      <c r="M55" s="20">
        <v>41.265510999999996</v>
      </c>
      <c r="N55" s="9">
        <f t="shared" si="0"/>
        <v>0.11758820412477</v>
      </c>
      <c r="O55" s="10">
        <f t="shared" si="1"/>
        <v>0.52936322508437128</v>
      </c>
      <c r="P55" s="11">
        <f t="shared" si="2"/>
        <v>1</v>
      </c>
      <c r="S55" s="53">
        <v>1</v>
      </c>
      <c r="T55" s="61">
        <f>COUNTIFS(B7:B91,1,P7:P91,0)</f>
        <v>0</v>
      </c>
      <c r="U55" s="42">
        <f>COUNTIFS(B6:B91,1,P6:P91,1)</f>
        <v>37</v>
      </c>
      <c r="V55" s="66">
        <f>SUM(T55,U55)</f>
        <v>37</v>
      </c>
      <c r="Y55" s="1"/>
      <c r="Z55" s="1"/>
    </row>
    <row r="56" spans="1:26" ht="13.2" x14ac:dyDescent="0.25">
      <c r="A56" s="18" t="s">
        <v>63</v>
      </c>
      <c r="B56" s="19">
        <v>0</v>
      </c>
      <c r="C56" s="19">
        <v>1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1</v>
      </c>
      <c r="K56" s="19">
        <v>0.58099997000000003</v>
      </c>
      <c r="L56" s="19">
        <v>0.11600000000000001</v>
      </c>
      <c r="M56" s="20">
        <v>37.348522000000003</v>
      </c>
      <c r="N56" s="9">
        <f t="shared" si="0"/>
        <v>-0.12894069138658643</v>
      </c>
      <c r="O56" s="10">
        <f t="shared" si="1"/>
        <v>0.46780941405715409</v>
      </c>
      <c r="P56" s="11">
        <f t="shared" si="2"/>
        <v>0</v>
      </c>
      <c r="V56" s="66">
        <f>SUM(V54,V55)</f>
        <v>85</v>
      </c>
      <c r="Y56" s="1"/>
      <c r="Z56" s="1"/>
    </row>
    <row r="57" spans="1:26" ht="13.8" thickBot="1" x14ac:dyDescent="0.3">
      <c r="A57" s="18" t="s">
        <v>64</v>
      </c>
      <c r="B57" s="19">
        <v>1</v>
      </c>
      <c r="C57" s="19">
        <v>0</v>
      </c>
      <c r="D57" s="19">
        <v>0</v>
      </c>
      <c r="E57" s="19">
        <v>1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3.4000002000000001E-2</v>
      </c>
      <c r="L57" s="19">
        <v>0.27900001000000002</v>
      </c>
      <c r="M57" s="20">
        <v>81.866257000000004</v>
      </c>
      <c r="N57" s="9">
        <f t="shared" si="0"/>
        <v>0.98390770087676138</v>
      </c>
      <c r="O57" s="10">
        <f t="shared" si="1"/>
        <v>0.72788290111383402</v>
      </c>
      <c r="P57" s="11">
        <f t="shared" si="2"/>
        <v>1</v>
      </c>
      <c r="Y57" s="1"/>
      <c r="Z57" s="1"/>
    </row>
    <row r="58" spans="1:26" ht="13.8" thickBot="1" x14ac:dyDescent="0.3">
      <c r="A58" s="18" t="s">
        <v>65</v>
      </c>
      <c r="B58" s="19">
        <v>1</v>
      </c>
      <c r="C58" s="19">
        <v>0</v>
      </c>
      <c r="D58" s="19">
        <v>0</v>
      </c>
      <c r="E58" s="19">
        <v>1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0.72000003000000001</v>
      </c>
      <c r="L58" s="19">
        <v>0.65100002000000001</v>
      </c>
      <c r="M58" s="20">
        <v>84.180289999999999</v>
      </c>
      <c r="N58" s="9">
        <f t="shared" si="0"/>
        <v>1.0462372535890332</v>
      </c>
      <c r="O58" s="10">
        <f t="shared" si="1"/>
        <v>0.74005169423943151</v>
      </c>
      <c r="P58" s="11">
        <f t="shared" si="2"/>
        <v>1</v>
      </c>
      <c r="S58" s="69" t="s">
        <v>164</v>
      </c>
      <c r="T58" s="67"/>
      <c r="U58" s="107">
        <f>SUM(T54,U55)/V56</f>
        <v>0.61176470588235299</v>
      </c>
      <c r="Y58" s="1"/>
      <c r="Z58" s="1"/>
    </row>
    <row r="59" spans="1:26" ht="13.8" thickBot="1" x14ac:dyDescent="0.3">
      <c r="A59" s="18" t="s">
        <v>66</v>
      </c>
      <c r="B59" s="19">
        <v>1</v>
      </c>
      <c r="C59" s="19">
        <v>0</v>
      </c>
      <c r="D59" s="19">
        <v>0</v>
      </c>
      <c r="E59" s="19">
        <v>1</v>
      </c>
      <c r="F59" s="19">
        <v>0</v>
      </c>
      <c r="G59" s="19">
        <v>0</v>
      </c>
      <c r="H59" s="19">
        <v>0</v>
      </c>
      <c r="I59" s="19">
        <v>0</v>
      </c>
      <c r="J59" s="19">
        <v>1</v>
      </c>
      <c r="K59" s="19">
        <v>0.40599998999999998</v>
      </c>
      <c r="L59" s="19">
        <v>0.65100002000000001</v>
      </c>
      <c r="M59" s="20">
        <v>73.434989999999999</v>
      </c>
      <c r="N59" s="9">
        <f t="shared" si="0"/>
        <v>0.92663875864850742</v>
      </c>
      <c r="O59" s="10">
        <f t="shared" si="1"/>
        <v>0.7163928652127346</v>
      </c>
      <c r="P59" s="11">
        <f t="shared" si="2"/>
        <v>1</v>
      </c>
      <c r="S59" s="68"/>
      <c r="T59" s="68"/>
      <c r="U59" s="68"/>
      <c r="Y59" s="1"/>
      <c r="Z59" s="1"/>
    </row>
    <row r="60" spans="1:26" ht="13.8" x14ac:dyDescent="0.25">
      <c r="A60" s="18" t="s">
        <v>67</v>
      </c>
      <c r="B60" s="19">
        <v>1</v>
      </c>
      <c r="C60" s="19">
        <v>0</v>
      </c>
      <c r="D60" s="19">
        <v>0</v>
      </c>
      <c r="E60" s="19">
        <v>1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0.98799998</v>
      </c>
      <c r="L60" s="19">
        <v>0.65100002000000001</v>
      </c>
      <c r="M60" s="20">
        <v>72.887900999999999</v>
      </c>
      <c r="N60" s="9">
        <f t="shared" si="0"/>
        <v>0.87931613309101064</v>
      </c>
      <c r="O60" s="10">
        <f t="shared" si="1"/>
        <v>0.70668048702701047</v>
      </c>
      <c r="P60" s="11">
        <f t="shared" si="2"/>
        <v>1</v>
      </c>
      <c r="S60" s="70" t="s">
        <v>165</v>
      </c>
      <c r="T60" s="71"/>
      <c r="U60" s="72"/>
      <c r="Y60" s="1"/>
      <c r="Z60" s="1"/>
    </row>
    <row r="61" spans="1:26" ht="14.4" thickBot="1" x14ac:dyDescent="0.3">
      <c r="A61" s="18" t="s">
        <v>68</v>
      </c>
      <c r="B61" s="19">
        <v>0</v>
      </c>
      <c r="C61" s="19">
        <v>1</v>
      </c>
      <c r="D61" s="19">
        <v>0</v>
      </c>
      <c r="E61" s="19">
        <v>0</v>
      </c>
      <c r="F61" s="19">
        <v>0</v>
      </c>
      <c r="G61" s="19">
        <v>0</v>
      </c>
      <c r="H61" s="19">
        <v>1</v>
      </c>
      <c r="I61" s="19">
        <v>0</v>
      </c>
      <c r="J61" s="19">
        <v>0</v>
      </c>
      <c r="K61" s="19">
        <v>0.73199999000000004</v>
      </c>
      <c r="L61" s="19">
        <v>0.96499997000000004</v>
      </c>
      <c r="M61" s="20">
        <v>35.290756000000002</v>
      </c>
      <c r="N61" s="9">
        <f t="shared" si="0"/>
        <v>5.6641820527999709E-2</v>
      </c>
      <c r="O61" s="10">
        <f t="shared" si="1"/>
        <v>0.51415667043547209</v>
      </c>
      <c r="P61" s="11">
        <f t="shared" si="2"/>
        <v>1</v>
      </c>
      <c r="S61" s="73" t="s">
        <v>166</v>
      </c>
      <c r="T61" s="74"/>
      <c r="U61" s="75"/>
      <c r="Y61" s="1"/>
      <c r="Z61" s="1"/>
    </row>
    <row r="62" spans="1:26" ht="13.2" x14ac:dyDescent="0.25">
      <c r="A62" s="18" t="s">
        <v>69</v>
      </c>
      <c r="B62" s="19">
        <v>1</v>
      </c>
      <c r="C62" s="19">
        <v>0</v>
      </c>
      <c r="D62" s="19">
        <v>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1</v>
      </c>
      <c r="K62" s="19">
        <v>0.86000001000000004</v>
      </c>
      <c r="L62" s="19">
        <v>0.86000001000000004</v>
      </c>
      <c r="M62" s="20">
        <v>65.716285999999997</v>
      </c>
      <c r="N62" s="9">
        <f t="shared" si="0"/>
        <v>0.81722243833342723</v>
      </c>
      <c r="O62" s="10">
        <f t="shared" si="1"/>
        <v>0.69364642297666934</v>
      </c>
      <c r="P62" s="11">
        <f t="shared" si="2"/>
        <v>1</v>
      </c>
      <c r="Y62" s="1"/>
      <c r="Z62" s="1"/>
    </row>
    <row r="63" spans="1:26" ht="13.2" x14ac:dyDescent="0.25">
      <c r="A63" s="18" t="s">
        <v>70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1</v>
      </c>
      <c r="I63" s="19">
        <v>0</v>
      </c>
      <c r="J63" s="19">
        <v>1</v>
      </c>
      <c r="K63" s="19">
        <v>0.73199999000000004</v>
      </c>
      <c r="L63" s="19">
        <v>6.8999998000000007E-2</v>
      </c>
      <c r="M63" s="20">
        <v>29.703690999999999</v>
      </c>
      <c r="N63" s="9">
        <f t="shared" si="0"/>
        <v>0.31796021964143889</v>
      </c>
      <c r="O63" s="10">
        <f t="shared" si="1"/>
        <v>0.57882706176945897</v>
      </c>
      <c r="P63" s="11">
        <f t="shared" si="2"/>
        <v>1</v>
      </c>
      <c r="Y63" s="1"/>
      <c r="Z63" s="1"/>
    </row>
    <row r="64" spans="1:26" ht="13.2" x14ac:dyDescent="0.25">
      <c r="A64" s="18" t="s">
        <v>71</v>
      </c>
      <c r="B64" s="19">
        <v>0</v>
      </c>
      <c r="C64" s="19">
        <v>1</v>
      </c>
      <c r="D64" s="19">
        <v>0</v>
      </c>
      <c r="E64" s="19">
        <v>0</v>
      </c>
      <c r="F64" s="19">
        <v>0</v>
      </c>
      <c r="G64" s="19">
        <v>0</v>
      </c>
      <c r="H64" s="19">
        <v>1</v>
      </c>
      <c r="I64" s="19">
        <v>0</v>
      </c>
      <c r="J64" s="19">
        <v>1</v>
      </c>
      <c r="K64" s="19">
        <v>0.87199998000000001</v>
      </c>
      <c r="L64" s="19">
        <v>0.27900001000000002</v>
      </c>
      <c r="M64" s="20">
        <v>42.849144000000003</v>
      </c>
      <c r="N64" s="9">
        <f t="shared" si="0"/>
        <v>2.5213385739210614E-3</v>
      </c>
      <c r="O64" s="10">
        <f t="shared" si="1"/>
        <v>0.50063033430955295</v>
      </c>
      <c r="P64" s="11">
        <f t="shared" si="2"/>
        <v>1</v>
      </c>
      <c r="Y64" s="1"/>
      <c r="Z64" s="1"/>
    </row>
    <row r="65" spans="1:26" ht="13.2" x14ac:dyDescent="0.25">
      <c r="A65" s="18" t="s">
        <v>72</v>
      </c>
      <c r="B65" s="19">
        <v>1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>
        <v>0.22</v>
      </c>
      <c r="L65" s="19">
        <v>8.1000000000000003E-2</v>
      </c>
      <c r="M65" s="20">
        <v>34.722000000000001</v>
      </c>
      <c r="N65" s="9">
        <f t="shared" si="0"/>
        <v>0.37695593044702769</v>
      </c>
      <c r="O65" s="10">
        <f t="shared" si="1"/>
        <v>0.59313870107937017</v>
      </c>
      <c r="P65" s="11">
        <f t="shared" si="2"/>
        <v>1</v>
      </c>
      <c r="Y65" s="1"/>
      <c r="Z65" s="1"/>
    </row>
    <row r="66" spans="1:26" ht="13.2" x14ac:dyDescent="0.25">
      <c r="A66" s="18" t="s">
        <v>73</v>
      </c>
      <c r="B66" s="19">
        <v>0</v>
      </c>
      <c r="C66" s="19">
        <v>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1</v>
      </c>
      <c r="K66" s="19">
        <v>0.94099997999999996</v>
      </c>
      <c r="L66" s="19">
        <v>0.22</v>
      </c>
      <c r="M66" s="20">
        <v>63.085140000000003</v>
      </c>
      <c r="N66" s="9">
        <f t="shared" si="0"/>
        <v>0.20745919322921802</v>
      </c>
      <c r="O66" s="10">
        <f t="shared" si="1"/>
        <v>0.55167957665714207</v>
      </c>
      <c r="P66" s="11">
        <f t="shared" si="2"/>
        <v>1</v>
      </c>
    </row>
    <row r="67" spans="1:26" ht="13.2" x14ac:dyDescent="0.25">
      <c r="A67" s="18" t="s">
        <v>74</v>
      </c>
      <c r="B67" s="19">
        <v>0</v>
      </c>
      <c r="C67" s="19">
        <v>1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1</v>
      </c>
      <c r="K67" s="19">
        <v>0.94099997999999996</v>
      </c>
      <c r="L67" s="19">
        <v>0.22</v>
      </c>
      <c r="M67" s="20">
        <v>55.103695000000002</v>
      </c>
      <c r="N67" s="9">
        <f t="shared" si="0"/>
        <v>0.10235173160093769</v>
      </c>
      <c r="O67" s="10">
        <f t="shared" si="1"/>
        <v>0.52556561827340742</v>
      </c>
      <c r="P67" s="11">
        <f t="shared" si="2"/>
        <v>1</v>
      </c>
    </row>
    <row r="68" spans="1:26" ht="13.2" x14ac:dyDescent="0.25">
      <c r="A68" s="18" t="s">
        <v>75</v>
      </c>
      <c r="B68" s="19">
        <v>1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1</v>
      </c>
      <c r="K68" s="19">
        <v>0.26699999000000002</v>
      </c>
      <c r="L68" s="19">
        <v>0.97600001000000003</v>
      </c>
      <c r="M68" s="20">
        <v>37.887188000000002</v>
      </c>
      <c r="N68" s="9">
        <f t="shared" si="0"/>
        <v>0.60424406242933559</v>
      </c>
      <c r="O68" s="10">
        <f t="shared" si="1"/>
        <v>0.6466266795086294</v>
      </c>
      <c r="P68" s="11">
        <f t="shared" si="2"/>
        <v>1</v>
      </c>
    </row>
    <row r="69" spans="1:26" ht="13.2" x14ac:dyDescent="0.25">
      <c r="A69" s="18" t="s">
        <v>76</v>
      </c>
      <c r="B69" s="19">
        <v>0</v>
      </c>
      <c r="C69" s="19">
        <v>1</v>
      </c>
      <c r="D69" s="19">
        <v>0</v>
      </c>
      <c r="E69" s="19">
        <v>0</v>
      </c>
      <c r="F69" s="19">
        <v>0</v>
      </c>
      <c r="G69" s="19">
        <v>0</v>
      </c>
      <c r="H69" s="19">
        <v>1</v>
      </c>
      <c r="I69" s="19">
        <v>0</v>
      </c>
      <c r="J69" s="19">
        <v>1</v>
      </c>
      <c r="K69" s="19">
        <v>0.26699999000000002</v>
      </c>
      <c r="L69" s="19">
        <v>0.11600000000000001</v>
      </c>
      <c r="M69" s="20">
        <v>45.995826999999998</v>
      </c>
      <c r="N69" s="9">
        <f t="shared" si="0"/>
        <v>5.06879026119747E-2</v>
      </c>
      <c r="O69" s="10">
        <f t="shared" si="1"/>
        <v>0.51266926321287609</v>
      </c>
      <c r="P69" s="11">
        <f t="shared" si="2"/>
        <v>1</v>
      </c>
    </row>
    <row r="70" spans="1:26" ht="13.2" x14ac:dyDescent="0.25">
      <c r="A70" s="18" t="s">
        <v>77</v>
      </c>
      <c r="B70" s="19">
        <v>1</v>
      </c>
      <c r="C70" s="19">
        <v>0</v>
      </c>
      <c r="D70" s="19">
        <v>1</v>
      </c>
      <c r="E70" s="19">
        <v>1</v>
      </c>
      <c r="F70" s="19">
        <v>1</v>
      </c>
      <c r="G70" s="19">
        <v>0</v>
      </c>
      <c r="H70" s="19">
        <v>0</v>
      </c>
      <c r="I70" s="19">
        <v>1</v>
      </c>
      <c r="J70" s="19">
        <v>0</v>
      </c>
      <c r="K70" s="19">
        <v>0.54600000000000004</v>
      </c>
      <c r="L70" s="19">
        <v>0.65100002000000001</v>
      </c>
      <c r="M70" s="20">
        <v>76.673782000000003</v>
      </c>
      <c r="N70" s="9">
        <f t="shared" si="0"/>
        <v>1.0103511808004024</v>
      </c>
      <c r="O70" s="10">
        <f t="shared" si="1"/>
        <v>0.73308887026261549</v>
      </c>
      <c r="P70" s="11">
        <f t="shared" si="2"/>
        <v>1</v>
      </c>
    </row>
    <row r="71" spans="1:26" ht="13.2" x14ac:dyDescent="0.25">
      <c r="A71" s="18" t="s">
        <v>78</v>
      </c>
      <c r="B71" s="19">
        <v>1</v>
      </c>
      <c r="C71" s="19">
        <v>0</v>
      </c>
      <c r="D71" s="19">
        <v>1</v>
      </c>
      <c r="E71" s="19">
        <v>1</v>
      </c>
      <c r="F71" s="19">
        <v>0</v>
      </c>
      <c r="G71" s="19">
        <v>1</v>
      </c>
      <c r="H71" s="19">
        <v>0</v>
      </c>
      <c r="I71" s="19">
        <v>1</v>
      </c>
      <c r="J71" s="19">
        <v>0</v>
      </c>
      <c r="K71" s="19">
        <v>0.60399997000000005</v>
      </c>
      <c r="L71" s="19">
        <v>0.65100002000000001</v>
      </c>
      <c r="M71" s="20">
        <v>59.529251000000002</v>
      </c>
      <c r="N71" s="9">
        <f t="shared" ref="N71:N90" si="3">$B$2+SUMPRODUCT($C$2:$M$2,C71:M71)</f>
        <v>0.80053291010853689</v>
      </c>
      <c r="O71" s="10">
        <f t="shared" ref="O71:O90" si="4">EXP(N71)/(1+EXP(N71))</f>
        <v>0.6900884642249332</v>
      </c>
      <c r="P71" s="11">
        <f t="shared" ref="P71:P90" si="5">IF(O71&gt;0.5,1,0)</f>
        <v>1</v>
      </c>
    </row>
    <row r="72" spans="1:26" ht="13.2" x14ac:dyDescent="0.25">
      <c r="A72" s="18" t="s">
        <v>79</v>
      </c>
      <c r="B72" s="19">
        <v>0</v>
      </c>
      <c r="C72" s="19">
        <v>1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19">
        <v>6.8999998000000007E-2</v>
      </c>
      <c r="L72" s="19">
        <v>0.11600000000000001</v>
      </c>
      <c r="M72" s="20">
        <v>59.863998000000002</v>
      </c>
      <c r="N72" s="9">
        <f t="shared" si="3"/>
        <v>0.202358000014357</v>
      </c>
      <c r="O72" s="10">
        <f t="shared" si="4"/>
        <v>0.55041757254899881</v>
      </c>
      <c r="P72" s="11">
        <f t="shared" si="5"/>
        <v>1</v>
      </c>
    </row>
    <row r="73" spans="1:26" ht="13.2" x14ac:dyDescent="0.25">
      <c r="A73" s="18" t="s">
        <v>80</v>
      </c>
      <c r="B73" s="19">
        <v>0</v>
      </c>
      <c r="C73" s="19">
        <v>1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</v>
      </c>
      <c r="K73" s="19">
        <v>6.8999998000000007E-2</v>
      </c>
      <c r="L73" s="19">
        <v>0.11600000000000001</v>
      </c>
      <c r="M73" s="20">
        <v>52.825946999999999</v>
      </c>
      <c r="N73" s="9">
        <f t="shared" si="3"/>
        <v>0.10967407180080913</v>
      </c>
      <c r="O73" s="10">
        <f t="shared" si="4"/>
        <v>0.52739106755509801</v>
      </c>
      <c r="P73" s="11">
        <f t="shared" si="5"/>
        <v>1</v>
      </c>
    </row>
    <row r="74" spans="1:26" ht="13.2" x14ac:dyDescent="0.25">
      <c r="A74" s="18" t="s">
        <v>81</v>
      </c>
      <c r="B74" s="19">
        <v>0</v>
      </c>
      <c r="C74" s="19">
        <v>1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19">
        <v>0.15099999</v>
      </c>
      <c r="L74" s="19">
        <v>0.22</v>
      </c>
      <c r="M74" s="20">
        <v>67.037627999999998</v>
      </c>
      <c r="N74" s="9">
        <f t="shared" si="3"/>
        <v>0.31319380088461796</v>
      </c>
      <c r="O74" s="10">
        <f t="shared" si="4"/>
        <v>0.57766463965575099</v>
      </c>
      <c r="P74" s="11">
        <f t="shared" si="5"/>
        <v>1</v>
      </c>
    </row>
    <row r="75" spans="1:26" ht="13.2" x14ac:dyDescent="0.25">
      <c r="A75" s="18" t="s">
        <v>82</v>
      </c>
      <c r="B75" s="19">
        <v>0</v>
      </c>
      <c r="C75" s="19">
        <v>1</v>
      </c>
      <c r="D75" s="19">
        <v>0</v>
      </c>
      <c r="E75" s="19">
        <v>0</v>
      </c>
      <c r="F75" s="19">
        <v>0</v>
      </c>
      <c r="G75" s="19">
        <v>0</v>
      </c>
      <c r="H75" s="19">
        <v>1</v>
      </c>
      <c r="I75" s="19">
        <v>0</v>
      </c>
      <c r="J75" s="19">
        <v>1</v>
      </c>
      <c r="K75" s="19">
        <v>0.56900001</v>
      </c>
      <c r="L75" s="19">
        <v>5.7999997999999997E-2</v>
      </c>
      <c r="M75" s="20">
        <v>34.578991000000002</v>
      </c>
      <c r="N75" s="9">
        <f t="shared" si="3"/>
        <v>-0.13241759587684709</v>
      </c>
      <c r="O75" s="10">
        <f t="shared" si="4"/>
        <v>0.46694388856527985</v>
      </c>
      <c r="P75" s="11">
        <f t="shared" si="5"/>
        <v>0</v>
      </c>
    </row>
    <row r="76" spans="1:26" ht="13.2" x14ac:dyDescent="0.25">
      <c r="A76" s="18" t="s">
        <v>83</v>
      </c>
      <c r="B76" s="19">
        <v>0</v>
      </c>
      <c r="C76" s="19">
        <v>0</v>
      </c>
      <c r="D76" s="19">
        <v>1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1</v>
      </c>
      <c r="K76" s="19">
        <v>0.96499997000000004</v>
      </c>
      <c r="L76" s="19">
        <v>0.76700002</v>
      </c>
      <c r="M76" s="20">
        <v>33.437550000000002</v>
      </c>
      <c r="N76" s="9">
        <f t="shared" si="3"/>
        <v>0.36539096543757144</v>
      </c>
      <c r="O76" s="10">
        <f t="shared" si="4"/>
        <v>0.59034480549637192</v>
      </c>
      <c r="P76" s="11">
        <f t="shared" si="5"/>
        <v>1</v>
      </c>
    </row>
    <row r="77" spans="1:26" ht="13.2" x14ac:dyDescent="0.25">
      <c r="A77" s="18" t="s">
        <v>84</v>
      </c>
      <c r="B77" s="19">
        <v>0</v>
      </c>
      <c r="C77" s="19">
        <v>0</v>
      </c>
      <c r="D77" s="19">
        <v>1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0.41800000999999998</v>
      </c>
      <c r="L77" s="19">
        <v>0.32499999000000002</v>
      </c>
      <c r="M77" s="20">
        <v>32.230995</v>
      </c>
      <c r="N77" s="9">
        <f t="shared" si="3"/>
        <v>0.29286530225596896</v>
      </c>
      <c r="O77" s="10">
        <f t="shared" si="4"/>
        <v>0.57269746120682807</v>
      </c>
      <c r="P77" s="11">
        <f t="shared" si="5"/>
        <v>1</v>
      </c>
    </row>
    <row r="78" spans="1:26" ht="13.2" x14ac:dyDescent="0.25">
      <c r="A78" s="18" t="s">
        <v>85</v>
      </c>
      <c r="B78" s="19">
        <v>0</v>
      </c>
      <c r="C78" s="19">
        <v>1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0.16200000000000001</v>
      </c>
      <c r="L78" s="19">
        <v>0.11600000000000001</v>
      </c>
      <c r="M78" s="20">
        <v>27.303864999999998</v>
      </c>
      <c r="N78" s="9">
        <f t="shared" si="3"/>
        <v>-0.23331369458613171</v>
      </c>
      <c r="O78" s="10">
        <f t="shared" si="4"/>
        <v>0.44193473759382063</v>
      </c>
      <c r="P78" s="11">
        <f t="shared" si="5"/>
        <v>0</v>
      </c>
    </row>
    <row r="79" spans="1:26" ht="13.2" x14ac:dyDescent="0.25">
      <c r="A79" s="18" t="s">
        <v>86</v>
      </c>
      <c r="B79" s="19">
        <v>0</v>
      </c>
      <c r="C79" s="19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1</v>
      </c>
      <c r="K79" s="19">
        <v>0.60399997000000005</v>
      </c>
      <c r="L79" s="19">
        <v>0.755</v>
      </c>
      <c r="M79" s="20">
        <v>54.861111000000001</v>
      </c>
      <c r="N79" s="9">
        <f t="shared" si="3"/>
        <v>0.23491589290801373</v>
      </c>
      <c r="O79" s="10">
        <f t="shared" si="4"/>
        <v>0.55846037321282938</v>
      </c>
      <c r="P79" s="11">
        <f t="shared" si="5"/>
        <v>1</v>
      </c>
    </row>
    <row r="80" spans="1:26" ht="13.2" x14ac:dyDescent="0.25">
      <c r="A80" s="18" t="s">
        <v>87</v>
      </c>
      <c r="B80" s="19">
        <v>1</v>
      </c>
      <c r="C80" s="19">
        <v>1</v>
      </c>
      <c r="D80" s="19">
        <v>0</v>
      </c>
      <c r="E80" s="19">
        <v>0</v>
      </c>
      <c r="F80" s="19">
        <v>0</v>
      </c>
      <c r="G80" s="19">
        <v>0</v>
      </c>
      <c r="H80" s="19">
        <v>1</v>
      </c>
      <c r="I80" s="19">
        <v>0</v>
      </c>
      <c r="J80" s="19">
        <v>0</v>
      </c>
      <c r="K80" s="19">
        <v>0.60399997000000005</v>
      </c>
      <c r="L80" s="19">
        <v>0.32499999000000002</v>
      </c>
      <c r="M80" s="20">
        <v>48.982650999999997</v>
      </c>
      <c r="N80" s="9">
        <f t="shared" si="3"/>
        <v>0.11064067543359357</v>
      </c>
      <c r="O80" s="10">
        <f t="shared" si="4"/>
        <v>0.52763198685161317</v>
      </c>
      <c r="P80" s="11">
        <f t="shared" si="5"/>
        <v>1</v>
      </c>
    </row>
    <row r="81" spans="1:16" ht="13.2" x14ac:dyDescent="0.25">
      <c r="A81" s="18" t="s">
        <v>88</v>
      </c>
      <c r="B81" s="19">
        <v>1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0.31299999000000001</v>
      </c>
      <c r="L81" s="19">
        <v>0.51099998000000002</v>
      </c>
      <c r="M81" s="20">
        <v>43.068897</v>
      </c>
      <c r="N81" s="9">
        <f t="shared" si="3"/>
        <v>0.57069619643913894</v>
      </c>
      <c r="O81" s="10">
        <f t="shared" si="4"/>
        <v>0.63892380331967724</v>
      </c>
      <c r="P81" s="11">
        <f t="shared" si="5"/>
        <v>1</v>
      </c>
    </row>
    <row r="82" spans="1:16" ht="13.2" x14ac:dyDescent="0.25">
      <c r="A82" s="18" t="s">
        <v>89</v>
      </c>
      <c r="B82" s="19">
        <v>1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1</v>
      </c>
      <c r="K82" s="19">
        <v>0.17399998999999999</v>
      </c>
      <c r="L82" s="19">
        <v>1.0999999999999999E-2</v>
      </c>
      <c r="M82" s="20">
        <v>45.736747999999999</v>
      </c>
      <c r="N82" s="9">
        <f t="shared" si="3"/>
        <v>0.51036835612774589</v>
      </c>
      <c r="O82" s="10">
        <f t="shared" si="4"/>
        <v>0.62489282177301197</v>
      </c>
      <c r="P82" s="11">
        <f t="shared" si="5"/>
        <v>1</v>
      </c>
    </row>
    <row r="83" spans="1:16" ht="13.2" x14ac:dyDescent="0.25">
      <c r="A83" s="18" t="s">
        <v>90</v>
      </c>
      <c r="B83" s="19">
        <v>1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1</v>
      </c>
      <c r="J83" s="19">
        <v>0</v>
      </c>
      <c r="K83" s="19">
        <v>0.46500000000000002</v>
      </c>
      <c r="L83" s="19">
        <v>0.32499999000000002</v>
      </c>
      <c r="M83" s="20">
        <v>49.653503000000001</v>
      </c>
      <c r="N83" s="9">
        <f t="shared" si="3"/>
        <v>0.80474623978524829</v>
      </c>
      <c r="O83" s="10">
        <f t="shared" si="4"/>
        <v>0.69098883133200728</v>
      </c>
      <c r="P83" s="11">
        <f t="shared" si="5"/>
        <v>1</v>
      </c>
    </row>
    <row r="84" spans="1:16" ht="13.2" x14ac:dyDescent="0.25">
      <c r="A84" s="18" t="s">
        <v>91</v>
      </c>
      <c r="B84" s="19">
        <v>0</v>
      </c>
      <c r="C84" s="19">
        <v>1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1</v>
      </c>
      <c r="K84" s="19">
        <v>0.31299999000000001</v>
      </c>
      <c r="L84" s="19">
        <v>0.255</v>
      </c>
      <c r="M84" s="20">
        <v>47.173228999999999</v>
      </c>
      <c r="N84" s="9">
        <f t="shared" si="3"/>
        <v>4.7974529700393342E-2</v>
      </c>
      <c r="O84" s="10">
        <f t="shared" si="4"/>
        <v>0.51199133262018703</v>
      </c>
      <c r="P84" s="11">
        <f t="shared" si="5"/>
        <v>1</v>
      </c>
    </row>
    <row r="85" spans="1:16" ht="13.2" x14ac:dyDescent="0.25">
      <c r="A85" s="18" t="s">
        <v>92</v>
      </c>
      <c r="B85" s="19">
        <v>1</v>
      </c>
      <c r="C85" s="19">
        <v>0</v>
      </c>
      <c r="D85" s="19">
        <v>1</v>
      </c>
      <c r="E85" s="19">
        <v>0</v>
      </c>
      <c r="F85" s="19">
        <v>0</v>
      </c>
      <c r="G85" s="19">
        <v>1</v>
      </c>
      <c r="H85" s="19">
        <v>0</v>
      </c>
      <c r="I85" s="19">
        <v>1</v>
      </c>
      <c r="J85" s="19">
        <v>0</v>
      </c>
      <c r="K85" s="19">
        <v>0.54600000000000004</v>
      </c>
      <c r="L85" s="19">
        <v>0.90600002000000002</v>
      </c>
      <c r="M85" s="20">
        <v>81.642914000000005</v>
      </c>
      <c r="N85" s="9">
        <f t="shared" si="3"/>
        <v>1.217209884029542</v>
      </c>
      <c r="O85" s="10">
        <f t="shared" si="4"/>
        <v>0.77157216815891239</v>
      </c>
      <c r="P85" s="11">
        <f t="shared" si="5"/>
        <v>1</v>
      </c>
    </row>
    <row r="86" spans="1:16" ht="13.2" x14ac:dyDescent="0.25">
      <c r="A86" s="18" t="s">
        <v>93</v>
      </c>
      <c r="B86" s="19">
        <v>0</v>
      </c>
      <c r="C86" s="19">
        <v>1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0.22</v>
      </c>
      <c r="L86" s="19">
        <v>0.11600000000000001</v>
      </c>
      <c r="M86" s="20">
        <v>45.466282</v>
      </c>
      <c r="N86" s="9">
        <f t="shared" si="3"/>
        <v>1.9253626844973892E-3</v>
      </c>
      <c r="O86" s="10">
        <f t="shared" si="4"/>
        <v>0.50048134052242943</v>
      </c>
      <c r="P86" s="11">
        <f t="shared" si="5"/>
        <v>1</v>
      </c>
    </row>
    <row r="87" spans="1:16" ht="13.2" x14ac:dyDescent="0.25">
      <c r="A87" s="18" t="s">
        <v>94</v>
      </c>
      <c r="B87" s="19">
        <v>0</v>
      </c>
      <c r="C87" s="19">
        <v>1</v>
      </c>
      <c r="D87" s="19">
        <v>0</v>
      </c>
      <c r="E87" s="19">
        <v>0</v>
      </c>
      <c r="F87" s="19">
        <v>0</v>
      </c>
      <c r="G87" s="19">
        <v>0</v>
      </c>
      <c r="H87" s="19">
        <v>1</v>
      </c>
      <c r="I87" s="19">
        <v>0</v>
      </c>
      <c r="J87" s="19">
        <v>0</v>
      </c>
      <c r="K87" s="19">
        <v>9.3000001999999998E-2</v>
      </c>
      <c r="L87" s="19">
        <v>0.11600000000000001</v>
      </c>
      <c r="M87" s="20">
        <v>39.011898000000002</v>
      </c>
      <c r="N87" s="9">
        <f t="shared" si="3"/>
        <v>-3.0027399649726672E-2</v>
      </c>
      <c r="O87" s="10">
        <f t="shared" si="4"/>
        <v>0.49249371407935472</v>
      </c>
      <c r="P87" s="11">
        <f t="shared" si="5"/>
        <v>0</v>
      </c>
    </row>
    <row r="88" spans="1:16" ht="13.2" x14ac:dyDescent="0.25">
      <c r="A88" s="18" t="s">
        <v>95</v>
      </c>
      <c r="B88" s="19">
        <v>0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1</v>
      </c>
      <c r="K88" s="19">
        <v>0.31299999000000001</v>
      </c>
      <c r="L88" s="19">
        <v>0.31299999000000001</v>
      </c>
      <c r="M88" s="20">
        <v>44.375518999999997</v>
      </c>
      <c r="N88" s="9">
        <f t="shared" si="3"/>
        <v>2.3366616267351092E-2</v>
      </c>
      <c r="O88" s="10">
        <f t="shared" si="4"/>
        <v>0.505841388286695</v>
      </c>
      <c r="P88" s="11">
        <f t="shared" si="5"/>
        <v>1</v>
      </c>
    </row>
    <row r="89" spans="1:16" ht="13.2" x14ac:dyDescent="0.25">
      <c r="A89" s="18" t="s">
        <v>96</v>
      </c>
      <c r="B89" s="19">
        <v>0</v>
      </c>
      <c r="C89" s="19">
        <v>0</v>
      </c>
      <c r="D89" s="19">
        <v>1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0.186</v>
      </c>
      <c r="L89" s="19">
        <v>0.26699999000000002</v>
      </c>
      <c r="M89" s="20">
        <v>41.904308</v>
      </c>
      <c r="N89" s="9">
        <f t="shared" si="3"/>
        <v>0.46819800418146151</v>
      </c>
      <c r="O89" s="10">
        <f t="shared" si="4"/>
        <v>0.61495715956490871</v>
      </c>
      <c r="P89" s="11">
        <f t="shared" si="5"/>
        <v>1</v>
      </c>
    </row>
    <row r="90" spans="1:16" ht="13.8" thickBot="1" x14ac:dyDescent="0.3">
      <c r="A90" s="21" t="s">
        <v>97</v>
      </c>
      <c r="B90" s="22">
        <v>1</v>
      </c>
      <c r="C90" s="22">
        <v>0</v>
      </c>
      <c r="D90" s="22">
        <v>0</v>
      </c>
      <c r="E90" s="22">
        <v>0</v>
      </c>
      <c r="F90" s="22">
        <v>0</v>
      </c>
      <c r="G90" s="22">
        <v>1</v>
      </c>
      <c r="H90" s="22">
        <v>0</v>
      </c>
      <c r="I90" s="22">
        <v>0</v>
      </c>
      <c r="J90" s="22">
        <v>1</v>
      </c>
      <c r="K90" s="22">
        <v>0.87199998000000001</v>
      </c>
      <c r="L90" s="22">
        <v>0.84799999000000004</v>
      </c>
      <c r="M90" s="23">
        <v>49.524113</v>
      </c>
      <c r="N90" s="12">
        <f t="shared" si="3"/>
        <v>0.65224973650346341</v>
      </c>
      <c r="O90" s="13">
        <f t="shared" si="4"/>
        <v>0.65751725642342218</v>
      </c>
      <c r="P90" s="14">
        <f t="shared" si="5"/>
        <v>1</v>
      </c>
    </row>
  </sheetData>
  <autoFilter ref="P5:P90"/>
  <mergeCells count="2">
    <mergeCell ref="X37:Y37"/>
    <mergeCell ref="Z37:A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0"/>
  <sheetViews>
    <sheetView zoomScaleNormal="100" workbookViewId="0">
      <selection activeCell="N5" sqref="N5:N7"/>
    </sheetView>
  </sheetViews>
  <sheetFormatPr defaultColWidth="14.44140625" defaultRowHeight="15.75" customHeight="1" x14ac:dyDescent="0.25"/>
  <cols>
    <col min="1" max="1" width="18.21875" customWidth="1"/>
    <col min="19" max="19" width="15.6640625" customWidth="1"/>
  </cols>
  <sheetData>
    <row r="1" spans="1:27" ht="15.75" customHeight="1" x14ac:dyDescent="0.25">
      <c r="A1" s="24" t="s">
        <v>123</v>
      </c>
      <c r="B1" s="25" t="s">
        <v>111</v>
      </c>
      <c r="C1" s="25" t="s">
        <v>112</v>
      </c>
      <c r="D1" s="25" t="s">
        <v>113</v>
      </c>
      <c r="E1" s="25" t="s">
        <v>114</v>
      </c>
      <c r="F1" s="25" t="s">
        <v>115</v>
      </c>
      <c r="G1" s="25" t="s">
        <v>116</v>
      </c>
      <c r="H1" s="25" t="s">
        <v>117</v>
      </c>
      <c r="I1" s="25" t="s">
        <v>118</v>
      </c>
      <c r="J1" s="25" t="s">
        <v>119</v>
      </c>
      <c r="K1" s="25" t="s">
        <v>120</v>
      </c>
      <c r="L1" s="25" t="s">
        <v>121</v>
      </c>
      <c r="M1" s="26" t="s">
        <v>122</v>
      </c>
    </row>
    <row r="2" spans="1:27" ht="15.75" customHeight="1" thickBot="1" x14ac:dyDescent="0.3">
      <c r="A2" s="27" t="s">
        <v>125</v>
      </c>
      <c r="B2" s="1">
        <v>-8.3002352191587914E-2</v>
      </c>
      <c r="C2" s="1">
        <v>-0.52333673369633649</v>
      </c>
      <c r="D2" s="1">
        <v>-8.8734960914398947E-2</v>
      </c>
      <c r="E2" s="1">
        <v>-6.7729182115539896E-2</v>
      </c>
      <c r="F2" s="1">
        <v>-5.7025501322726296E-2</v>
      </c>
      <c r="G2" s="1">
        <v>-3.7126462881601492E-2</v>
      </c>
      <c r="H2" s="1">
        <v>4.4414594176939326E-2</v>
      </c>
      <c r="I2" s="1">
        <v>0.19690325877731563</v>
      </c>
      <c r="J2" s="1">
        <v>5.6826064833119213E-4</v>
      </c>
      <c r="K2" s="1">
        <v>-6.7954919940173789E-2</v>
      </c>
      <c r="L2" s="1">
        <v>0.21094941234126463</v>
      </c>
      <c r="M2" s="2">
        <v>1.3168976498401019E-2</v>
      </c>
    </row>
    <row r="3" spans="1:27" ht="15.75" customHeight="1" thickBot="1" x14ac:dyDescent="0.3">
      <c r="A3" s="29" t="s">
        <v>124</v>
      </c>
      <c r="B3" s="30" t="s">
        <v>99</v>
      </c>
      <c r="C3" s="30" t="s">
        <v>100</v>
      </c>
      <c r="D3" s="30" t="s">
        <v>101</v>
      </c>
      <c r="E3" s="30" t="s">
        <v>102</v>
      </c>
      <c r="F3" s="30" t="s">
        <v>103</v>
      </c>
      <c r="G3" s="30" t="s">
        <v>104</v>
      </c>
      <c r="H3" s="30" t="s">
        <v>105</v>
      </c>
      <c r="I3" s="30" t="s">
        <v>106</v>
      </c>
      <c r="J3" s="30" t="s">
        <v>107</v>
      </c>
      <c r="K3" s="30" t="s">
        <v>108</v>
      </c>
      <c r="L3" s="30" t="s">
        <v>109</v>
      </c>
      <c r="M3" s="31" t="s">
        <v>110</v>
      </c>
    </row>
    <row r="4" spans="1:27" ht="15.75" customHeight="1" thickBot="1" x14ac:dyDescent="0.3">
      <c r="S4" s="85"/>
      <c r="T4" s="85"/>
      <c r="U4" s="85"/>
      <c r="V4" s="85"/>
      <c r="W4" s="85"/>
      <c r="X4" s="85"/>
      <c r="Y4" s="85"/>
      <c r="Z4" s="85"/>
      <c r="AA4" s="85"/>
    </row>
    <row r="5" spans="1:27" ht="13.2" x14ac:dyDescent="0.25">
      <c r="A5" s="95" t="s">
        <v>0</v>
      </c>
      <c r="B5" s="96" t="s">
        <v>1</v>
      </c>
      <c r="C5" s="96" t="s">
        <v>2</v>
      </c>
      <c r="D5" s="96" t="s">
        <v>3</v>
      </c>
      <c r="E5" s="96" t="s">
        <v>4</v>
      </c>
      <c r="F5" s="96" t="s">
        <v>5</v>
      </c>
      <c r="G5" s="96" t="s">
        <v>6</v>
      </c>
      <c r="H5" s="96" t="s">
        <v>7</v>
      </c>
      <c r="I5" s="96" t="s">
        <v>8</v>
      </c>
      <c r="J5" s="96" t="s">
        <v>9</v>
      </c>
      <c r="K5" s="96" t="s">
        <v>10</v>
      </c>
      <c r="L5" s="96" t="s">
        <v>11</v>
      </c>
      <c r="M5" s="97" t="s">
        <v>12</v>
      </c>
      <c r="N5" s="6" t="s">
        <v>126</v>
      </c>
      <c r="O5" s="7" t="s">
        <v>127</v>
      </c>
      <c r="P5" s="8" t="s">
        <v>128</v>
      </c>
      <c r="R5" t="s">
        <v>129</v>
      </c>
      <c r="AA5" s="85"/>
    </row>
    <row r="6" spans="1:27" ht="13.8" thickBot="1" x14ac:dyDescent="0.3">
      <c r="A6" s="98" t="s">
        <v>13</v>
      </c>
      <c r="B6" s="84">
        <v>1</v>
      </c>
      <c r="C6" s="84">
        <v>0</v>
      </c>
      <c r="D6" s="84">
        <v>1</v>
      </c>
      <c r="E6" s="84">
        <v>0</v>
      </c>
      <c r="F6" s="84">
        <v>0</v>
      </c>
      <c r="G6" s="84">
        <v>1</v>
      </c>
      <c r="H6" s="84">
        <v>0</v>
      </c>
      <c r="I6" s="84">
        <v>1</v>
      </c>
      <c r="J6" s="84">
        <v>0</v>
      </c>
      <c r="K6" s="84">
        <v>0.73199999000000004</v>
      </c>
      <c r="L6" s="84">
        <v>0.86</v>
      </c>
      <c r="M6" s="99">
        <v>66.971725000000006</v>
      </c>
      <c r="N6" s="9"/>
      <c r="O6" s="10"/>
      <c r="P6" s="11"/>
      <c r="AA6" s="85"/>
    </row>
    <row r="7" spans="1:27" ht="13.2" x14ac:dyDescent="0.25">
      <c r="A7" s="98" t="s">
        <v>14</v>
      </c>
      <c r="B7" s="84">
        <v>1</v>
      </c>
      <c r="C7" s="84">
        <v>0</v>
      </c>
      <c r="D7" s="84">
        <v>0</v>
      </c>
      <c r="E7" s="84">
        <v>0</v>
      </c>
      <c r="F7" s="84">
        <v>1</v>
      </c>
      <c r="G7" s="84">
        <v>0</v>
      </c>
      <c r="H7" s="84">
        <v>0</v>
      </c>
      <c r="I7" s="84">
        <v>1</v>
      </c>
      <c r="J7" s="84">
        <v>0</v>
      </c>
      <c r="K7" s="84">
        <v>0.60399997000000005</v>
      </c>
      <c r="L7" s="84">
        <v>0.51099998000000002</v>
      </c>
      <c r="M7" s="99">
        <v>67.602936</v>
      </c>
      <c r="N7" s="9"/>
      <c r="O7" s="10"/>
      <c r="P7" s="11"/>
      <c r="R7" s="103" t="s">
        <v>130</v>
      </c>
      <c r="S7" s="103"/>
      <c r="AA7" s="85"/>
    </row>
    <row r="8" spans="1:27" ht="13.2" x14ac:dyDescent="0.25">
      <c r="A8" s="98" t="s">
        <v>15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1.0999999999999999E-2</v>
      </c>
      <c r="L8" s="84">
        <v>0.11600000000000001</v>
      </c>
      <c r="M8" s="99">
        <v>32.261085999999999</v>
      </c>
      <c r="N8" s="9"/>
      <c r="O8" s="10"/>
      <c r="P8" s="11"/>
      <c r="R8" s="1" t="s">
        <v>131</v>
      </c>
      <c r="S8" s="1">
        <v>0.85622072018699247</v>
      </c>
      <c r="AA8" s="85"/>
    </row>
    <row r="9" spans="1:27" ht="13.2" x14ac:dyDescent="0.25">
      <c r="A9" s="98" t="s">
        <v>16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1.0999999999999999E-2</v>
      </c>
      <c r="L9" s="84">
        <v>0.51099998000000002</v>
      </c>
      <c r="M9" s="99">
        <v>46.116504999999997</v>
      </c>
      <c r="N9" s="9"/>
      <c r="O9" s="10"/>
      <c r="P9" s="11"/>
      <c r="R9" s="1" t="s">
        <v>132</v>
      </c>
      <c r="S9" s="1">
        <v>0.73311392167753209</v>
      </c>
      <c r="AA9" s="85"/>
    </row>
    <row r="10" spans="1:27" ht="13.2" x14ac:dyDescent="0.25">
      <c r="A10" s="98" t="s">
        <v>17</v>
      </c>
      <c r="B10" s="84">
        <v>0</v>
      </c>
      <c r="C10" s="84">
        <v>1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0.90600002000000002</v>
      </c>
      <c r="L10" s="84">
        <v>0.51099998000000002</v>
      </c>
      <c r="M10" s="99">
        <v>52.341464999999999</v>
      </c>
      <c r="N10" s="9"/>
      <c r="O10" s="10"/>
      <c r="P10" s="11"/>
      <c r="R10" s="1" t="s">
        <v>133</v>
      </c>
      <c r="S10" s="1">
        <v>0.69289821124537931</v>
      </c>
      <c r="AA10" s="85"/>
    </row>
    <row r="11" spans="1:27" ht="13.2" x14ac:dyDescent="0.25">
      <c r="A11" s="98" t="s">
        <v>18</v>
      </c>
      <c r="B11" s="84">
        <v>1</v>
      </c>
      <c r="C11" s="84">
        <v>0</v>
      </c>
      <c r="D11" s="84">
        <v>0</v>
      </c>
      <c r="E11" s="84">
        <v>1</v>
      </c>
      <c r="F11" s="84">
        <v>0</v>
      </c>
      <c r="G11" s="84">
        <v>0</v>
      </c>
      <c r="H11" s="84">
        <v>0</v>
      </c>
      <c r="I11" s="84">
        <v>1</v>
      </c>
      <c r="J11" s="84">
        <v>0</v>
      </c>
      <c r="K11" s="84">
        <v>0.46500000000000002</v>
      </c>
      <c r="L11" s="84">
        <v>0.76700002</v>
      </c>
      <c r="M11" s="99">
        <v>50.347546000000001</v>
      </c>
      <c r="N11" s="9"/>
      <c r="O11" s="10"/>
      <c r="P11" s="11"/>
      <c r="R11" s="1" t="s">
        <v>134</v>
      </c>
      <c r="S11" s="1">
        <v>0.27638441362274069</v>
      </c>
      <c r="AA11" s="85"/>
    </row>
    <row r="12" spans="1:27" ht="13.8" thickBot="1" x14ac:dyDescent="0.3">
      <c r="A12" s="98" t="s">
        <v>19</v>
      </c>
      <c r="B12" s="84">
        <v>1</v>
      </c>
      <c r="C12" s="84">
        <v>0</v>
      </c>
      <c r="D12" s="84">
        <v>1</v>
      </c>
      <c r="E12" s="84">
        <v>1</v>
      </c>
      <c r="F12" s="84">
        <v>1</v>
      </c>
      <c r="G12" s="84">
        <v>0</v>
      </c>
      <c r="H12" s="84">
        <v>0</v>
      </c>
      <c r="I12" s="84">
        <v>1</v>
      </c>
      <c r="J12" s="84">
        <v>0</v>
      </c>
      <c r="K12" s="84">
        <v>0.60399997000000005</v>
      </c>
      <c r="L12" s="84">
        <v>0.76700002</v>
      </c>
      <c r="M12" s="99">
        <v>56.914546999999999</v>
      </c>
      <c r="N12" s="9"/>
      <c r="O12" s="10"/>
      <c r="P12" s="11"/>
      <c r="R12" s="2" t="s">
        <v>135</v>
      </c>
      <c r="S12" s="2">
        <v>85</v>
      </c>
      <c r="AA12" s="85"/>
    </row>
    <row r="13" spans="1:27" ht="13.2" x14ac:dyDescent="0.25">
      <c r="A13" s="98" t="s">
        <v>20</v>
      </c>
      <c r="B13" s="84">
        <v>0</v>
      </c>
      <c r="C13" s="84">
        <v>0</v>
      </c>
      <c r="D13" s="84">
        <v>0</v>
      </c>
      <c r="E13" s="84">
        <v>1</v>
      </c>
      <c r="F13" s="84">
        <v>0</v>
      </c>
      <c r="G13" s="84">
        <v>0</v>
      </c>
      <c r="H13" s="84">
        <v>0</v>
      </c>
      <c r="I13" s="84">
        <v>0</v>
      </c>
      <c r="J13" s="84">
        <v>1</v>
      </c>
      <c r="K13" s="84">
        <v>0.31299999000000001</v>
      </c>
      <c r="L13" s="84">
        <v>0.51099998000000002</v>
      </c>
      <c r="M13" s="99">
        <v>23.417824</v>
      </c>
      <c r="N13" s="9"/>
      <c r="O13" s="10"/>
      <c r="P13" s="11"/>
      <c r="AA13" s="85"/>
    </row>
    <row r="14" spans="1:27" ht="13.8" thickBot="1" x14ac:dyDescent="0.3">
      <c r="A14" s="98" t="s">
        <v>21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1</v>
      </c>
      <c r="K14" s="84">
        <v>0.90600002000000002</v>
      </c>
      <c r="L14" s="84">
        <v>0.32499999000000002</v>
      </c>
      <c r="M14" s="99">
        <v>38.010962999999997</v>
      </c>
      <c r="N14" s="9"/>
      <c r="O14" s="10"/>
      <c r="P14" s="11"/>
      <c r="R14" t="s">
        <v>136</v>
      </c>
      <c r="AA14" s="85"/>
    </row>
    <row r="15" spans="1:27" ht="13.2" x14ac:dyDescent="0.25">
      <c r="A15" s="98" t="s">
        <v>22</v>
      </c>
      <c r="B15" s="84">
        <v>0</v>
      </c>
      <c r="C15" s="84">
        <v>1</v>
      </c>
      <c r="D15" s="84">
        <v>1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0.60399997000000005</v>
      </c>
      <c r="L15" s="84">
        <v>0.32499999000000002</v>
      </c>
      <c r="M15" s="99">
        <v>34.517681000000003</v>
      </c>
      <c r="N15" s="9"/>
      <c r="O15" s="10"/>
      <c r="P15" s="11"/>
      <c r="R15" s="3"/>
      <c r="S15" s="3" t="s">
        <v>141</v>
      </c>
      <c r="T15" s="3" t="s">
        <v>142</v>
      </c>
      <c r="U15" s="3" t="s">
        <v>143</v>
      </c>
      <c r="V15" s="3" t="s">
        <v>144</v>
      </c>
      <c r="W15" s="3" t="s">
        <v>145</v>
      </c>
      <c r="AA15" s="85"/>
    </row>
    <row r="16" spans="1:27" ht="13.2" x14ac:dyDescent="0.25">
      <c r="A16" s="98" t="s">
        <v>23</v>
      </c>
      <c r="B16" s="84">
        <v>1</v>
      </c>
      <c r="C16" s="84">
        <v>0</v>
      </c>
      <c r="D16" s="84">
        <v>0</v>
      </c>
      <c r="E16" s="84">
        <v>0</v>
      </c>
      <c r="F16" s="84">
        <v>1</v>
      </c>
      <c r="G16" s="84">
        <v>0</v>
      </c>
      <c r="H16" s="84">
        <v>0</v>
      </c>
      <c r="I16" s="84">
        <v>1</v>
      </c>
      <c r="J16" s="84">
        <v>0</v>
      </c>
      <c r="K16" s="84">
        <v>0.60399997000000005</v>
      </c>
      <c r="L16" s="84">
        <v>0.51099998000000002</v>
      </c>
      <c r="M16" s="99">
        <v>38.975037</v>
      </c>
      <c r="N16" s="9"/>
      <c r="O16" s="10"/>
      <c r="P16" s="11"/>
      <c r="R16" s="1" t="s">
        <v>137</v>
      </c>
      <c r="S16" s="1">
        <v>11</v>
      </c>
      <c r="T16" s="1">
        <v>15.317768528227003</v>
      </c>
      <c r="U16" s="1">
        <v>1.3925244116570001</v>
      </c>
      <c r="V16" s="1">
        <v>18.229540490509475</v>
      </c>
      <c r="W16" s="1">
        <v>8.428606908936349E-17</v>
      </c>
      <c r="AA16" s="85"/>
    </row>
    <row r="17" spans="1:27" ht="13.2" x14ac:dyDescent="0.25">
      <c r="A17" s="98" t="s">
        <v>24</v>
      </c>
      <c r="B17" s="84">
        <v>0</v>
      </c>
      <c r="C17" s="84">
        <v>1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1</v>
      </c>
      <c r="K17" s="84">
        <v>0.73199999000000004</v>
      </c>
      <c r="L17" s="84">
        <v>0.51099998000000002</v>
      </c>
      <c r="M17" s="99">
        <v>36.017628000000002</v>
      </c>
      <c r="N17" s="9"/>
      <c r="O17" s="10"/>
      <c r="P17" s="11"/>
      <c r="R17" s="1" t="s">
        <v>138</v>
      </c>
      <c r="S17" s="1">
        <v>73</v>
      </c>
      <c r="T17" s="1">
        <v>5.5763491188317929</v>
      </c>
      <c r="U17" s="1">
        <v>7.6388344093586205E-2</v>
      </c>
      <c r="V17" s="1"/>
      <c r="W17" s="1"/>
      <c r="AA17" s="85"/>
    </row>
    <row r="18" spans="1:27" ht="13.8" thickBot="1" x14ac:dyDescent="0.3">
      <c r="A18" s="98" t="s">
        <v>25</v>
      </c>
      <c r="B18" s="84">
        <v>0</v>
      </c>
      <c r="C18" s="84">
        <v>1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1</v>
      </c>
      <c r="K18" s="84">
        <v>4.5999999999999999E-2</v>
      </c>
      <c r="L18" s="84">
        <v>0.32499999000000002</v>
      </c>
      <c r="M18" s="99">
        <v>24.524988</v>
      </c>
      <c r="N18" s="9"/>
      <c r="O18" s="10"/>
      <c r="P18" s="11"/>
      <c r="R18" s="2" t="s">
        <v>139</v>
      </c>
      <c r="S18" s="2">
        <v>84</v>
      </c>
      <c r="T18" s="2">
        <v>20.894117647058795</v>
      </c>
      <c r="U18" s="2"/>
      <c r="V18" s="2"/>
      <c r="W18" s="2"/>
      <c r="AA18" s="85"/>
    </row>
    <row r="19" spans="1:27" ht="13.8" thickBot="1" x14ac:dyDescent="0.3">
      <c r="A19" s="98" t="s">
        <v>26</v>
      </c>
      <c r="B19" s="84">
        <v>0</v>
      </c>
      <c r="C19" s="84">
        <v>1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1</v>
      </c>
      <c r="K19" s="84">
        <v>0.73199999000000004</v>
      </c>
      <c r="L19" s="84">
        <v>0.51099998000000002</v>
      </c>
      <c r="M19" s="99">
        <v>42.272075999999998</v>
      </c>
      <c r="N19" s="9"/>
      <c r="O19" s="10"/>
      <c r="P19" s="11"/>
      <c r="AA19" s="85"/>
    </row>
    <row r="20" spans="1:27" ht="13.2" x14ac:dyDescent="0.25">
      <c r="A20" s="98" t="s">
        <v>27</v>
      </c>
      <c r="B20" s="84">
        <v>0</v>
      </c>
      <c r="C20" s="84">
        <v>1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0</v>
      </c>
      <c r="J20" s="84">
        <v>0</v>
      </c>
      <c r="K20" s="84">
        <v>0.73199999000000004</v>
      </c>
      <c r="L20" s="84">
        <v>3.4000002000000001E-2</v>
      </c>
      <c r="M20" s="99">
        <v>39.460555999999997</v>
      </c>
      <c r="N20" s="9"/>
      <c r="O20" s="10"/>
      <c r="P20" s="11"/>
      <c r="R20" s="3"/>
      <c r="S20" s="3" t="s">
        <v>146</v>
      </c>
      <c r="T20" s="3" t="s">
        <v>134</v>
      </c>
      <c r="U20" s="3" t="s">
        <v>147</v>
      </c>
      <c r="V20" s="3" t="s">
        <v>148</v>
      </c>
      <c r="W20" s="3" t="s">
        <v>149</v>
      </c>
      <c r="X20" s="3" t="s">
        <v>150</v>
      </c>
      <c r="Y20" s="3" t="s">
        <v>151</v>
      </c>
      <c r="Z20" s="3" t="s">
        <v>152</v>
      </c>
      <c r="AA20" s="85"/>
    </row>
    <row r="21" spans="1:27" ht="13.2" x14ac:dyDescent="0.25">
      <c r="A21" s="98" t="s">
        <v>28</v>
      </c>
      <c r="B21" s="84">
        <v>0</v>
      </c>
      <c r="C21" s="84">
        <v>1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1</v>
      </c>
      <c r="K21" s="84">
        <v>0.127</v>
      </c>
      <c r="L21" s="84">
        <v>3.4000002000000001E-2</v>
      </c>
      <c r="M21" s="99">
        <v>43.088923999999999</v>
      </c>
      <c r="N21" s="9"/>
      <c r="O21" s="10"/>
      <c r="P21" s="11"/>
      <c r="R21" s="1" t="s">
        <v>140</v>
      </c>
      <c r="S21" s="1">
        <v>-8.3002352191587914E-2</v>
      </c>
      <c r="T21" s="1">
        <v>0.1524608273723056</v>
      </c>
      <c r="U21" s="1">
        <v>-0.54441756365979965</v>
      </c>
      <c r="V21" s="1">
        <v>0.58781334498742766</v>
      </c>
      <c r="W21" s="1">
        <v>-0.38685634295538257</v>
      </c>
      <c r="X21" s="1">
        <v>0.22085163857220674</v>
      </c>
      <c r="Y21" s="1">
        <v>-0.38685634295538257</v>
      </c>
      <c r="Z21" s="1">
        <v>0.22085163857220674</v>
      </c>
      <c r="AA21" s="88"/>
    </row>
    <row r="22" spans="1:27" ht="13.2" x14ac:dyDescent="0.25">
      <c r="A22" s="98" t="s">
        <v>29</v>
      </c>
      <c r="B22" s="84">
        <v>0</v>
      </c>
      <c r="C22" s="84">
        <v>1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0.73199999000000004</v>
      </c>
      <c r="L22" s="84">
        <v>0.32499999000000002</v>
      </c>
      <c r="M22" s="99">
        <v>39.185504999999999</v>
      </c>
      <c r="N22" s="9"/>
      <c r="O22" s="10"/>
      <c r="P22" s="11"/>
      <c r="R22" s="1" t="s">
        <v>2</v>
      </c>
      <c r="S22" s="1">
        <v>-0.52333673369633649</v>
      </c>
      <c r="T22" s="1">
        <v>8.063400837157203E-2</v>
      </c>
      <c r="U22" s="1">
        <v>-6.4902730778895741</v>
      </c>
      <c r="V22" s="1">
        <v>9.0440631164968088E-9</v>
      </c>
      <c r="W22" s="1">
        <v>-0.68404008062985822</v>
      </c>
      <c r="X22" s="1">
        <v>-0.36263338676281476</v>
      </c>
      <c r="Y22" s="1">
        <v>-0.68404008062985822</v>
      </c>
      <c r="Z22" s="1">
        <v>-0.36263338676281476</v>
      </c>
      <c r="AA22" s="1"/>
    </row>
    <row r="23" spans="1:27" ht="13.2" x14ac:dyDescent="0.25">
      <c r="A23" s="98" t="s">
        <v>30</v>
      </c>
      <c r="B23" s="84">
        <v>0</v>
      </c>
      <c r="C23" s="84">
        <v>1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0</v>
      </c>
      <c r="J23" s="84">
        <v>1</v>
      </c>
      <c r="K23" s="84">
        <v>0.90600002000000002</v>
      </c>
      <c r="L23" s="84">
        <v>0.45300001000000001</v>
      </c>
      <c r="M23" s="99">
        <v>46.783347999999997</v>
      </c>
      <c r="N23" s="9"/>
      <c r="O23" s="10"/>
      <c r="P23" s="11"/>
      <c r="R23" s="1" t="s">
        <v>3</v>
      </c>
      <c r="S23" s="1">
        <v>-8.8734960914398947E-2</v>
      </c>
      <c r="T23" s="1">
        <v>9.4113326810696049E-2</v>
      </c>
      <c r="U23" s="1">
        <v>-0.9428522391189571</v>
      </c>
      <c r="V23" s="1">
        <v>0.34886645316597364</v>
      </c>
      <c r="W23" s="1">
        <v>-0.27630255075604893</v>
      </c>
      <c r="X23" s="1">
        <v>9.8832628927251059E-2</v>
      </c>
      <c r="Y23" s="1">
        <v>-0.27630255075604893</v>
      </c>
      <c r="Z23" s="1">
        <v>9.8832628927251059E-2</v>
      </c>
      <c r="AA23" s="1"/>
    </row>
    <row r="24" spans="1:27" ht="13.2" x14ac:dyDescent="0.25">
      <c r="A24" s="98" t="s">
        <v>31</v>
      </c>
      <c r="B24" s="84">
        <v>0</v>
      </c>
      <c r="C24" s="84">
        <v>1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1</v>
      </c>
      <c r="K24" s="84">
        <v>0.46500000000000002</v>
      </c>
      <c r="L24" s="84">
        <v>0.46500000000000002</v>
      </c>
      <c r="M24" s="99">
        <v>57.11974</v>
      </c>
      <c r="N24" s="9"/>
      <c r="O24" s="10"/>
      <c r="P24" s="11"/>
      <c r="R24" s="1" t="s">
        <v>4</v>
      </c>
      <c r="S24" s="1">
        <v>-6.7729182115539896E-2</v>
      </c>
      <c r="T24" s="1">
        <v>9.7888868532347462E-2</v>
      </c>
      <c r="U24" s="1">
        <v>-0.69189871260141012</v>
      </c>
      <c r="V24" s="1">
        <v>0.4911957941867191</v>
      </c>
      <c r="W24" s="1">
        <v>-0.26282141575711843</v>
      </c>
      <c r="X24" s="1">
        <v>0.12736305152603861</v>
      </c>
      <c r="Y24" s="1">
        <v>-0.26282141575711843</v>
      </c>
      <c r="Z24" s="1">
        <v>0.12736305152603861</v>
      </c>
      <c r="AA24" s="1"/>
    </row>
    <row r="25" spans="1:27" ht="13.2" x14ac:dyDescent="0.25">
      <c r="A25" s="98" t="s">
        <v>32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1</v>
      </c>
      <c r="K25" s="84">
        <v>0.46500000000000002</v>
      </c>
      <c r="L25" s="84">
        <v>0.46500000000000002</v>
      </c>
      <c r="M25" s="99">
        <v>34.158957999999998</v>
      </c>
      <c r="N25" s="9"/>
      <c r="O25" s="10"/>
      <c r="P25" s="11"/>
      <c r="R25" s="1" t="s">
        <v>5</v>
      </c>
      <c r="S25" s="1">
        <v>-5.7025501322726296E-2</v>
      </c>
      <c r="T25" s="1">
        <v>0.14748674361121938</v>
      </c>
      <c r="U25" s="1">
        <v>-0.38664831785185838</v>
      </c>
      <c r="V25" s="1">
        <v>0.70014135945357991</v>
      </c>
      <c r="W25" s="1">
        <v>-0.35096615744674076</v>
      </c>
      <c r="X25" s="1">
        <v>0.23691515480128814</v>
      </c>
      <c r="Y25" s="1">
        <v>-0.35096615744674076</v>
      </c>
      <c r="Z25" s="1">
        <v>0.23691515480128814</v>
      </c>
      <c r="AA25" s="1"/>
    </row>
    <row r="26" spans="1:27" ht="13.2" x14ac:dyDescent="0.25">
      <c r="A26" s="98" t="s">
        <v>33</v>
      </c>
      <c r="B26" s="84">
        <v>0</v>
      </c>
      <c r="C26" s="84">
        <v>1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1</v>
      </c>
      <c r="K26" s="84">
        <v>0.46500000000000002</v>
      </c>
      <c r="L26" s="84">
        <v>0.46500000000000002</v>
      </c>
      <c r="M26" s="99">
        <v>51.412430000000001</v>
      </c>
      <c r="N26" s="9"/>
      <c r="O26" s="10"/>
      <c r="P26" s="11"/>
      <c r="R26" s="1" t="s">
        <v>6</v>
      </c>
      <c r="S26" s="1">
        <v>-3.7126462881601492E-2</v>
      </c>
      <c r="T26" s="1">
        <v>0.1386117115251414</v>
      </c>
      <c r="U26" s="1">
        <v>-0.26784506498837574</v>
      </c>
      <c r="V26" s="1">
        <v>0.78957394205425091</v>
      </c>
      <c r="W26" s="1">
        <v>-0.31337920556588222</v>
      </c>
      <c r="X26" s="1">
        <v>0.23912627980267925</v>
      </c>
      <c r="Y26" s="1">
        <v>-0.31337920556588222</v>
      </c>
      <c r="Z26" s="1">
        <v>0.23912627980267925</v>
      </c>
      <c r="AA26" s="1"/>
    </row>
    <row r="27" spans="1:27" ht="13.2" x14ac:dyDescent="0.25">
      <c r="A27" s="98" t="s">
        <v>34</v>
      </c>
      <c r="B27" s="84">
        <v>0</v>
      </c>
      <c r="C27" s="84">
        <v>1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1</v>
      </c>
      <c r="K27" s="84">
        <v>0.46500000000000002</v>
      </c>
      <c r="L27" s="84">
        <v>0.46500000000000002</v>
      </c>
      <c r="M27" s="99">
        <v>42.178772000000002</v>
      </c>
      <c r="N27" s="9"/>
      <c r="O27" s="10"/>
      <c r="P27" s="11"/>
      <c r="R27" s="1" t="s">
        <v>7</v>
      </c>
      <c r="S27" s="1">
        <v>4.4414594176939326E-2</v>
      </c>
      <c r="T27" s="1">
        <v>9.1000308703400007E-2</v>
      </c>
      <c r="U27" s="1">
        <v>0.48807080777825845</v>
      </c>
      <c r="V27" s="1">
        <v>0.62696249218351718</v>
      </c>
      <c r="W27" s="1">
        <v>-0.1369487595240266</v>
      </c>
      <c r="X27" s="1">
        <v>0.22577794787790526</v>
      </c>
      <c r="Y27" s="1">
        <v>-0.1369487595240266</v>
      </c>
      <c r="Z27" s="1">
        <v>0.22577794787790526</v>
      </c>
      <c r="AA27" s="1"/>
    </row>
    <row r="28" spans="1:27" ht="13.2" x14ac:dyDescent="0.25">
      <c r="A28" s="98" t="s">
        <v>35</v>
      </c>
      <c r="B28" s="84">
        <v>1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1</v>
      </c>
      <c r="K28" s="84">
        <v>0.127</v>
      </c>
      <c r="L28" s="84">
        <v>9.3000001999999998E-2</v>
      </c>
      <c r="M28" s="99">
        <v>55.375453999999998</v>
      </c>
      <c r="N28" s="9"/>
      <c r="O28" s="10"/>
      <c r="P28" s="11"/>
      <c r="R28" s="1" t="s">
        <v>8</v>
      </c>
      <c r="S28" s="1">
        <v>0.19690325877731563</v>
      </c>
      <c r="T28" s="1">
        <v>0.12865271350142171</v>
      </c>
      <c r="U28" s="1">
        <v>1.5305021823355456</v>
      </c>
      <c r="V28" s="1">
        <v>0.13021464459058008</v>
      </c>
      <c r="W28" s="1">
        <v>-5.950122946894898E-2</v>
      </c>
      <c r="X28" s="1">
        <v>0.45330774702358023</v>
      </c>
      <c r="Y28" s="1">
        <v>-5.950122946894898E-2</v>
      </c>
      <c r="Z28" s="1">
        <v>0.45330774702358023</v>
      </c>
      <c r="AA28" s="1"/>
    </row>
    <row r="29" spans="1:27" ht="13.2" x14ac:dyDescent="0.25">
      <c r="A29" s="98" t="s">
        <v>36</v>
      </c>
      <c r="B29" s="84">
        <v>1</v>
      </c>
      <c r="C29" s="84">
        <v>0</v>
      </c>
      <c r="D29" s="84">
        <v>0</v>
      </c>
      <c r="E29" s="84">
        <v>0</v>
      </c>
      <c r="F29" s="84">
        <v>0</v>
      </c>
      <c r="G29" s="84">
        <v>1</v>
      </c>
      <c r="H29" s="84">
        <v>0</v>
      </c>
      <c r="I29" s="84">
        <v>1</v>
      </c>
      <c r="J29" s="84">
        <v>0</v>
      </c>
      <c r="K29" s="84">
        <v>0.43000000999999999</v>
      </c>
      <c r="L29" s="84">
        <v>0.91799998000000005</v>
      </c>
      <c r="M29" s="99">
        <v>62.284481</v>
      </c>
      <c r="N29" s="9"/>
      <c r="O29" s="10"/>
      <c r="P29" s="11"/>
      <c r="R29" s="1" t="s">
        <v>9</v>
      </c>
      <c r="S29" s="1">
        <v>5.6826064833119213E-4</v>
      </c>
      <c r="T29" s="1">
        <v>7.8548781776353757E-2</v>
      </c>
      <c r="U29" s="1">
        <v>7.2344934635543987E-3</v>
      </c>
      <c r="V29" s="1">
        <v>0.99424749391834444</v>
      </c>
      <c r="W29" s="1">
        <v>-0.15597923567409142</v>
      </c>
      <c r="X29" s="1">
        <v>0.15711575697075378</v>
      </c>
      <c r="Y29" s="1">
        <v>-0.15597923567409142</v>
      </c>
      <c r="Z29" s="1">
        <v>0.15711575697075378</v>
      </c>
      <c r="AA29" s="1"/>
    </row>
    <row r="30" spans="1:27" ht="13.2" x14ac:dyDescent="0.25">
      <c r="A30" s="98" t="s">
        <v>37</v>
      </c>
      <c r="B30" s="84">
        <v>1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1</v>
      </c>
      <c r="J30" s="84">
        <v>0</v>
      </c>
      <c r="K30" s="84">
        <v>0.43000000999999999</v>
      </c>
      <c r="L30" s="84">
        <v>0.91799998000000005</v>
      </c>
      <c r="M30" s="99">
        <v>56.490501000000002</v>
      </c>
      <c r="N30" s="9"/>
      <c r="O30" s="10"/>
      <c r="P30" s="11"/>
      <c r="R30" s="1" t="s">
        <v>10</v>
      </c>
      <c r="S30" s="1">
        <v>-6.7954919940173789E-2</v>
      </c>
      <c r="T30" s="1">
        <v>0.12316106865552504</v>
      </c>
      <c r="U30" s="1">
        <v>-0.55175649807196858</v>
      </c>
      <c r="V30" s="1">
        <v>0.58280036080057118</v>
      </c>
      <c r="W30" s="1">
        <v>-0.31341457579215848</v>
      </c>
      <c r="X30" s="1">
        <v>0.17750473591181093</v>
      </c>
      <c r="Y30" s="1">
        <v>-0.31341457579215848</v>
      </c>
      <c r="Z30" s="1">
        <v>0.17750473591181093</v>
      </c>
      <c r="AA30" s="1"/>
    </row>
    <row r="31" spans="1:27" ht="13.2" x14ac:dyDescent="0.25">
      <c r="A31" s="98" t="s">
        <v>38</v>
      </c>
      <c r="B31" s="84">
        <v>1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1</v>
      </c>
      <c r="J31" s="84">
        <v>0</v>
      </c>
      <c r="K31" s="84">
        <v>0.43000000999999999</v>
      </c>
      <c r="L31" s="84">
        <v>0.91799998000000005</v>
      </c>
      <c r="M31" s="99">
        <v>59.236122000000002</v>
      </c>
      <c r="N31" s="9"/>
      <c r="O31" s="10"/>
      <c r="P31" s="11"/>
      <c r="R31" s="1" t="s">
        <v>11</v>
      </c>
      <c r="S31" s="1">
        <v>0.21094941234126463</v>
      </c>
      <c r="T31" s="1">
        <v>0.14135383254539841</v>
      </c>
      <c r="U31" s="1">
        <v>1.4923501439093583</v>
      </c>
      <c r="V31" s="1">
        <v>0.13991669418025809</v>
      </c>
      <c r="W31" s="1">
        <v>-7.0768369655230479E-2</v>
      </c>
      <c r="X31" s="1">
        <v>0.49266719433775974</v>
      </c>
      <c r="Y31" s="1">
        <v>-7.0768369655230479E-2</v>
      </c>
      <c r="Z31" s="1">
        <v>0.49266719433775974</v>
      </c>
      <c r="AA31" s="1"/>
    </row>
    <row r="32" spans="1:27" ht="13.8" thickBot="1" x14ac:dyDescent="0.3">
      <c r="A32" s="98" t="s">
        <v>39</v>
      </c>
      <c r="B32" s="84">
        <v>0</v>
      </c>
      <c r="C32" s="84">
        <v>1</v>
      </c>
      <c r="D32" s="84">
        <v>0</v>
      </c>
      <c r="E32" s="84">
        <v>0</v>
      </c>
      <c r="F32" s="84">
        <v>0</v>
      </c>
      <c r="G32" s="84">
        <v>0</v>
      </c>
      <c r="H32" s="84">
        <v>1</v>
      </c>
      <c r="I32" s="84">
        <v>0</v>
      </c>
      <c r="J32" s="84">
        <v>1</v>
      </c>
      <c r="K32" s="84">
        <v>9.3000001999999998E-2</v>
      </c>
      <c r="L32" s="84">
        <v>0.51099998000000002</v>
      </c>
      <c r="M32" s="99">
        <v>28.127438999999999</v>
      </c>
      <c r="N32" s="9"/>
      <c r="O32" s="10"/>
      <c r="P32" s="11"/>
      <c r="R32" s="2" t="s">
        <v>12</v>
      </c>
      <c r="S32" s="2">
        <v>1.3168976498401019E-2</v>
      </c>
      <c r="T32" s="2">
        <v>2.5998602325555172E-3</v>
      </c>
      <c r="U32" s="2">
        <v>5.0652632528082675</v>
      </c>
      <c r="V32" s="2">
        <v>2.9628416734162397E-6</v>
      </c>
      <c r="W32" s="2">
        <v>7.9874625272025393E-3</v>
      </c>
      <c r="X32" s="2">
        <v>1.8350490469599499E-2</v>
      </c>
      <c r="Y32" s="2">
        <v>7.9874625272025393E-3</v>
      </c>
      <c r="Z32" s="2">
        <v>1.8350490469599499E-2</v>
      </c>
      <c r="AA32" s="1"/>
    </row>
    <row r="33" spans="1:27" ht="13.2" x14ac:dyDescent="0.25">
      <c r="A33" s="98" t="s">
        <v>40</v>
      </c>
      <c r="B33" s="84">
        <v>1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1</v>
      </c>
      <c r="K33" s="84">
        <v>0.19700000000000001</v>
      </c>
      <c r="L33" s="84">
        <v>0.51099998000000002</v>
      </c>
      <c r="M33" s="99">
        <v>57.219250000000002</v>
      </c>
      <c r="N33" s="9"/>
      <c r="O33" s="10"/>
      <c r="P33" s="11"/>
      <c r="AA33" s="1"/>
    </row>
    <row r="34" spans="1:27" ht="13.2" x14ac:dyDescent="0.25">
      <c r="A34" s="98" t="s">
        <v>41</v>
      </c>
      <c r="B34" s="84">
        <v>1</v>
      </c>
      <c r="C34" s="84">
        <v>0</v>
      </c>
      <c r="D34" s="84">
        <v>0</v>
      </c>
      <c r="E34" s="84">
        <v>0</v>
      </c>
      <c r="F34" s="84">
        <v>0</v>
      </c>
      <c r="G34" s="84">
        <v>1</v>
      </c>
      <c r="H34" s="84">
        <v>0</v>
      </c>
      <c r="I34" s="84">
        <v>1</v>
      </c>
      <c r="J34" s="84">
        <v>0</v>
      </c>
      <c r="K34" s="84">
        <v>0.31299999000000001</v>
      </c>
      <c r="L34" s="84">
        <v>0.51099998000000002</v>
      </c>
      <c r="M34" s="99">
        <v>76.768600000000006</v>
      </c>
      <c r="N34" s="9"/>
      <c r="O34" s="10"/>
      <c r="P34" s="11"/>
      <c r="AA34" s="85"/>
    </row>
    <row r="35" spans="1:27" ht="13.2" x14ac:dyDescent="0.25">
      <c r="A35" s="98" t="s">
        <v>42</v>
      </c>
      <c r="B35" s="84">
        <v>0</v>
      </c>
      <c r="C35" s="84">
        <v>1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0.22</v>
      </c>
      <c r="L35" s="84">
        <v>0.11600000000000001</v>
      </c>
      <c r="M35" s="99">
        <v>41.389557000000003</v>
      </c>
      <c r="N35" s="9"/>
      <c r="O35" s="10"/>
      <c r="P35" s="11"/>
      <c r="AA35" s="85"/>
    </row>
    <row r="36" spans="1:27" ht="13.2" x14ac:dyDescent="0.25">
      <c r="A36" s="98" t="s">
        <v>43</v>
      </c>
      <c r="B36" s="84">
        <v>0</v>
      </c>
      <c r="C36" s="84">
        <v>1</v>
      </c>
      <c r="D36" s="84">
        <v>0</v>
      </c>
      <c r="E36" s="84">
        <v>0</v>
      </c>
      <c r="F36" s="84">
        <v>0</v>
      </c>
      <c r="G36" s="84">
        <v>0</v>
      </c>
      <c r="H36" s="84">
        <v>1</v>
      </c>
      <c r="I36" s="84">
        <v>0</v>
      </c>
      <c r="J36" s="84">
        <v>0</v>
      </c>
      <c r="K36" s="84">
        <v>4.5999999999999999E-2</v>
      </c>
      <c r="L36" s="84">
        <v>0.104</v>
      </c>
      <c r="M36" s="99">
        <v>39.141055999999999</v>
      </c>
      <c r="N36" s="9"/>
      <c r="O36" s="10"/>
      <c r="P36" s="11"/>
      <c r="S36" s="85"/>
      <c r="T36" s="85"/>
      <c r="U36" s="85"/>
      <c r="V36" s="85"/>
      <c r="W36" s="85"/>
      <c r="X36" s="85"/>
      <c r="Y36" s="85"/>
      <c r="Z36" s="85"/>
      <c r="AA36" s="85"/>
    </row>
    <row r="37" spans="1:27" ht="13.8" x14ac:dyDescent="0.25">
      <c r="A37" s="98" t="s">
        <v>44</v>
      </c>
      <c r="B37" s="84">
        <v>0</v>
      </c>
      <c r="C37" s="84">
        <v>1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0.26699999000000002</v>
      </c>
      <c r="L37" s="84">
        <v>0.27900001000000002</v>
      </c>
      <c r="M37" s="99">
        <v>52.911391999999999</v>
      </c>
      <c r="N37" s="9"/>
      <c r="O37" s="10"/>
      <c r="P37" s="11"/>
      <c r="S37" s="89"/>
      <c r="T37" s="89"/>
      <c r="U37" s="89"/>
      <c r="V37" s="89"/>
      <c r="W37" s="85"/>
      <c r="X37" s="106"/>
      <c r="Y37" s="106"/>
      <c r="Z37" s="106"/>
      <c r="AA37" s="106"/>
    </row>
    <row r="38" spans="1:27" ht="13.2" x14ac:dyDescent="0.25">
      <c r="A38" s="98" t="s">
        <v>45</v>
      </c>
      <c r="B38" s="84">
        <v>1</v>
      </c>
      <c r="C38" s="84">
        <v>0</v>
      </c>
      <c r="D38" s="84">
        <v>0</v>
      </c>
      <c r="E38" s="84">
        <v>1</v>
      </c>
      <c r="F38" s="84">
        <v>0</v>
      </c>
      <c r="G38" s="84">
        <v>0</v>
      </c>
      <c r="H38" s="84">
        <v>0</v>
      </c>
      <c r="I38" s="84">
        <v>0</v>
      </c>
      <c r="J38" s="84">
        <v>1</v>
      </c>
      <c r="K38" s="84">
        <v>0.82499999000000002</v>
      </c>
      <c r="L38" s="84">
        <v>0.65100002000000001</v>
      </c>
      <c r="M38" s="99">
        <v>71.465050000000005</v>
      </c>
      <c r="N38" s="9"/>
      <c r="O38" s="10"/>
      <c r="P38" s="11"/>
      <c r="S38" s="90"/>
      <c r="T38" s="86"/>
      <c r="U38" s="86"/>
      <c r="V38" s="1"/>
      <c r="W38" s="85"/>
      <c r="X38" s="1"/>
      <c r="Y38" s="91"/>
      <c r="Z38" s="1"/>
      <c r="AA38" s="91"/>
    </row>
    <row r="39" spans="1:27" ht="13.2" x14ac:dyDescent="0.25">
      <c r="A39" s="98" t="s">
        <v>46</v>
      </c>
      <c r="B39" s="84">
        <v>1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1</v>
      </c>
      <c r="K39" s="84">
        <v>0.82499999000000002</v>
      </c>
      <c r="L39" s="84">
        <v>0.65100002000000001</v>
      </c>
      <c r="M39" s="99">
        <v>66.574584999999999</v>
      </c>
      <c r="N39" s="9"/>
      <c r="O39" s="10"/>
      <c r="P39" s="11"/>
      <c r="S39" s="90"/>
      <c r="T39" s="86"/>
      <c r="U39" s="86"/>
      <c r="V39" s="1"/>
      <c r="W39" s="85"/>
      <c r="X39" s="1"/>
      <c r="Y39" s="91"/>
      <c r="Z39" s="1"/>
      <c r="AA39" s="91"/>
    </row>
    <row r="40" spans="1:27" ht="13.2" x14ac:dyDescent="0.25">
      <c r="A40" s="98" t="s">
        <v>47</v>
      </c>
      <c r="B40" s="84">
        <v>0</v>
      </c>
      <c r="C40" s="84">
        <v>1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1</v>
      </c>
      <c r="K40" s="84">
        <v>0.87199998000000001</v>
      </c>
      <c r="L40" s="84">
        <v>0.32499999000000002</v>
      </c>
      <c r="M40" s="99">
        <v>46.411715999999998</v>
      </c>
      <c r="N40" s="9"/>
      <c r="O40" s="10"/>
      <c r="P40" s="11"/>
      <c r="S40" s="90"/>
      <c r="T40" s="86"/>
      <c r="U40" s="86"/>
      <c r="V40" s="1"/>
      <c r="W40" s="85"/>
      <c r="X40" s="1"/>
      <c r="Y40" s="91"/>
      <c r="Z40" s="1"/>
      <c r="AA40" s="91"/>
    </row>
    <row r="41" spans="1:27" ht="13.2" x14ac:dyDescent="0.25">
      <c r="A41" s="98" t="s">
        <v>48</v>
      </c>
      <c r="B41" s="84">
        <v>1</v>
      </c>
      <c r="C41" s="84">
        <v>0</v>
      </c>
      <c r="D41" s="84">
        <v>1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1</v>
      </c>
      <c r="K41" s="84">
        <v>0.30199999</v>
      </c>
      <c r="L41" s="84">
        <v>0.51099998000000002</v>
      </c>
      <c r="M41" s="99">
        <v>55.064072000000003</v>
      </c>
      <c r="N41" s="9"/>
      <c r="O41" s="10"/>
      <c r="P41" s="11"/>
      <c r="S41" s="90"/>
      <c r="T41" s="86"/>
      <c r="U41" s="86"/>
      <c r="V41" s="1"/>
      <c r="W41" s="85"/>
      <c r="X41" s="1"/>
      <c r="Y41" s="91"/>
      <c r="Z41" s="1"/>
      <c r="AA41" s="91"/>
    </row>
    <row r="42" spans="1:27" ht="13.2" x14ac:dyDescent="0.25">
      <c r="A42" s="98" t="s">
        <v>49</v>
      </c>
      <c r="B42" s="84">
        <v>1</v>
      </c>
      <c r="C42" s="84">
        <v>0</v>
      </c>
      <c r="D42" s="84">
        <v>1</v>
      </c>
      <c r="E42" s="84">
        <v>0</v>
      </c>
      <c r="F42" s="84">
        <v>1</v>
      </c>
      <c r="G42" s="84">
        <v>0</v>
      </c>
      <c r="H42" s="84">
        <v>0</v>
      </c>
      <c r="I42" s="84">
        <v>1</v>
      </c>
      <c r="J42" s="84">
        <v>0</v>
      </c>
      <c r="K42" s="84">
        <v>0.60399997000000005</v>
      </c>
      <c r="L42" s="84">
        <v>0.65100002000000001</v>
      </c>
      <c r="M42" s="99">
        <v>73.099556000000007</v>
      </c>
      <c r="N42" s="9"/>
      <c r="O42" s="10"/>
      <c r="P42" s="11"/>
      <c r="S42" s="90"/>
      <c r="T42" s="86"/>
      <c r="U42" s="86"/>
      <c r="V42" s="1"/>
      <c r="W42" s="85"/>
      <c r="X42" s="1"/>
      <c r="Y42" s="91"/>
      <c r="Z42" s="1"/>
      <c r="AA42" s="91"/>
    </row>
    <row r="43" spans="1:27" ht="13.2" x14ac:dyDescent="0.25">
      <c r="A43" s="98" t="s">
        <v>50</v>
      </c>
      <c r="B43" s="84">
        <v>1</v>
      </c>
      <c r="C43" s="84">
        <v>0</v>
      </c>
      <c r="D43" s="84">
        <v>1</v>
      </c>
      <c r="E43" s="84">
        <v>0</v>
      </c>
      <c r="F43" s="84">
        <v>1</v>
      </c>
      <c r="G43" s="84">
        <v>0</v>
      </c>
      <c r="H43" s="84">
        <v>0</v>
      </c>
      <c r="I43" s="84">
        <v>1</v>
      </c>
      <c r="J43" s="84">
        <v>0</v>
      </c>
      <c r="K43" s="84">
        <v>0.73199999000000004</v>
      </c>
      <c r="L43" s="84">
        <v>0.44100001</v>
      </c>
      <c r="M43" s="99">
        <v>60.800700999999997</v>
      </c>
      <c r="N43" s="9"/>
      <c r="O43" s="10"/>
      <c r="P43" s="11"/>
      <c r="S43" s="90"/>
      <c r="T43" s="86"/>
      <c r="U43" s="86"/>
      <c r="V43" s="1"/>
      <c r="W43" s="85"/>
      <c r="X43" s="1"/>
      <c r="Y43" s="91"/>
      <c r="Z43" s="1"/>
      <c r="AA43" s="91"/>
    </row>
    <row r="44" spans="1:27" ht="13.2" x14ac:dyDescent="0.25">
      <c r="A44" s="98" t="s">
        <v>51</v>
      </c>
      <c r="B44" s="84">
        <v>1</v>
      </c>
      <c r="C44" s="84">
        <v>0</v>
      </c>
      <c r="D44" s="84">
        <v>1</v>
      </c>
      <c r="E44" s="84">
        <v>0</v>
      </c>
      <c r="F44" s="84">
        <v>0</v>
      </c>
      <c r="G44" s="84">
        <v>0</v>
      </c>
      <c r="H44" s="84">
        <v>0</v>
      </c>
      <c r="I44" s="84">
        <v>1</v>
      </c>
      <c r="J44" s="84">
        <v>0</v>
      </c>
      <c r="K44" s="84">
        <v>0.96499997000000004</v>
      </c>
      <c r="L44" s="84">
        <v>0.86000001000000004</v>
      </c>
      <c r="M44" s="99">
        <v>64.353340000000003</v>
      </c>
      <c r="N44" s="9"/>
      <c r="O44" s="10"/>
      <c r="P44" s="11"/>
      <c r="S44" s="90"/>
      <c r="T44" s="86"/>
      <c r="U44" s="86"/>
      <c r="V44" s="1"/>
      <c r="W44" s="85"/>
      <c r="X44" s="85"/>
      <c r="Y44" s="85"/>
      <c r="Z44" s="1"/>
      <c r="AA44" s="85"/>
    </row>
    <row r="45" spans="1:27" ht="13.2" x14ac:dyDescent="0.25">
      <c r="A45" s="98" t="s">
        <v>52</v>
      </c>
      <c r="B45" s="84">
        <v>1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1</v>
      </c>
      <c r="J45" s="84">
        <v>0</v>
      </c>
      <c r="K45" s="84">
        <v>0.31299999000000001</v>
      </c>
      <c r="L45" s="84">
        <v>0.86000001000000004</v>
      </c>
      <c r="M45" s="99">
        <v>47.829754000000001</v>
      </c>
      <c r="N45" s="9"/>
      <c r="O45" s="10"/>
      <c r="P45" s="11"/>
      <c r="S45" s="90"/>
      <c r="T45" s="86"/>
      <c r="U45" s="86"/>
      <c r="V45" s="1"/>
      <c r="W45" s="85"/>
      <c r="X45" s="85"/>
      <c r="Y45" s="85"/>
      <c r="Z45" s="85"/>
      <c r="AA45" s="85"/>
    </row>
    <row r="46" spans="1:27" ht="13.2" x14ac:dyDescent="0.25">
      <c r="A46" s="98" t="s">
        <v>53</v>
      </c>
      <c r="B46" s="84">
        <v>1</v>
      </c>
      <c r="C46" s="84">
        <v>0</v>
      </c>
      <c r="D46" s="84">
        <v>0</v>
      </c>
      <c r="E46" s="84">
        <v>1</v>
      </c>
      <c r="F46" s="84">
        <v>0</v>
      </c>
      <c r="G46" s="84">
        <v>0</v>
      </c>
      <c r="H46" s="84">
        <v>0</v>
      </c>
      <c r="I46" s="84">
        <v>1</v>
      </c>
      <c r="J46" s="84">
        <v>0</v>
      </c>
      <c r="K46" s="84">
        <v>0.31299999000000001</v>
      </c>
      <c r="L46" s="84">
        <v>0.91799998000000005</v>
      </c>
      <c r="M46" s="99">
        <v>54.526451000000002</v>
      </c>
      <c r="N46" s="9"/>
      <c r="O46" s="10"/>
      <c r="P46" s="11"/>
      <c r="S46" s="90"/>
      <c r="T46" s="86"/>
      <c r="U46" s="86"/>
      <c r="V46" s="85"/>
      <c r="W46" s="85"/>
      <c r="X46" s="85"/>
      <c r="Y46" s="85"/>
      <c r="Z46" s="85"/>
      <c r="AA46" s="85"/>
    </row>
    <row r="47" spans="1:27" ht="13.2" x14ac:dyDescent="0.25">
      <c r="A47" s="98" t="s">
        <v>54</v>
      </c>
      <c r="B47" s="84">
        <v>0</v>
      </c>
      <c r="C47" s="84">
        <v>1</v>
      </c>
      <c r="D47" s="84">
        <v>0</v>
      </c>
      <c r="E47" s="84">
        <v>0</v>
      </c>
      <c r="F47" s="84">
        <v>0</v>
      </c>
      <c r="G47" s="84">
        <v>0</v>
      </c>
      <c r="H47" s="84">
        <v>1</v>
      </c>
      <c r="I47" s="84">
        <v>0</v>
      </c>
      <c r="J47" s="84">
        <v>1</v>
      </c>
      <c r="K47" s="84">
        <v>0.84799999000000004</v>
      </c>
      <c r="L47" s="84">
        <v>0.32499999000000002</v>
      </c>
      <c r="M47" s="99">
        <v>55.354045999999997</v>
      </c>
      <c r="N47" s="9"/>
      <c r="O47" s="10"/>
      <c r="P47" s="11"/>
      <c r="S47" s="90"/>
      <c r="T47" s="86"/>
      <c r="U47" s="85"/>
      <c r="V47" s="1"/>
      <c r="W47" s="85"/>
      <c r="X47" s="85"/>
      <c r="Y47" s="85"/>
      <c r="Z47" s="85"/>
      <c r="AA47" s="85"/>
    </row>
    <row r="48" spans="1:27" ht="13.2" x14ac:dyDescent="0.25">
      <c r="A48" s="98" t="s">
        <v>55</v>
      </c>
      <c r="B48" s="84">
        <v>1</v>
      </c>
      <c r="C48" s="84">
        <v>0</v>
      </c>
      <c r="D48" s="84">
        <v>0</v>
      </c>
      <c r="E48" s="84">
        <v>1</v>
      </c>
      <c r="F48" s="84">
        <v>0</v>
      </c>
      <c r="G48" s="84">
        <v>0</v>
      </c>
      <c r="H48" s="84">
        <v>0</v>
      </c>
      <c r="I48" s="84">
        <v>1</v>
      </c>
      <c r="J48" s="84">
        <v>0</v>
      </c>
      <c r="K48" s="84">
        <v>0.60399997000000005</v>
      </c>
      <c r="L48" s="84">
        <v>0.76700002</v>
      </c>
      <c r="M48" s="99">
        <v>70.735641000000001</v>
      </c>
      <c r="N48" s="9"/>
      <c r="O48" s="10"/>
      <c r="P48" s="11"/>
      <c r="S48" s="90"/>
      <c r="T48" s="86"/>
      <c r="U48" s="85"/>
      <c r="V48" s="1"/>
      <c r="W48" s="85"/>
      <c r="X48" s="85"/>
      <c r="Y48" s="85"/>
      <c r="Z48" s="85"/>
      <c r="AA48" s="85"/>
    </row>
    <row r="49" spans="1:27" ht="13.2" x14ac:dyDescent="0.25">
      <c r="A49" s="98" t="s">
        <v>56</v>
      </c>
      <c r="B49" s="84">
        <v>1</v>
      </c>
      <c r="C49" s="84">
        <v>0</v>
      </c>
      <c r="D49" s="84">
        <v>0</v>
      </c>
      <c r="E49" s="84">
        <v>0</v>
      </c>
      <c r="F49" s="84">
        <v>0</v>
      </c>
      <c r="G49" s="84">
        <v>1</v>
      </c>
      <c r="H49" s="84">
        <v>0</v>
      </c>
      <c r="I49" s="84">
        <v>1</v>
      </c>
      <c r="J49" s="84">
        <v>0</v>
      </c>
      <c r="K49" s="84">
        <v>0.31299999000000001</v>
      </c>
      <c r="L49" s="84">
        <v>0.76700002</v>
      </c>
      <c r="M49" s="99">
        <v>66.470680000000002</v>
      </c>
      <c r="N49" s="9"/>
      <c r="O49" s="10"/>
      <c r="P49" s="11"/>
      <c r="S49" s="90"/>
      <c r="T49" s="86"/>
      <c r="U49" s="85"/>
      <c r="V49" s="1"/>
      <c r="W49" s="85"/>
      <c r="X49" s="85"/>
      <c r="Y49" s="85"/>
      <c r="Z49" s="85"/>
      <c r="AA49" s="85"/>
    </row>
    <row r="50" spans="1:27" ht="13.2" x14ac:dyDescent="0.25">
      <c r="A50" s="98" t="s">
        <v>57</v>
      </c>
      <c r="B50" s="84">
        <v>0</v>
      </c>
      <c r="C50" s="84">
        <v>1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1</v>
      </c>
      <c r="K50" s="84">
        <v>0.19700000000000001</v>
      </c>
      <c r="L50" s="84">
        <v>0.97600001000000003</v>
      </c>
      <c r="M50" s="99">
        <v>22.445340999999999</v>
      </c>
      <c r="N50" s="9"/>
      <c r="O50" s="10"/>
      <c r="P50" s="11"/>
      <c r="S50" s="85"/>
      <c r="T50" s="85"/>
      <c r="U50" s="85"/>
      <c r="V50" s="85"/>
      <c r="W50" s="85"/>
      <c r="X50" s="85"/>
      <c r="Y50" s="85"/>
      <c r="Z50" s="85"/>
      <c r="AA50" s="85"/>
    </row>
    <row r="51" spans="1:27" ht="13.2" x14ac:dyDescent="0.25">
      <c r="A51" s="98" t="s">
        <v>58</v>
      </c>
      <c r="B51" s="84">
        <v>0</v>
      </c>
      <c r="C51" s="84">
        <v>1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1</v>
      </c>
      <c r="K51" s="84">
        <v>0.22</v>
      </c>
      <c r="L51" s="84">
        <v>0.32499999000000002</v>
      </c>
      <c r="M51" s="99">
        <v>39.446800000000003</v>
      </c>
      <c r="N51" s="9"/>
      <c r="O51" s="10"/>
      <c r="P51" s="11"/>
      <c r="S51" s="85"/>
      <c r="T51" s="85"/>
      <c r="U51" s="85"/>
      <c r="V51" s="85"/>
      <c r="W51" s="85"/>
      <c r="X51" s="85"/>
      <c r="Y51" s="83"/>
      <c r="Z51" s="83"/>
      <c r="AA51" s="85"/>
    </row>
    <row r="52" spans="1:27" ht="13.2" x14ac:dyDescent="0.25">
      <c r="A52" s="98" t="s">
        <v>59</v>
      </c>
      <c r="B52" s="84">
        <v>0</v>
      </c>
      <c r="C52" s="84">
        <v>0</v>
      </c>
      <c r="D52" s="84">
        <v>0</v>
      </c>
      <c r="E52" s="84">
        <v>1</v>
      </c>
      <c r="F52" s="84">
        <v>1</v>
      </c>
      <c r="G52" s="84">
        <v>0</v>
      </c>
      <c r="H52" s="84">
        <v>0</v>
      </c>
      <c r="I52" s="84">
        <v>1</v>
      </c>
      <c r="J52" s="84">
        <v>0</v>
      </c>
      <c r="K52" s="84">
        <v>0.46500000000000002</v>
      </c>
      <c r="L52" s="84">
        <v>0.76700002</v>
      </c>
      <c r="M52" s="99">
        <v>46.296596999999998</v>
      </c>
      <c r="N52" s="9"/>
      <c r="O52" s="10"/>
      <c r="P52" s="11"/>
      <c r="S52" s="85"/>
      <c r="T52" s="87"/>
      <c r="U52" s="85"/>
      <c r="V52" s="85"/>
      <c r="W52" s="85"/>
      <c r="X52" s="85"/>
      <c r="Y52" s="1"/>
      <c r="Z52" s="1"/>
      <c r="AA52" s="85"/>
    </row>
    <row r="53" spans="1:27" ht="13.2" x14ac:dyDescent="0.25">
      <c r="A53" s="98" t="s">
        <v>60</v>
      </c>
      <c r="B53" s="84">
        <v>1</v>
      </c>
      <c r="C53" s="84">
        <v>0</v>
      </c>
      <c r="D53" s="84">
        <v>0</v>
      </c>
      <c r="E53" s="84">
        <v>1</v>
      </c>
      <c r="F53" s="84">
        <v>0</v>
      </c>
      <c r="G53" s="84">
        <v>0</v>
      </c>
      <c r="H53" s="84">
        <v>0</v>
      </c>
      <c r="I53" s="84">
        <v>0</v>
      </c>
      <c r="J53" s="84">
        <v>1</v>
      </c>
      <c r="K53" s="84">
        <v>0.59299999000000003</v>
      </c>
      <c r="L53" s="84">
        <v>0.65100002000000001</v>
      </c>
      <c r="M53" s="99">
        <v>69.483788000000004</v>
      </c>
      <c r="N53" s="9"/>
      <c r="O53" s="10"/>
      <c r="P53" s="11"/>
      <c r="S53" s="85"/>
      <c r="T53" s="85"/>
      <c r="U53" s="85"/>
      <c r="V53" s="85"/>
      <c r="W53" s="85"/>
      <c r="X53" s="85"/>
      <c r="Y53" s="1"/>
      <c r="Z53" s="1"/>
      <c r="AA53" s="85"/>
    </row>
    <row r="54" spans="1:27" ht="13.2" x14ac:dyDescent="0.25">
      <c r="A54" s="98" t="s">
        <v>61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1</v>
      </c>
      <c r="K54" s="84">
        <v>9.3000001999999998E-2</v>
      </c>
      <c r="L54" s="84">
        <v>2.3E-2</v>
      </c>
      <c r="M54" s="99">
        <v>37.722335999999999</v>
      </c>
      <c r="N54" s="9"/>
      <c r="O54" s="10"/>
      <c r="P54" s="11"/>
      <c r="S54" s="85"/>
      <c r="T54" s="85"/>
      <c r="U54" s="85"/>
      <c r="V54" s="85"/>
      <c r="W54" s="85"/>
      <c r="X54" s="85"/>
      <c r="Y54" s="1"/>
      <c r="Z54" s="1"/>
      <c r="AA54" s="85"/>
    </row>
    <row r="55" spans="1:27" ht="13.2" x14ac:dyDescent="0.25">
      <c r="A55" s="98" t="s">
        <v>62</v>
      </c>
      <c r="B55" s="84">
        <v>0</v>
      </c>
      <c r="C55" s="84">
        <v>1</v>
      </c>
      <c r="D55" s="84">
        <v>0</v>
      </c>
      <c r="E55" s="84">
        <v>0</v>
      </c>
      <c r="F55" s="84">
        <v>0</v>
      </c>
      <c r="G55" s="84">
        <v>0</v>
      </c>
      <c r="H55" s="84">
        <v>1</v>
      </c>
      <c r="I55" s="84">
        <v>0</v>
      </c>
      <c r="J55" s="84">
        <v>1</v>
      </c>
      <c r="K55" s="84">
        <v>0.60399997000000005</v>
      </c>
      <c r="L55" s="84">
        <v>0.83700001000000002</v>
      </c>
      <c r="M55" s="99">
        <v>41.265510999999996</v>
      </c>
      <c r="N55" s="9"/>
      <c r="O55" s="10"/>
      <c r="P55" s="11"/>
      <c r="S55" s="85"/>
      <c r="T55" s="85"/>
      <c r="U55" s="85"/>
      <c r="V55" s="85"/>
      <c r="W55" s="85"/>
      <c r="X55" s="85"/>
      <c r="Y55" s="1"/>
      <c r="Z55" s="1"/>
      <c r="AA55" s="85"/>
    </row>
    <row r="56" spans="1:27" ht="13.2" x14ac:dyDescent="0.25">
      <c r="A56" s="98" t="s">
        <v>63</v>
      </c>
      <c r="B56" s="84">
        <v>0</v>
      </c>
      <c r="C56" s="84">
        <v>1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1</v>
      </c>
      <c r="K56" s="84">
        <v>0.58099997000000003</v>
      </c>
      <c r="L56" s="84">
        <v>0.11600000000000001</v>
      </c>
      <c r="M56" s="99">
        <v>37.348522000000003</v>
      </c>
      <c r="N56" s="9"/>
      <c r="O56" s="10"/>
      <c r="P56" s="11"/>
      <c r="S56" s="85"/>
      <c r="T56" s="85"/>
      <c r="U56" s="85"/>
      <c r="V56" s="85"/>
      <c r="W56" s="85"/>
      <c r="X56" s="85"/>
      <c r="Y56" s="1"/>
      <c r="Z56" s="1"/>
      <c r="AA56" s="85"/>
    </row>
    <row r="57" spans="1:27" ht="13.2" x14ac:dyDescent="0.25">
      <c r="A57" s="98" t="s">
        <v>64</v>
      </c>
      <c r="B57" s="84">
        <v>1</v>
      </c>
      <c r="C57" s="84">
        <v>0</v>
      </c>
      <c r="D57" s="84">
        <v>0</v>
      </c>
      <c r="E57" s="84">
        <v>1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3.4000002000000001E-2</v>
      </c>
      <c r="L57" s="84">
        <v>0.27900001000000002</v>
      </c>
      <c r="M57" s="99">
        <v>81.866257000000004</v>
      </c>
      <c r="N57" s="9"/>
      <c r="O57" s="10"/>
      <c r="P57" s="11"/>
      <c r="S57" s="85"/>
      <c r="T57" s="85"/>
      <c r="U57" s="85"/>
      <c r="V57" s="85"/>
      <c r="W57" s="85"/>
      <c r="X57" s="85"/>
      <c r="Y57" s="1"/>
      <c r="Z57" s="1"/>
      <c r="AA57" s="85"/>
    </row>
    <row r="58" spans="1:27" ht="13.2" x14ac:dyDescent="0.25">
      <c r="A58" s="98" t="s">
        <v>65</v>
      </c>
      <c r="B58" s="84">
        <v>1</v>
      </c>
      <c r="C58" s="84">
        <v>0</v>
      </c>
      <c r="D58" s="84">
        <v>0</v>
      </c>
      <c r="E58" s="84">
        <v>1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0.72000003000000001</v>
      </c>
      <c r="L58" s="84">
        <v>0.65100002000000001</v>
      </c>
      <c r="M58" s="99">
        <v>84.180289999999999</v>
      </c>
      <c r="N58" s="9"/>
      <c r="O58" s="10"/>
      <c r="P58" s="11"/>
      <c r="S58" s="92"/>
      <c r="T58" s="91"/>
      <c r="U58" s="93"/>
      <c r="V58" s="85"/>
      <c r="W58" s="85"/>
      <c r="X58" s="85"/>
      <c r="Y58" s="1"/>
      <c r="Z58" s="1"/>
      <c r="AA58" s="85"/>
    </row>
    <row r="59" spans="1:27" ht="13.2" x14ac:dyDescent="0.25">
      <c r="A59" s="98" t="s">
        <v>66</v>
      </c>
      <c r="B59" s="84">
        <v>1</v>
      </c>
      <c r="C59" s="84">
        <v>0</v>
      </c>
      <c r="D59" s="84">
        <v>0</v>
      </c>
      <c r="E59" s="84">
        <v>1</v>
      </c>
      <c r="F59" s="84">
        <v>0</v>
      </c>
      <c r="G59" s="84">
        <v>0</v>
      </c>
      <c r="H59" s="84">
        <v>0</v>
      </c>
      <c r="I59" s="84">
        <v>0</v>
      </c>
      <c r="J59" s="84">
        <v>1</v>
      </c>
      <c r="K59" s="84">
        <v>0.40599998999999998</v>
      </c>
      <c r="L59" s="84">
        <v>0.65100002000000001</v>
      </c>
      <c r="M59" s="99">
        <v>73.434989999999999</v>
      </c>
      <c r="N59" s="9"/>
      <c r="O59" s="10"/>
      <c r="P59" s="11"/>
      <c r="S59" s="91"/>
      <c r="T59" s="91"/>
      <c r="U59" s="91"/>
      <c r="V59" s="85"/>
      <c r="W59" s="85"/>
      <c r="X59" s="85"/>
      <c r="Y59" s="1"/>
      <c r="Z59" s="1"/>
      <c r="AA59" s="85"/>
    </row>
    <row r="60" spans="1:27" ht="13.8" x14ac:dyDescent="0.25">
      <c r="A60" s="98" t="s">
        <v>67</v>
      </c>
      <c r="B60" s="84">
        <v>1</v>
      </c>
      <c r="C60" s="84">
        <v>0</v>
      </c>
      <c r="D60" s="84">
        <v>0</v>
      </c>
      <c r="E60" s="84">
        <v>1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0.98799998</v>
      </c>
      <c r="L60" s="84">
        <v>0.65100002000000001</v>
      </c>
      <c r="M60" s="99">
        <v>72.887900999999999</v>
      </c>
      <c r="N60" s="9"/>
      <c r="O60" s="10"/>
      <c r="P60" s="11"/>
      <c r="S60" s="94"/>
      <c r="T60" s="94"/>
      <c r="U60" s="94"/>
      <c r="V60" s="85"/>
      <c r="W60" s="85"/>
      <c r="X60" s="85"/>
      <c r="Y60" s="1"/>
      <c r="Z60" s="1"/>
      <c r="AA60" s="85"/>
    </row>
    <row r="61" spans="1:27" ht="13.8" x14ac:dyDescent="0.25">
      <c r="A61" s="98" t="s">
        <v>68</v>
      </c>
      <c r="B61" s="84">
        <v>0</v>
      </c>
      <c r="C61" s="84">
        <v>1</v>
      </c>
      <c r="D61" s="84">
        <v>0</v>
      </c>
      <c r="E61" s="84">
        <v>0</v>
      </c>
      <c r="F61" s="84">
        <v>0</v>
      </c>
      <c r="G61" s="84">
        <v>0</v>
      </c>
      <c r="H61" s="84">
        <v>1</v>
      </c>
      <c r="I61" s="84">
        <v>0</v>
      </c>
      <c r="J61" s="84">
        <v>0</v>
      </c>
      <c r="K61" s="84">
        <v>0.73199999000000004</v>
      </c>
      <c r="L61" s="84">
        <v>0.96499997000000004</v>
      </c>
      <c r="M61" s="99">
        <v>35.290756000000002</v>
      </c>
      <c r="N61" s="9"/>
      <c r="O61" s="10"/>
      <c r="P61" s="11"/>
      <c r="S61" s="94"/>
      <c r="T61" s="94"/>
      <c r="U61" s="94"/>
      <c r="V61" s="85"/>
      <c r="W61" s="85"/>
      <c r="X61" s="85"/>
      <c r="Y61" s="1"/>
      <c r="Z61" s="1"/>
      <c r="AA61" s="85"/>
    </row>
    <row r="62" spans="1:27" ht="13.2" x14ac:dyDescent="0.25">
      <c r="A62" s="98" t="s">
        <v>69</v>
      </c>
      <c r="B62" s="84">
        <v>1</v>
      </c>
      <c r="C62" s="84">
        <v>0</v>
      </c>
      <c r="D62" s="84">
        <v>1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1</v>
      </c>
      <c r="K62" s="84">
        <v>0.86000001000000004</v>
      </c>
      <c r="L62" s="84">
        <v>0.86000001000000004</v>
      </c>
      <c r="M62" s="99">
        <v>65.716285999999997</v>
      </c>
      <c r="N62" s="9"/>
      <c r="O62" s="10"/>
      <c r="P62" s="11"/>
      <c r="S62" s="85"/>
      <c r="T62" s="85"/>
      <c r="U62" s="85"/>
      <c r="V62" s="85"/>
      <c r="W62" s="85"/>
      <c r="X62" s="85"/>
      <c r="Y62" s="1"/>
      <c r="Z62" s="1"/>
      <c r="AA62" s="85"/>
    </row>
    <row r="63" spans="1:27" ht="13.2" x14ac:dyDescent="0.25">
      <c r="A63" s="98" t="s">
        <v>70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1</v>
      </c>
      <c r="I63" s="84">
        <v>0</v>
      </c>
      <c r="J63" s="84">
        <v>1</v>
      </c>
      <c r="K63" s="84">
        <v>0.73199999000000004</v>
      </c>
      <c r="L63" s="84">
        <v>6.8999998000000007E-2</v>
      </c>
      <c r="M63" s="99">
        <v>29.703690999999999</v>
      </c>
      <c r="N63" s="9"/>
      <c r="O63" s="10"/>
      <c r="P63" s="11"/>
      <c r="Y63" s="1"/>
      <c r="Z63" s="1"/>
    </row>
    <row r="64" spans="1:27" ht="13.2" x14ac:dyDescent="0.25">
      <c r="A64" s="98" t="s">
        <v>71</v>
      </c>
      <c r="B64" s="84">
        <v>0</v>
      </c>
      <c r="C64" s="84">
        <v>1</v>
      </c>
      <c r="D64" s="84">
        <v>0</v>
      </c>
      <c r="E64" s="84">
        <v>0</v>
      </c>
      <c r="F64" s="84">
        <v>0</v>
      </c>
      <c r="G64" s="84">
        <v>0</v>
      </c>
      <c r="H64" s="84">
        <v>1</v>
      </c>
      <c r="I64" s="84">
        <v>0</v>
      </c>
      <c r="J64" s="84">
        <v>1</v>
      </c>
      <c r="K64" s="84">
        <v>0.87199998000000001</v>
      </c>
      <c r="L64" s="84">
        <v>0.27900001000000002</v>
      </c>
      <c r="M64" s="99">
        <v>42.849144000000003</v>
      </c>
      <c r="N64" s="9"/>
      <c r="O64" s="10"/>
      <c r="P64" s="11"/>
      <c r="Y64" s="1"/>
      <c r="Z64" s="1"/>
    </row>
    <row r="65" spans="1:26" ht="13.2" x14ac:dyDescent="0.25">
      <c r="A65" s="98" t="s">
        <v>72</v>
      </c>
      <c r="B65" s="84">
        <v>1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1</v>
      </c>
      <c r="K65" s="84">
        <v>0.22</v>
      </c>
      <c r="L65" s="84">
        <v>8.1000000000000003E-2</v>
      </c>
      <c r="M65" s="99">
        <v>34.722000000000001</v>
      </c>
      <c r="N65" s="9"/>
      <c r="O65" s="10"/>
      <c r="P65" s="11"/>
      <c r="Y65" s="1"/>
      <c r="Z65" s="1"/>
    </row>
    <row r="66" spans="1:26" ht="13.2" x14ac:dyDescent="0.25">
      <c r="A66" s="98" t="s">
        <v>73</v>
      </c>
      <c r="B66" s="84">
        <v>0</v>
      </c>
      <c r="C66" s="84">
        <v>1</v>
      </c>
      <c r="D66" s="84">
        <v>0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1</v>
      </c>
      <c r="K66" s="84">
        <v>0.94099997999999996</v>
      </c>
      <c r="L66" s="84">
        <v>0.22</v>
      </c>
      <c r="M66" s="99">
        <v>63.085140000000003</v>
      </c>
      <c r="N66" s="9"/>
      <c r="O66" s="10"/>
      <c r="P66" s="11"/>
    </row>
    <row r="67" spans="1:26" ht="13.2" x14ac:dyDescent="0.25">
      <c r="A67" s="98" t="s">
        <v>74</v>
      </c>
      <c r="B67" s="84">
        <v>0</v>
      </c>
      <c r="C67" s="84">
        <v>1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1</v>
      </c>
      <c r="K67" s="84">
        <v>0.94099997999999996</v>
      </c>
      <c r="L67" s="84">
        <v>0.22</v>
      </c>
      <c r="M67" s="99">
        <v>55.103695000000002</v>
      </c>
      <c r="N67" s="9"/>
      <c r="O67" s="10"/>
      <c r="P67" s="11"/>
    </row>
    <row r="68" spans="1:26" ht="13.2" x14ac:dyDescent="0.25">
      <c r="A68" s="98" t="s">
        <v>75</v>
      </c>
      <c r="B68" s="84">
        <v>1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1</v>
      </c>
      <c r="K68" s="84">
        <v>0.26699999000000002</v>
      </c>
      <c r="L68" s="84">
        <v>0.97600001000000003</v>
      </c>
      <c r="M68" s="99">
        <v>37.887188000000002</v>
      </c>
      <c r="N68" s="9"/>
      <c r="O68" s="10"/>
      <c r="P68" s="11"/>
    </row>
    <row r="69" spans="1:26" ht="13.2" x14ac:dyDescent="0.25">
      <c r="A69" s="98" t="s">
        <v>76</v>
      </c>
      <c r="B69" s="84">
        <v>0</v>
      </c>
      <c r="C69" s="84">
        <v>1</v>
      </c>
      <c r="D69" s="84">
        <v>0</v>
      </c>
      <c r="E69" s="84">
        <v>0</v>
      </c>
      <c r="F69" s="84">
        <v>0</v>
      </c>
      <c r="G69" s="84">
        <v>0</v>
      </c>
      <c r="H69" s="84">
        <v>1</v>
      </c>
      <c r="I69" s="84">
        <v>0</v>
      </c>
      <c r="J69" s="84">
        <v>1</v>
      </c>
      <c r="K69" s="84">
        <v>0.26699999000000002</v>
      </c>
      <c r="L69" s="84">
        <v>0.11600000000000001</v>
      </c>
      <c r="M69" s="99">
        <v>45.995826999999998</v>
      </c>
      <c r="N69" s="9"/>
      <c r="O69" s="10"/>
      <c r="P69" s="11"/>
    </row>
    <row r="70" spans="1:26" ht="13.2" x14ac:dyDescent="0.25">
      <c r="A70" s="98" t="s">
        <v>77</v>
      </c>
      <c r="B70" s="84">
        <v>1</v>
      </c>
      <c r="C70" s="84">
        <v>0</v>
      </c>
      <c r="D70" s="84">
        <v>1</v>
      </c>
      <c r="E70" s="84">
        <v>1</v>
      </c>
      <c r="F70" s="84">
        <v>1</v>
      </c>
      <c r="G70" s="84">
        <v>0</v>
      </c>
      <c r="H70" s="84">
        <v>0</v>
      </c>
      <c r="I70" s="84">
        <v>1</v>
      </c>
      <c r="J70" s="84">
        <v>0</v>
      </c>
      <c r="K70" s="84">
        <v>0.54600000000000004</v>
      </c>
      <c r="L70" s="84">
        <v>0.65100002000000001</v>
      </c>
      <c r="M70" s="99">
        <v>76.673782000000003</v>
      </c>
      <c r="N70" s="9"/>
      <c r="O70" s="10"/>
      <c r="P70" s="11"/>
    </row>
    <row r="71" spans="1:26" ht="13.2" x14ac:dyDescent="0.25">
      <c r="A71" s="98" t="s">
        <v>78</v>
      </c>
      <c r="B71" s="84">
        <v>1</v>
      </c>
      <c r="C71" s="84">
        <v>0</v>
      </c>
      <c r="D71" s="84">
        <v>1</v>
      </c>
      <c r="E71" s="84">
        <v>1</v>
      </c>
      <c r="F71" s="84">
        <v>0</v>
      </c>
      <c r="G71" s="84">
        <v>1</v>
      </c>
      <c r="H71" s="84">
        <v>0</v>
      </c>
      <c r="I71" s="84">
        <v>1</v>
      </c>
      <c r="J71" s="84">
        <v>0</v>
      </c>
      <c r="K71" s="84">
        <v>0.60399997000000005</v>
      </c>
      <c r="L71" s="84">
        <v>0.65100002000000001</v>
      </c>
      <c r="M71" s="99">
        <v>59.529251000000002</v>
      </c>
      <c r="N71" s="9"/>
      <c r="O71" s="10"/>
      <c r="P71" s="11"/>
    </row>
    <row r="72" spans="1:26" ht="13.2" x14ac:dyDescent="0.25">
      <c r="A72" s="98" t="s">
        <v>79</v>
      </c>
      <c r="B72" s="84">
        <v>0</v>
      </c>
      <c r="C72" s="84">
        <v>1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1</v>
      </c>
      <c r="K72" s="84">
        <v>6.8999998000000007E-2</v>
      </c>
      <c r="L72" s="84">
        <v>0.11600000000000001</v>
      </c>
      <c r="M72" s="99">
        <v>59.863998000000002</v>
      </c>
      <c r="N72" s="9"/>
      <c r="O72" s="10"/>
      <c r="P72" s="11"/>
    </row>
    <row r="73" spans="1:26" ht="13.2" x14ac:dyDescent="0.25">
      <c r="A73" s="98" t="s">
        <v>80</v>
      </c>
      <c r="B73" s="84">
        <v>0</v>
      </c>
      <c r="C73" s="84">
        <v>1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1</v>
      </c>
      <c r="K73" s="84">
        <v>6.8999998000000007E-2</v>
      </c>
      <c r="L73" s="84">
        <v>0.11600000000000001</v>
      </c>
      <c r="M73" s="99">
        <v>52.825946999999999</v>
      </c>
      <c r="N73" s="9"/>
      <c r="O73" s="10"/>
      <c r="P73" s="11"/>
    </row>
    <row r="74" spans="1:26" ht="13.2" x14ac:dyDescent="0.25">
      <c r="A74" s="98" t="s">
        <v>81</v>
      </c>
      <c r="B74" s="84">
        <v>0</v>
      </c>
      <c r="C74" s="84">
        <v>1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1</v>
      </c>
      <c r="K74" s="84">
        <v>0.15099999</v>
      </c>
      <c r="L74" s="84">
        <v>0.22</v>
      </c>
      <c r="M74" s="99">
        <v>67.037627999999998</v>
      </c>
      <c r="N74" s="9"/>
      <c r="O74" s="10"/>
      <c r="P74" s="11"/>
    </row>
    <row r="75" spans="1:26" ht="13.2" x14ac:dyDescent="0.25">
      <c r="A75" s="98" t="s">
        <v>82</v>
      </c>
      <c r="B75" s="84">
        <v>0</v>
      </c>
      <c r="C75" s="84">
        <v>1</v>
      </c>
      <c r="D75" s="84">
        <v>0</v>
      </c>
      <c r="E75" s="84">
        <v>0</v>
      </c>
      <c r="F75" s="84">
        <v>0</v>
      </c>
      <c r="G75" s="84">
        <v>0</v>
      </c>
      <c r="H75" s="84">
        <v>1</v>
      </c>
      <c r="I75" s="84">
        <v>0</v>
      </c>
      <c r="J75" s="84">
        <v>1</v>
      </c>
      <c r="K75" s="84">
        <v>0.56900001</v>
      </c>
      <c r="L75" s="84">
        <v>5.7999997999999997E-2</v>
      </c>
      <c r="M75" s="99">
        <v>34.578991000000002</v>
      </c>
      <c r="N75" s="9"/>
      <c r="O75" s="10"/>
      <c r="P75" s="11"/>
    </row>
    <row r="76" spans="1:26" ht="13.2" x14ac:dyDescent="0.25">
      <c r="A76" s="98" t="s">
        <v>83</v>
      </c>
      <c r="B76" s="84">
        <v>0</v>
      </c>
      <c r="C76" s="84">
        <v>0</v>
      </c>
      <c r="D76" s="84">
        <v>1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1</v>
      </c>
      <c r="K76" s="84">
        <v>0.96499997000000004</v>
      </c>
      <c r="L76" s="84">
        <v>0.76700002</v>
      </c>
      <c r="M76" s="99">
        <v>33.437550000000002</v>
      </c>
      <c r="N76" s="9"/>
      <c r="O76" s="10"/>
      <c r="P76" s="11"/>
    </row>
    <row r="77" spans="1:26" ht="13.2" x14ac:dyDescent="0.25">
      <c r="A77" s="98" t="s">
        <v>84</v>
      </c>
      <c r="B77" s="84">
        <v>0</v>
      </c>
      <c r="C77" s="84">
        <v>0</v>
      </c>
      <c r="D77" s="84">
        <v>1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0.41800000999999998</v>
      </c>
      <c r="L77" s="84">
        <v>0.32499999000000002</v>
      </c>
      <c r="M77" s="99">
        <v>32.230995</v>
      </c>
      <c r="N77" s="9"/>
      <c r="O77" s="10"/>
      <c r="P77" s="11"/>
    </row>
    <row r="78" spans="1:26" ht="13.2" x14ac:dyDescent="0.25">
      <c r="A78" s="98" t="s">
        <v>85</v>
      </c>
      <c r="B78" s="84">
        <v>0</v>
      </c>
      <c r="C78" s="84">
        <v>1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0.16200000000000001</v>
      </c>
      <c r="L78" s="84">
        <v>0.11600000000000001</v>
      </c>
      <c r="M78" s="99">
        <v>27.303864999999998</v>
      </c>
      <c r="N78" s="9"/>
      <c r="O78" s="10"/>
      <c r="P78" s="11"/>
    </row>
    <row r="79" spans="1:26" ht="13.2" x14ac:dyDescent="0.25">
      <c r="A79" s="98" t="s">
        <v>86</v>
      </c>
      <c r="B79" s="84">
        <v>0</v>
      </c>
      <c r="C79" s="84">
        <v>1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1</v>
      </c>
      <c r="K79" s="84">
        <v>0.60399997000000005</v>
      </c>
      <c r="L79" s="84">
        <v>0.755</v>
      </c>
      <c r="M79" s="99">
        <v>54.861111000000001</v>
      </c>
      <c r="N79" s="9"/>
      <c r="O79" s="10"/>
      <c r="P79" s="11"/>
    </row>
    <row r="80" spans="1:26" ht="13.2" x14ac:dyDescent="0.25">
      <c r="A80" s="98" t="s">
        <v>87</v>
      </c>
      <c r="B80" s="84">
        <v>1</v>
      </c>
      <c r="C80" s="84">
        <v>1</v>
      </c>
      <c r="D80" s="84">
        <v>0</v>
      </c>
      <c r="E80" s="84">
        <v>0</v>
      </c>
      <c r="F80" s="84">
        <v>0</v>
      </c>
      <c r="G80" s="84">
        <v>0</v>
      </c>
      <c r="H80" s="84">
        <v>1</v>
      </c>
      <c r="I80" s="84">
        <v>0</v>
      </c>
      <c r="J80" s="84">
        <v>0</v>
      </c>
      <c r="K80" s="84">
        <v>0.60399997000000005</v>
      </c>
      <c r="L80" s="84">
        <v>0.32499999000000002</v>
      </c>
      <c r="M80" s="99">
        <v>48.982650999999997</v>
      </c>
      <c r="N80" s="9"/>
      <c r="O80" s="10"/>
      <c r="P80" s="11"/>
    </row>
    <row r="81" spans="1:16" ht="13.2" x14ac:dyDescent="0.25">
      <c r="A81" s="98" t="s">
        <v>88</v>
      </c>
      <c r="B81" s="84">
        <v>1</v>
      </c>
      <c r="C81" s="84">
        <v>0</v>
      </c>
      <c r="D81" s="84">
        <v>0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0.31299999000000001</v>
      </c>
      <c r="L81" s="84">
        <v>0.51099998000000002</v>
      </c>
      <c r="M81" s="99">
        <v>43.068897</v>
      </c>
      <c r="N81" s="9"/>
      <c r="O81" s="10"/>
      <c r="P81" s="11"/>
    </row>
    <row r="82" spans="1:16" ht="13.2" x14ac:dyDescent="0.25">
      <c r="A82" s="98" t="s">
        <v>89</v>
      </c>
      <c r="B82" s="84">
        <v>1</v>
      </c>
      <c r="C82" s="84">
        <v>0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1</v>
      </c>
      <c r="K82" s="84">
        <v>0.17399998999999999</v>
      </c>
      <c r="L82" s="84">
        <v>1.0999999999999999E-2</v>
      </c>
      <c r="M82" s="99">
        <v>45.736747999999999</v>
      </c>
      <c r="N82" s="9"/>
      <c r="O82" s="10"/>
      <c r="P82" s="11"/>
    </row>
    <row r="83" spans="1:16" ht="13.2" x14ac:dyDescent="0.25">
      <c r="A83" s="98" t="s">
        <v>90</v>
      </c>
      <c r="B83" s="84">
        <v>1</v>
      </c>
      <c r="C83" s="84">
        <v>0</v>
      </c>
      <c r="D83" s="84">
        <v>0</v>
      </c>
      <c r="E83" s="84">
        <v>0</v>
      </c>
      <c r="F83" s="84">
        <v>0</v>
      </c>
      <c r="G83" s="84">
        <v>0</v>
      </c>
      <c r="H83" s="84">
        <v>0</v>
      </c>
      <c r="I83" s="84">
        <v>1</v>
      </c>
      <c r="J83" s="84">
        <v>0</v>
      </c>
      <c r="K83" s="84">
        <v>0.46500000000000002</v>
      </c>
      <c r="L83" s="84">
        <v>0.32499999000000002</v>
      </c>
      <c r="M83" s="99">
        <v>49.653503000000001</v>
      </c>
      <c r="N83" s="9"/>
      <c r="O83" s="10"/>
      <c r="P83" s="11"/>
    </row>
    <row r="84" spans="1:16" ht="13.2" x14ac:dyDescent="0.25">
      <c r="A84" s="98" t="s">
        <v>91</v>
      </c>
      <c r="B84" s="84">
        <v>0</v>
      </c>
      <c r="C84" s="84">
        <v>1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1</v>
      </c>
      <c r="K84" s="84">
        <v>0.31299999000000001</v>
      </c>
      <c r="L84" s="84">
        <v>0.255</v>
      </c>
      <c r="M84" s="99">
        <v>47.173228999999999</v>
      </c>
      <c r="N84" s="9"/>
      <c r="O84" s="10"/>
      <c r="P84" s="11"/>
    </row>
    <row r="85" spans="1:16" ht="13.2" x14ac:dyDescent="0.25">
      <c r="A85" s="98" t="s">
        <v>92</v>
      </c>
      <c r="B85" s="84">
        <v>1</v>
      </c>
      <c r="C85" s="84">
        <v>0</v>
      </c>
      <c r="D85" s="84">
        <v>1</v>
      </c>
      <c r="E85" s="84">
        <v>0</v>
      </c>
      <c r="F85" s="84">
        <v>0</v>
      </c>
      <c r="G85" s="84">
        <v>1</v>
      </c>
      <c r="H85" s="84">
        <v>0</v>
      </c>
      <c r="I85" s="84">
        <v>1</v>
      </c>
      <c r="J85" s="84">
        <v>0</v>
      </c>
      <c r="K85" s="84">
        <v>0.54600000000000004</v>
      </c>
      <c r="L85" s="84">
        <v>0.90600002000000002</v>
      </c>
      <c r="M85" s="99">
        <v>81.642914000000005</v>
      </c>
      <c r="N85" s="9"/>
      <c r="O85" s="10"/>
      <c r="P85" s="11"/>
    </row>
    <row r="86" spans="1:16" ht="13.2" x14ac:dyDescent="0.25">
      <c r="A86" s="98" t="s">
        <v>93</v>
      </c>
      <c r="B86" s="84">
        <v>0</v>
      </c>
      <c r="C86" s="84">
        <v>1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0.22</v>
      </c>
      <c r="L86" s="84">
        <v>0.11600000000000001</v>
      </c>
      <c r="M86" s="99">
        <v>45.466282</v>
      </c>
      <c r="N86" s="9"/>
      <c r="O86" s="10"/>
      <c r="P86" s="11"/>
    </row>
    <row r="87" spans="1:16" ht="13.2" x14ac:dyDescent="0.25">
      <c r="A87" s="98" t="s">
        <v>94</v>
      </c>
      <c r="B87" s="84">
        <v>0</v>
      </c>
      <c r="C87" s="84">
        <v>1</v>
      </c>
      <c r="D87" s="84">
        <v>0</v>
      </c>
      <c r="E87" s="84">
        <v>0</v>
      </c>
      <c r="F87" s="84">
        <v>0</v>
      </c>
      <c r="G87" s="84">
        <v>0</v>
      </c>
      <c r="H87" s="84">
        <v>1</v>
      </c>
      <c r="I87" s="84">
        <v>0</v>
      </c>
      <c r="J87" s="84">
        <v>0</v>
      </c>
      <c r="K87" s="84">
        <v>9.3000001999999998E-2</v>
      </c>
      <c r="L87" s="84">
        <v>0.11600000000000001</v>
      </c>
      <c r="M87" s="99">
        <v>39.011898000000002</v>
      </c>
      <c r="N87" s="9"/>
      <c r="O87" s="10"/>
      <c r="P87" s="11"/>
    </row>
    <row r="88" spans="1:16" ht="13.2" x14ac:dyDescent="0.25">
      <c r="A88" s="98" t="s">
        <v>95</v>
      </c>
      <c r="B88" s="84">
        <v>0</v>
      </c>
      <c r="C88" s="84">
        <v>1</v>
      </c>
      <c r="D88" s="84">
        <v>0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1</v>
      </c>
      <c r="K88" s="84">
        <v>0.31299999000000001</v>
      </c>
      <c r="L88" s="84">
        <v>0.31299999000000001</v>
      </c>
      <c r="M88" s="99">
        <v>44.375518999999997</v>
      </c>
      <c r="N88" s="9"/>
      <c r="O88" s="10"/>
      <c r="P88" s="11"/>
    </row>
    <row r="89" spans="1:16" ht="13.2" x14ac:dyDescent="0.25">
      <c r="A89" s="98" t="s">
        <v>96</v>
      </c>
      <c r="B89" s="84">
        <v>0</v>
      </c>
      <c r="C89" s="84">
        <v>0</v>
      </c>
      <c r="D89" s="84">
        <v>1</v>
      </c>
      <c r="E89" s="84">
        <v>0</v>
      </c>
      <c r="F89" s="84">
        <v>0</v>
      </c>
      <c r="G89" s="84">
        <v>0</v>
      </c>
      <c r="H89" s="84">
        <v>1</v>
      </c>
      <c r="I89" s="84">
        <v>0</v>
      </c>
      <c r="J89" s="84">
        <v>0</v>
      </c>
      <c r="K89" s="84">
        <v>0.186</v>
      </c>
      <c r="L89" s="84">
        <v>0.26699999000000002</v>
      </c>
      <c r="M89" s="99">
        <v>41.904308</v>
      </c>
      <c r="N89" s="9"/>
      <c r="O89" s="10"/>
      <c r="P89" s="11"/>
    </row>
    <row r="90" spans="1:16" ht="13.8" thickBot="1" x14ac:dyDescent="0.3">
      <c r="A90" s="100" t="s">
        <v>97</v>
      </c>
      <c r="B90" s="101">
        <v>1</v>
      </c>
      <c r="C90" s="101">
        <v>0</v>
      </c>
      <c r="D90" s="101">
        <v>0</v>
      </c>
      <c r="E90" s="101">
        <v>0</v>
      </c>
      <c r="F90" s="101">
        <v>0</v>
      </c>
      <c r="G90" s="101">
        <v>1</v>
      </c>
      <c r="H90" s="101">
        <v>0</v>
      </c>
      <c r="I90" s="101">
        <v>0</v>
      </c>
      <c r="J90" s="101">
        <v>1</v>
      </c>
      <c r="K90" s="101">
        <v>0.87199998000000001</v>
      </c>
      <c r="L90" s="101">
        <v>0.84799999000000004</v>
      </c>
      <c r="M90" s="102">
        <v>49.524113</v>
      </c>
      <c r="N90" s="12"/>
      <c r="O90" s="13"/>
      <c r="P90" s="14"/>
    </row>
  </sheetData>
  <autoFilter ref="P5:P90"/>
  <mergeCells count="2">
    <mergeCell ref="X37:Y37"/>
    <mergeCell ref="Z37:AA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Logisitc Reg.csv</vt:lpstr>
      <vt:lpstr>Logisitc Reg.csv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2022-02-17T16:43:41Z</dcterms:modified>
</cp:coreProperties>
</file>