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\Desktop\Career Preparation\Volatility Time Series\ARCH\GRACH\EWMA\"/>
    </mc:Choice>
  </mc:AlternateContent>
  <xr:revisionPtr revIDLastSave="0" documentId="13_ncr:1_{9BAEB21E-B8BD-4A66-BE04-C0B9960097AE}" xr6:coauthVersionLast="44" xr6:coauthVersionMax="44" xr10:uidLastSave="{00000000-0000-0000-0000-000000000000}"/>
  <bookViews>
    <workbookView xWindow="-120" yWindow="-120" windowWidth="20730" windowHeight="11160" xr2:uid="{FADFAA6F-2E4B-485A-9177-8892D3CA9E38}"/>
  </bookViews>
  <sheets>
    <sheet name="060418-YT-volatility" sheetId="1" r:id="rId1"/>
  </sheets>
  <externalReferences>
    <externalReference r:id="rId2"/>
    <externalReference r:id="rId3"/>
  </externalReferences>
  <definedNames>
    <definedName name="_a1">'[1]706.2'!$D$5</definedName>
    <definedName name="_a2">'[1]706.2'!$E$5</definedName>
    <definedName name="_F">'[1]706.2'!$D$6</definedName>
    <definedName name="alpha">'[2]2d.1 GARCH_1_1'!$D$4</definedName>
    <definedName name="beta">'[2]2d.1 GARCH_1_1'!$D$5</definedName>
    <definedName name="lambda">"'euroDollarFX (2)'!$F$6"</definedName>
    <definedName name="rho">'[1]Jorion 12.4.1.'!$D$3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68" i="1" l="1"/>
  <c r="F68" i="1" s="1"/>
  <c r="D68" i="1"/>
  <c r="D67" i="1"/>
  <c r="E67" i="1" s="1"/>
  <c r="F67" i="1" s="1"/>
  <c r="D66" i="1"/>
  <c r="E66" i="1" s="1"/>
  <c r="F66" i="1" s="1"/>
  <c r="D65" i="1"/>
  <c r="E65" i="1" s="1"/>
  <c r="F65" i="1" s="1"/>
  <c r="D64" i="1"/>
  <c r="E64" i="1" s="1"/>
  <c r="F64" i="1" s="1"/>
  <c r="D63" i="1"/>
  <c r="E63" i="1" s="1"/>
  <c r="F63" i="1" s="1"/>
  <c r="D62" i="1"/>
  <c r="E62" i="1" s="1"/>
  <c r="F62" i="1" s="1"/>
  <c r="D61" i="1"/>
  <c r="E61" i="1" s="1"/>
  <c r="F61" i="1" s="1"/>
  <c r="D60" i="1"/>
  <c r="E60" i="1" s="1"/>
  <c r="F60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52" i="1"/>
  <c r="E52" i="1" s="1"/>
  <c r="F52" i="1" s="1"/>
  <c r="D51" i="1"/>
  <c r="E51" i="1" s="1"/>
  <c r="F51" i="1" s="1"/>
  <c r="D50" i="1"/>
  <c r="E50" i="1" s="1"/>
  <c r="F50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B29" i="1"/>
  <c r="G29" i="1" s="1"/>
  <c r="N30" i="1" s="1"/>
  <c r="G28" i="1"/>
  <c r="N29" i="1" s="1"/>
  <c r="D28" i="1"/>
  <c r="E28" i="1" s="1"/>
  <c r="F28" i="1" s="1"/>
  <c r="G27" i="1"/>
  <c r="N28" i="1" s="1"/>
  <c r="D27" i="1"/>
  <c r="E27" i="1" s="1"/>
  <c r="F27" i="1" s="1"/>
  <c r="G26" i="1"/>
  <c r="N27" i="1" s="1"/>
  <c r="D26" i="1"/>
  <c r="E26" i="1" s="1"/>
  <c r="F26" i="1" s="1"/>
  <c r="G25" i="1"/>
  <c r="N26" i="1" s="1"/>
  <c r="D25" i="1"/>
  <c r="E25" i="1" s="1"/>
  <c r="F25" i="1" s="1"/>
  <c r="G24" i="1"/>
  <c r="N25" i="1" s="1"/>
  <c r="D24" i="1"/>
  <c r="E24" i="1" s="1"/>
  <c r="F24" i="1" s="1"/>
  <c r="G23" i="1"/>
  <c r="N24" i="1" s="1"/>
  <c r="D23" i="1"/>
  <c r="E23" i="1" s="1"/>
  <c r="F23" i="1" s="1"/>
  <c r="G22" i="1"/>
  <c r="N23" i="1" s="1"/>
  <c r="D22" i="1"/>
  <c r="E22" i="1" s="1"/>
  <c r="F22" i="1" s="1"/>
  <c r="G21" i="1"/>
  <c r="N22" i="1" s="1"/>
  <c r="D21" i="1"/>
  <c r="E21" i="1" s="1"/>
  <c r="F21" i="1" s="1"/>
  <c r="G20" i="1"/>
  <c r="N21" i="1" s="1"/>
  <c r="D20" i="1"/>
  <c r="E20" i="1" s="1"/>
  <c r="F20" i="1" s="1"/>
  <c r="G19" i="1"/>
  <c r="N20" i="1" s="1"/>
  <c r="D19" i="1"/>
  <c r="E19" i="1" s="1"/>
  <c r="F19" i="1" s="1"/>
  <c r="G18" i="1"/>
  <c r="N19" i="1" s="1"/>
  <c r="D18" i="1"/>
  <c r="E18" i="1" s="1"/>
  <c r="F18" i="1" s="1"/>
  <c r="G17" i="1"/>
  <c r="N18" i="1" s="1"/>
  <c r="D17" i="1"/>
  <c r="E17" i="1" s="1"/>
  <c r="F17" i="1" s="1"/>
  <c r="G16" i="1"/>
  <c r="N17" i="1" s="1"/>
  <c r="D16" i="1"/>
  <c r="E16" i="1" s="1"/>
  <c r="F16" i="1" s="1"/>
  <c r="G15" i="1"/>
  <c r="N16" i="1" s="1"/>
  <c r="D15" i="1"/>
  <c r="E15" i="1" s="1"/>
  <c r="F15" i="1" s="1"/>
  <c r="G14" i="1"/>
  <c r="N15" i="1" s="1"/>
  <c r="D14" i="1"/>
  <c r="E14" i="1" s="1"/>
  <c r="F14" i="1" s="1"/>
  <c r="N13" i="1"/>
  <c r="G13" i="1"/>
  <c r="N14" i="1" s="1"/>
  <c r="D13" i="1"/>
  <c r="E13" i="1" s="1"/>
  <c r="F13" i="1" s="1"/>
  <c r="G11" i="1"/>
  <c r="D11" i="1"/>
  <c r="E11" i="1" s="1"/>
  <c r="F11" i="1" s="1"/>
  <c r="H11" i="1" s="1"/>
  <c r="N10" i="1"/>
  <c r="G10" i="1"/>
  <c r="N11" i="1" s="1"/>
  <c r="E10" i="1"/>
  <c r="F10" i="1" s="1"/>
  <c r="D10" i="1"/>
  <c r="G9" i="1"/>
  <c r="D9" i="1"/>
  <c r="E9" i="1" s="1"/>
  <c r="F9" i="1" s="1"/>
  <c r="G8" i="1"/>
  <c r="N9" i="1" s="1"/>
  <c r="E8" i="1"/>
  <c r="O30" i="1" l="1"/>
  <c r="H10" i="1"/>
  <c r="O11" i="1"/>
  <c r="H19" i="1"/>
  <c r="H22" i="1"/>
  <c r="O15" i="1"/>
  <c r="O14" i="1"/>
  <c r="O19" i="1"/>
  <c r="O22" i="1"/>
  <c r="O18" i="1"/>
  <c r="O10" i="1"/>
  <c r="H28" i="1"/>
  <c r="O28" i="1"/>
  <c r="H21" i="1"/>
  <c r="O21" i="1"/>
  <c r="H24" i="1"/>
  <c r="O24" i="1"/>
  <c r="H29" i="1"/>
  <c r="O29" i="1"/>
  <c r="O9" i="1"/>
  <c r="H9" i="1"/>
  <c r="O17" i="1"/>
  <c r="H17" i="1"/>
  <c r="E70" i="1"/>
  <c r="F8" i="1"/>
  <c r="O25" i="1"/>
  <c r="H25" i="1"/>
  <c r="H13" i="1"/>
  <c r="O13" i="1"/>
  <c r="H15" i="1"/>
  <c r="O26" i="1"/>
  <c r="H26" i="1"/>
  <c r="O20" i="1"/>
  <c r="H20" i="1"/>
  <c r="H16" i="1"/>
  <c r="O16" i="1"/>
  <c r="H18" i="1"/>
  <c r="O27" i="1"/>
  <c r="H27" i="1"/>
  <c r="H14" i="1"/>
  <c r="O23" i="1"/>
  <c r="H23" i="1"/>
  <c r="B30" i="1"/>
  <c r="F69" i="1" l="1"/>
  <c r="H8" i="1"/>
  <c r="F70" i="1"/>
  <c r="F71" i="1" s="1"/>
  <c r="G30" i="1"/>
  <c r="B31" i="1"/>
  <c r="G31" i="1" l="1"/>
  <c r="B32" i="1"/>
  <c r="N31" i="1"/>
  <c r="H30" i="1"/>
  <c r="O31" i="1" l="1"/>
  <c r="G32" i="1"/>
  <c r="B33" i="1"/>
  <c r="N32" i="1"/>
  <c r="O32" i="1" s="1"/>
  <c r="H31" i="1"/>
  <c r="G33" i="1" l="1"/>
  <c r="B34" i="1"/>
  <c r="N33" i="1"/>
  <c r="O33" i="1" s="1"/>
  <c r="H32" i="1"/>
  <c r="N34" i="1" l="1"/>
  <c r="H33" i="1"/>
  <c r="G34" i="1"/>
  <c r="B35" i="1"/>
  <c r="G35" i="1" l="1"/>
  <c r="B36" i="1"/>
  <c r="N35" i="1"/>
  <c r="O35" i="1" s="1"/>
  <c r="H34" i="1"/>
  <c r="O34" i="1"/>
  <c r="G36" i="1" l="1"/>
  <c r="B37" i="1"/>
  <c r="N36" i="1"/>
  <c r="O36" i="1" s="1"/>
  <c r="H35" i="1"/>
  <c r="G37" i="1" l="1"/>
  <c r="B38" i="1"/>
  <c r="N37" i="1"/>
  <c r="O37" i="1" s="1"/>
  <c r="H36" i="1"/>
  <c r="G38" i="1" l="1"/>
  <c r="B39" i="1"/>
  <c r="N38" i="1"/>
  <c r="O38" i="1" s="1"/>
  <c r="H37" i="1"/>
  <c r="G39" i="1" l="1"/>
  <c r="B40" i="1"/>
  <c r="N39" i="1"/>
  <c r="O39" i="1" s="1"/>
  <c r="H38" i="1"/>
  <c r="N40" i="1" l="1"/>
  <c r="O40" i="1" s="1"/>
  <c r="H39" i="1"/>
  <c r="G40" i="1"/>
  <c r="B41" i="1"/>
  <c r="G41" i="1" l="1"/>
  <c r="B42" i="1"/>
  <c r="H40" i="1"/>
  <c r="N41" i="1"/>
  <c r="O41" i="1" s="1"/>
  <c r="G42" i="1" l="1"/>
  <c r="B43" i="1"/>
  <c r="N42" i="1"/>
  <c r="O42" i="1" s="1"/>
  <c r="H41" i="1"/>
  <c r="N43" i="1" l="1"/>
  <c r="O43" i="1" s="1"/>
  <c r="H42" i="1"/>
  <c r="G43" i="1"/>
  <c r="B44" i="1"/>
  <c r="G44" i="1" l="1"/>
  <c r="B45" i="1"/>
  <c r="N44" i="1"/>
  <c r="O44" i="1" s="1"/>
  <c r="H43" i="1"/>
  <c r="G45" i="1" l="1"/>
  <c r="B46" i="1"/>
  <c r="H44" i="1"/>
  <c r="N45" i="1"/>
  <c r="O45" i="1" s="1"/>
  <c r="G46" i="1" l="1"/>
  <c r="B47" i="1"/>
  <c r="N46" i="1"/>
  <c r="O46" i="1" s="1"/>
  <c r="H45" i="1"/>
  <c r="G47" i="1" l="1"/>
  <c r="B48" i="1"/>
  <c r="N47" i="1"/>
  <c r="O47" i="1" s="1"/>
  <c r="H46" i="1"/>
  <c r="G48" i="1" l="1"/>
  <c r="B49" i="1"/>
  <c r="N48" i="1"/>
  <c r="O48" i="1" s="1"/>
  <c r="H47" i="1"/>
  <c r="G49" i="1" l="1"/>
  <c r="B50" i="1"/>
  <c r="H48" i="1"/>
  <c r="N49" i="1"/>
  <c r="O49" i="1" s="1"/>
  <c r="G50" i="1" l="1"/>
  <c r="B51" i="1"/>
  <c r="N50" i="1"/>
  <c r="O50" i="1" s="1"/>
  <c r="H49" i="1"/>
  <c r="G51" i="1" l="1"/>
  <c r="B52" i="1"/>
  <c r="N51" i="1"/>
  <c r="O51" i="1" s="1"/>
  <c r="H50" i="1"/>
  <c r="N52" i="1" l="1"/>
  <c r="O52" i="1" s="1"/>
  <c r="H51" i="1"/>
  <c r="G52" i="1"/>
  <c r="B53" i="1"/>
  <c r="G53" i="1" l="1"/>
  <c r="B54" i="1"/>
  <c r="H52" i="1"/>
  <c r="N53" i="1"/>
  <c r="O53" i="1" s="1"/>
  <c r="G54" i="1" l="1"/>
  <c r="B55" i="1"/>
  <c r="N54" i="1"/>
  <c r="O54" i="1" s="1"/>
  <c r="H53" i="1"/>
  <c r="G55" i="1" l="1"/>
  <c r="B56" i="1"/>
  <c r="N55" i="1"/>
  <c r="O55" i="1" s="1"/>
  <c r="H54" i="1"/>
  <c r="G56" i="1" l="1"/>
  <c r="B57" i="1"/>
  <c r="N56" i="1"/>
  <c r="O56" i="1" s="1"/>
  <c r="H55" i="1"/>
  <c r="G57" i="1" l="1"/>
  <c r="B58" i="1"/>
  <c r="N57" i="1"/>
  <c r="O57" i="1" s="1"/>
  <c r="H56" i="1"/>
  <c r="G58" i="1" l="1"/>
  <c r="B59" i="1"/>
  <c r="N58" i="1"/>
  <c r="O58" i="1" s="1"/>
  <c r="H57" i="1"/>
  <c r="G59" i="1" l="1"/>
  <c r="B60" i="1"/>
  <c r="H58" i="1"/>
  <c r="N59" i="1"/>
  <c r="O59" i="1" s="1"/>
  <c r="G60" i="1" l="1"/>
  <c r="B61" i="1"/>
  <c r="N60" i="1"/>
  <c r="O60" i="1" s="1"/>
  <c r="H59" i="1"/>
  <c r="G61" i="1" l="1"/>
  <c r="B62" i="1"/>
  <c r="N61" i="1"/>
  <c r="O61" i="1" s="1"/>
  <c r="H60" i="1"/>
  <c r="G62" i="1" l="1"/>
  <c r="B63" i="1"/>
  <c r="N62" i="1"/>
  <c r="O62" i="1" s="1"/>
  <c r="H61" i="1"/>
  <c r="G63" i="1" l="1"/>
  <c r="B64" i="1"/>
  <c r="N63" i="1"/>
  <c r="O63" i="1" s="1"/>
  <c r="H62" i="1"/>
  <c r="G64" i="1" l="1"/>
  <c r="B65" i="1"/>
  <c r="N64" i="1"/>
  <c r="O64" i="1" s="1"/>
  <c r="H63" i="1"/>
  <c r="G65" i="1" l="1"/>
  <c r="B66" i="1"/>
  <c r="N65" i="1"/>
  <c r="O65" i="1" s="1"/>
  <c r="H64" i="1"/>
  <c r="G66" i="1" l="1"/>
  <c r="B67" i="1"/>
  <c r="N66" i="1"/>
  <c r="O66" i="1" s="1"/>
  <c r="H65" i="1"/>
  <c r="G67" i="1" l="1"/>
  <c r="B68" i="1"/>
  <c r="G68" i="1" s="1"/>
  <c r="H66" i="1"/>
  <c r="N67" i="1"/>
  <c r="O67" i="1" s="1"/>
  <c r="H68" i="1" l="1"/>
  <c r="G69" i="1"/>
  <c r="N68" i="1"/>
  <c r="H67" i="1"/>
  <c r="H70" i="1" l="1"/>
  <c r="H71" i="1" s="1"/>
  <c r="O68" i="1"/>
  <c r="O70" i="1" s="1"/>
  <c r="O71" i="1" s="1"/>
  <c r="J69" i="1" s="1"/>
  <c r="J70" i="1" s="1"/>
  <c r="J71" i="1" s="1"/>
  <c r="N69" i="1"/>
</calcChain>
</file>

<file path=xl/sharedStrings.xml><?xml version="1.0" encoding="utf-8"?>
<sst xmlns="http://schemas.openxmlformats.org/spreadsheetml/2006/main" count="15" uniqueCount="13">
  <si>
    <t>Closing</t>
  </si>
  <si>
    <t>Price</t>
  </si>
  <si>
    <t>Daily</t>
  </si>
  <si>
    <t>Squared</t>
  </si>
  <si>
    <t>Day</t>
  </si>
  <si>
    <t>Relative</t>
  </si>
  <si>
    <t>Return</t>
  </si>
  <si>
    <t>Weights</t>
  </si>
  <si>
    <t>Previous Variance</t>
  </si>
  <si>
    <t>…</t>
  </si>
  <si>
    <t>Sum</t>
  </si>
  <si>
    <t>Avg</t>
  </si>
  <si>
    <t>Daily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</si>
</sst>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\λ\ \=\ 0%"/>
    <numFmt numFmtId="165" formatCode="0.00000"/>
    <numFmt numFmtId="166" formatCode="0.000000"/>
    <numFmt numFmtId="167" formatCode="0.0%"/>
    <numFmt numFmtId="168" formatCode="0.0000%"/>
    <numFmt numFmtId="169" formatCode="0.00000%"/>
    <numFmt numFmtId="170" formatCode="0.000%"/>
    <numFmt numFmtId="171" formatCode="0.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i/>
      <sz val="9"/>
      <color rgb="FF414141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8E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2" fillId="0" borderId="0" xfId="0" applyFont="1" applyAlignment="1">
      <alignment horizontal="right"/>
    </xf>
    <xf numFmtId="0" fontId="0" fillId="0" borderId="0" xfId="0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right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164" fontId="5" fillId="2" borderId="0" xfId="0" applyNumberFormat="1" applyFont="1" applyFill="1"/>
    <xf numFmtId="43" fontId="3" fillId="0" borderId="0" xfId="1" applyFont="1" applyAlignment="1">
      <alignment horizontal="right"/>
    </xf>
    <xf numFmtId="43" fontId="2" fillId="3" borderId="0" xfId="1" applyFont="1" applyFill="1"/>
    <xf numFmtId="165" fontId="0" fillId="0" borderId="0" xfId="0" applyNumberFormat="1" applyFont="1"/>
    <xf numFmtId="10" fontId="2" fillId="0" borderId="0" xfId="2" applyNumberFormat="1" applyFont="1"/>
    <xf numFmtId="166" fontId="1" fillId="0" borderId="0" xfId="1" applyNumberFormat="1" applyFont="1"/>
    <xf numFmtId="167" fontId="2" fillId="0" borderId="0" xfId="2" applyNumberFormat="1" applyFont="1"/>
    <xf numFmtId="168" fontId="0" fillId="0" borderId="0" xfId="2" applyNumberFormat="1" applyFont="1"/>
    <xf numFmtId="167" fontId="0" fillId="0" borderId="0" xfId="0" applyNumberFormat="1"/>
    <xf numFmtId="0" fontId="0" fillId="0" borderId="2" xfId="0" applyBorder="1" applyAlignment="1">
      <alignment horizontal="center"/>
    </xf>
    <xf numFmtId="165" fontId="0" fillId="0" borderId="2" xfId="0" applyNumberFormat="1" applyFont="1" applyBorder="1"/>
    <xf numFmtId="10" fontId="2" fillId="0" borderId="2" xfId="2" applyNumberFormat="1" applyFont="1" applyBorder="1"/>
    <xf numFmtId="166" fontId="1" fillId="0" borderId="2" xfId="1" applyNumberFormat="1" applyFont="1" applyBorder="1"/>
    <xf numFmtId="165" fontId="0" fillId="0" borderId="0" xfId="0" applyNumberFormat="1" applyFont="1" applyBorder="1"/>
    <xf numFmtId="166" fontId="1" fillId="0" borderId="0" xfId="1" applyNumberFormat="1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43" fontId="2" fillId="3" borderId="1" xfId="1" applyFont="1" applyFill="1" applyBorder="1"/>
    <xf numFmtId="165" fontId="0" fillId="0" borderId="1" xfId="0" applyNumberFormat="1" applyFont="1" applyBorder="1"/>
    <xf numFmtId="10" fontId="2" fillId="0" borderId="1" xfId="2" applyNumberFormat="1" applyFont="1" applyBorder="1"/>
    <xf numFmtId="166" fontId="1" fillId="0" borderId="1" xfId="1" applyNumberFormat="1" applyFont="1" applyBorder="1"/>
    <xf numFmtId="167" fontId="2" fillId="0" borderId="1" xfId="2" applyNumberFormat="1" applyFont="1" applyBorder="1"/>
    <xf numFmtId="168" fontId="0" fillId="0" borderId="1" xfId="2" applyNumberFormat="1" applyFont="1" applyBorder="1"/>
    <xf numFmtId="168" fontId="0" fillId="0" borderId="0" xfId="2" applyNumberFormat="1" applyFont="1" applyBorder="1"/>
    <xf numFmtId="43" fontId="2" fillId="0" borderId="0" xfId="1" applyFont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66" fontId="2" fillId="0" borderId="0" xfId="0" applyNumberFormat="1" applyFont="1" applyFill="1"/>
    <xf numFmtId="167" fontId="2" fillId="0" borderId="0" xfId="0" applyNumberFormat="1" applyFont="1"/>
    <xf numFmtId="169" fontId="2" fillId="0" borderId="0" xfId="2" applyNumberFormat="1" applyFont="1"/>
    <xf numFmtId="169" fontId="2" fillId="2" borderId="0" xfId="0" applyNumberFormat="1" applyFont="1" applyFill="1"/>
    <xf numFmtId="0" fontId="2" fillId="0" borderId="0" xfId="0" applyFont="1"/>
    <xf numFmtId="165" fontId="6" fillId="0" borderId="0" xfId="0" applyNumberFormat="1" applyFont="1" applyFill="1"/>
    <xf numFmtId="169" fontId="2" fillId="0" borderId="0" xfId="2" applyNumberFormat="1" applyFont="1" applyFill="1"/>
    <xf numFmtId="169" fontId="2" fillId="4" borderId="0" xfId="2" applyNumberFormat="1" applyFont="1" applyFill="1"/>
    <xf numFmtId="169" fontId="2" fillId="5" borderId="0" xfId="2" applyNumberFormat="1" applyFont="1" applyFill="1"/>
    <xf numFmtId="165" fontId="2" fillId="0" borderId="0" xfId="0" applyNumberFormat="1" applyFont="1" applyFill="1" applyAlignment="1">
      <alignment horizontal="right"/>
    </xf>
    <xf numFmtId="169" fontId="2" fillId="4" borderId="0" xfId="2" applyNumberFormat="1" applyFont="1" applyFill="1" applyBorder="1"/>
    <xf numFmtId="170" fontId="2" fillId="5" borderId="0" xfId="2" applyNumberFormat="1" applyFont="1" applyFill="1" applyBorder="1"/>
    <xf numFmtId="166" fontId="0" fillId="0" borderId="0" xfId="1" applyNumberFormat="1" applyFont="1"/>
    <xf numFmtId="170" fontId="3" fillId="0" borderId="0" xfId="1" applyNumberFormat="1" applyFont="1" applyAlignment="1">
      <alignment horizontal="right"/>
    </xf>
    <xf numFmtId="171" fontId="0" fillId="0" borderId="0" xfId="0" applyNumberFormat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2774</xdr:colOff>
      <xdr:row>78</xdr:row>
      <xdr:rowOff>36634</xdr:rowOff>
    </xdr:from>
    <xdr:ext cx="3715639" cy="2347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92D5F1D-5DD3-47EE-AB70-41A27B17C737}"/>
                </a:ext>
              </a:extLst>
            </xdr:cNvPr>
            <xdr:cNvSpPr txBox="1"/>
          </xdr:nvSpPr>
          <xdr:spPr>
            <a:xfrm>
              <a:off x="9556349" y="4989634"/>
              <a:ext cx="3715639" cy="234775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𝒖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𝒍𝒏</m:t>
                    </m:r>
                    <m:d>
                      <m:d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𝑺</m:t>
                                </m:r>
                              </m:e>
                              <m:sub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𝑺</m:t>
                                </m:r>
                              </m:e>
                              <m:sub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≅ </m:t>
                    </m:r>
                    <m:f>
                      <m:f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  <a:p>
              <a:pPr algn="l"/>
              <a:endParaRPr lang="en-US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𝝈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</m:sub>
                      <m:sup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bSup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num>
                      <m:den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  <m:sup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𝒎</m:t>
                        </m:r>
                      </m:sup>
                      <m:e>
                        <m:sSup>
                          <m:sSup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𝒖</m:t>
                                </m:r>
                              </m:e>
                              <m:sub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400" b="1" i="1">
                                <a:solidFill>
                                  <a:srgbClr val="7030A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4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𝒖</m:t>
                                </m:r>
                              </m:e>
                            </m:acc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400"/>
            </a:p>
            <a:p>
              <a:pPr algn="l"/>
              <a:endParaRPr lang="en-US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𝝈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</m:sub>
                      <m:sup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bSup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num>
                      <m:den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𝒎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  <m:sup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𝒎</m:t>
                        </m:r>
                      </m:sup>
                      <m:e>
                        <m:sSubSup>
                          <m:sSubSup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𝒖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  <m:sup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e>
                    </m:nary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𝝈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num>
                          <m:den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den>
                        </m:f>
                        <m:nary>
                          <m:naryPr>
                            <m:chr m:val="∑"/>
                            <m:limLoc m:val="undOvr"/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  <m:sup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𝒎</m:t>
                            </m:r>
                          </m:sup>
                          <m:e>
                            <m:sSubSup>
                              <m:sSubSupPr>
                                <m:ctrlP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𝒖</m:t>
                                </m:r>
                              </m:e>
                              <m:sub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  <m:sup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bSup>
                          </m:e>
                        </m:nary>
                      </m:e>
                    </m:ra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92D5F1D-5DD3-47EE-AB70-41A27B17C737}"/>
                </a:ext>
              </a:extLst>
            </xdr:cNvPr>
            <xdr:cNvSpPr txBox="1"/>
          </xdr:nvSpPr>
          <xdr:spPr>
            <a:xfrm>
              <a:off x="9556349" y="4989634"/>
              <a:ext cx="3715639" cy="234775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𝒖_𝒊=𝒍𝒏(𝑺_𝒊/𝑺_(𝒊−𝟏) )  ≅  (𝑺_𝒊−𝑺_(𝒊−𝟏))/𝑺_(𝒊−𝟏) </a:t>
              </a:r>
              <a:endParaRPr lang="en-US" sz="1400"/>
            </a:p>
            <a:p>
              <a:pPr algn="l"/>
              <a:endParaRPr lang="en-US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𝝈_𝒏^𝟐=𝟏/(𝒎−𝟏) ∑1_(𝒊=𝟏)^𝒎▒〖〖(𝒖〗_(𝒏−𝒊)</a:t>
              </a:r>
              <a:r>
                <a:rPr lang="en-US" sz="1400" b="1" i="0">
                  <a:solidFill>
                    <a:srgbClr val="7030A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𝒖 ̅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)〗^𝟐 </a:t>
              </a:r>
              <a:endParaRPr lang="en-US" sz="1400"/>
            </a:p>
            <a:p>
              <a:pPr algn="l"/>
              <a:endParaRPr lang="en-US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𝝈_𝒏^𝟐=𝟏/𝒎 ∑1_(𝒊=𝟏)^𝒎▒𝒖_(𝒏−𝒊)^𝟐                𝝈_𝟐=√(𝟏/𝒎 ∑1_(𝒊=𝟏)^𝒎▒𝒖_(𝒏−𝒊)^𝟐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142875</xdr:colOff>
      <xdr:row>3</xdr:row>
      <xdr:rowOff>9552</xdr:rowOff>
    </xdr:from>
    <xdr:ext cx="542925" cy="390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3FB3D6-D5FC-441B-B0A9-82BAD0A9D1D5}"/>
                </a:ext>
              </a:extLst>
            </xdr:cNvPr>
            <xdr:cNvSpPr txBox="1"/>
          </xdr:nvSpPr>
          <xdr:spPr>
            <a:xfrm>
              <a:off x="2543175" y="523902"/>
              <a:ext cx="542925" cy="390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b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b>
                            <m:r>
                              <a:rPr lang="en-US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  <m:r>
                              <a:rPr lang="en-US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3FB3D6-D5FC-441B-B0A9-82BAD0A9D1D5}"/>
                </a:ext>
              </a:extLst>
            </xdr:cNvPr>
            <xdr:cNvSpPr txBox="1"/>
          </xdr:nvSpPr>
          <xdr:spPr>
            <a:xfrm>
              <a:off x="2543175" y="523902"/>
              <a:ext cx="542925" cy="390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𝒊⁄</a:t>
              </a:r>
              <a:r>
                <a:rPr lang="en-U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𝑺_(𝒊−𝟏) 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4</xdr:col>
      <xdr:colOff>171783</xdr:colOff>
      <xdr:row>3</xdr:row>
      <xdr:rowOff>1</xdr:rowOff>
    </xdr:from>
    <xdr:ext cx="637842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897C0B-4A5B-4B62-8885-0E70E1FDDA68}"/>
                </a:ext>
              </a:extLst>
            </xdr:cNvPr>
            <xdr:cNvSpPr txBox="1"/>
          </xdr:nvSpPr>
          <xdr:spPr>
            <a:xfrm>
              <a:off x="3210258" y="514351"/>
              <a:ext cx="637842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𝒖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</m:oMath>
                </m:oMathPara>
              </a14:m>
              <a:br>
                <a:rPr lang="en-US" sz="1400" b="1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897C0B-4A5B-4B62-8885-0E70E1FDDA68}"/>
                </a:ext>
              </a:extLst>
            </xdr:cNvPr>
            <xdr:cNvSpPr txBox="1"/>
          </xdr:nvSpPr>
          <xdr:spPr>
            <a:xfrm>
              <a:off x="3210258" y="514351"/>
              <a:ext cx="637842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𝒖_𝒊</a:t>
              </a:r>
              <a:br>
                <a:rPr lang="en-US" sz="1400" b="1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333375</xdr:colOff>
      <xdr:row>2</xdr:row>
      <xdr:rowOff>171451</xdr:rowOff>
    </xdr:from>
    <xdr:ext cx="476250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CB506C5-F1CF-44A4-9937-985821D42E2D}"/>
                </a:ext>
              </a:extLst>
            </xdr:cNvPr>
            <xdr:cNvSpPr txBox="1"/>
          </xdr:nvSpPr>
          <xdr:spPr>
            <a:xfrm>
              <a:off x="4038600" y="485776"/>
              <a:ext cx="47625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𝒖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  <m:sup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CB506C5-F1CF-44A4-9937-985821D42E2D}"/>
                </a:ext>
              </a:extLst>
            </xdr:cNvPr>
            <xdr:cNvSpPr txBox="1"/>
          </xdr:nvSpPr>
          <xdr:spPr>
            <a:xfrm>
              <a:off x="4038600" y="485776"/>
              <a:ext cx="47625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𝒖_𝒊^𝟐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142874</xdr:colOff>
      <xdr:row>3</xdr:row>
      <xdr:rowOff>19050</xdr:rowOff>
    </xdr:from>
    <xdr:ext cx="876301" cy="304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1A0CE8D-FDDC-4A83-9076-37C06577F6BD}"/>
                </a:ext>
              </a:extLst>
            </xdr:cNvPr>
            <xdr:cNvSpPr txBox="1"/>
          </xdr:nvSpPr>
          <xdr:spPr>
            <a:xfrm>
              <a:off x="5343524" y="533400"/>
              <a:ext cx="876301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λ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•</m:t>
                    </m:r>
                    <m:sSubSup>
                      <m:sSubSup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𝒖</m:t>
                        </m:r>
                      </m:e>
                      <m: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  <m:sup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bSup>
                  </m:oMath>
                </m:oMathPara>
              </a14:m>
              <a:br>
                <a:rPr lang="en-US" sz="1400" b="1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1A0CE8D-FDDC-4A83-9076-37C06577F6BD}"/>
                </a:ext>
              </a:extLst>
            </xdr:cNvPr>
            <xdr:cNvSpPr txBox="1"/>
          </xdr:nvSpPr>
          <xdr:spPr>
            <a:xfrm>
              <a:off x="5343524" y="533400"/>
              <a:ext cx="876301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r"/>
              <a:r>
                <a:rPr lang="el-GR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_𝒊•𝒖_𝒊^𝟐</a:t>
              </a:r>
              <a:br>
                <a:rPr lang="en-US" sz="1400" b="1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 sz="1400"/>
            </a:p>
          </xdr:txBody>
        </xdr:sp>
      </mc:Fallback>
    </mc:AlternateContent>
    <xdr:clientData/>
  </xdr:oneCellAnchor>
  <xdr:oneCellAnchor>
    <xdr:from>
      <xdr:col>8</xdr:col>
      <xdr:colOff>220752</xdr:colOff>
      <xdr:row>67</xdr:row>
      <xdr:rowOff>183527</xdr:rowOff>
    </xdr:from>
    <xdr:ext cx="596932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7CE701D-87AF-4112-B34C-65CC60013F17}"/>
                </a:ext>
              </a:extLst>
            </xdr:cNvPr>
            <xdr:cNvSpPr txBox="1"/>
          </xdr:nvSpPr>
          <xdr:spPr>
            <a:xfrm>
              <a:off x="6154827" y="2917202"/>
              <a:ext cx="59693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𝝈</m:t>
                        </m:r>
                      </m:e>
                      <m:sub>
                        <m:r>
                          <a:rPr lang="en-U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  <m:r>
                          <a:rPr lang="en-U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US" sz="24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7CE701D-87AF-4112-B34C-65CC60013F17}"/>
                </a:ext>
              </a:extLst>
            </xdr:cNvPr>
            <xdr:cNvSpPr txBox="1"/>
          </xdr:nvSpPr>
          <xdr:spPr>
            <a:xfrm>
              <a:off x="6154827" y="2917202"/>
              <a:ext cx="59693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𝝈_(𝒏−𝟏)</a:t>
              </a:r>
              <a:endParaRPr lang="en-US" sz="2400" b="1"/>
            </a:p>
          </xdr:txBody>
        </xdr:sp>
      </mc:Fallback>
    </mc:AlternateContent>
    <xdr:clientData/>
  </xdr:oneCellAnchor>
  <xdr:oneCellAnchor>
    <xdr:from>
      <xdr:col>8</xdr:col>
      <xdr:colOff>355354</xdr:colOff>
      <xdr:row>11</xdr:row>
      <xdr:rowOff>158627</xdr:rowOff>
    </xdr:from>
    <xdr:ext cx="2714625" cy="2682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0A185E4-2D79-4061-923B-2CA38C7761D3}"/>
                </a:ext>
              </a:extLst>
            </xdr:cNvPr>
            <xdr:cNvSpPr txBox="1"/>
          </xdr:nvSpPr>
          <xdr:spPr>
            <a:xfrm>
              <a:off x="6289429" y="2292227"/>
              <a:ext cx="2714625" cy="26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𝝈</m:t>
                        </m:r>
                      </m:e>
                      <m:sub>
                        <m:r>
                          <a:rPr lang="en-U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</m:sub>
                      <m:sup>
                        <m:r>
                          <a:rPr lang="en-U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bSup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𝝀𝝈</m:t>
                        </m:r>
                      </m:e>
                      <m:sub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sSubSup>
                      <m:sSubSup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+(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𝝀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𝒖</m:t>
                        </m:r>
                      </m:e>
                      <m:sub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US" sz="16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0A185E4-2D79-4061-923B-2CA38C7761D3}"/>
                </a:ext>
              </a:extLst>
            </xdr:cNvPr>
            <xdr:cNvSpPr txBox="1"/>
          </xdr:nvSpPr>
          <xdr:spPr>
            <a:xfrm>
              <a:off x="6289429" y="2292227"/>
              <a:ext cx="2714625" cy="268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𝝈_𝒏^𝟐</a:t>
              </a:r>
              <a:r>
                <a:rPr lang="en-US" sz="1600" b="1" i="0">
                  <a:latin typeface="Cambria Math" panose="02040503050406030204" pitchFamily="18" charset="0"/>
                </a:rPr>
                <a:t>=〖𝝀𝝈〗_(𝒏−𝟏)^𝟐 〖+(𝟏−𝝀)𝒖〗_(𝒏−𝟏)^𝟐</a:t>
              </a:r>
              <a:endParaRPr lang="en-US" sz="16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bt-content\FRM\FRM%202017\Practice%20Questions\T2\t2.7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bt-content\FRM\FRM%20XLS\T2\T2.324.%20T2.d%202012%20XLS%20bundle_volatility_v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6.1"/>
      <sheetName val="706.2"/>
      <sheetName val="706.3"/>
      <sheetName val="EWMA"/>
      <sheetName val="GARCH"/>
      <sheetName val="503.1"/>
      <sheetName val="Jorion 12.4.1."/>
      <sheetName val="504.3"/>
    </sheetNames>
    <sheetDataSet>
      <sheetData sheetId="0">
        <row r="12">
          <cell r="G12">
            <v>-8.8000000000000007</v>
          </cell>
        </row>
      </sheetData>
      <sheetData sheetId="1">
        <row r="5">
          <cell r="D5">
            <v>0.7</v>
          </cell>
          <cell r="E5">
            <v>0.12</v>
          </cell>
        </row>
        <row r="6">
          <cell r="D6">
            <v>1</v>
          </cell>
        </row>
      </sheetData>
      <sheetData sheetId="2"/>
      <sheetData sheetId="3"/>
      <sheetData sheetId="4"/>
      <sheetData sheetId="5"/>
      <sheetData sheetId="6">
        <row r="3">
          <cell r="D3">
            <v>0.75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4.1"/>
      <sheetName val="324.2"/>
      <sheetName val="324.3"/>
      <sheetName val="324.3_not"/>
      <sheetName val="TOC"/>
      <sheetName val="2d.2 Volatility Practice Bag"/>
      <sheetName val="2d.1 GARCH_1_1"/>
      <sheetName val="2d.1 MLE"/>
      <sheetName val="2d.1 Allen's Hybrid"/>
      <sheetName val="2d.1 GOOG_Hybrid"/>
      <sheetName val="2d.1 Compare Volatilities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>
            <v>0.1</v>
          </cell>
        </row>
        <row r="5">
          <cell r="D5">
            <v>0.8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F0BB-F178-464B-BF2A-3EE19A9D3194}">
  <dimension ref="B1:R88"/>
  <sheetViews>
    <sheetView showGridLines="0" tabSelected="1" zoomScale="104" zoomScaleNormal="104" workbookViewId="0">
      <selection activeCell="D8" sqref="D8"/>
    </sheetView>
  </sheetViews>
  <sheetFormatPr defaultRowHeight="15.75" outlineLevelRow="1" x14ac:dyDescent="0.25"/>
  <cols>
    <col min="1" max="1" width="18.25" customWidth="1"/>
    <col min="2" max="2" width="5.625" style="1" customWidth="1"/>
    <col min="3" max="3" width="7.625" style="2" customWidth="1"/>
    <col min="4" max="4" width="8.375" customWidth="1"/>
    <col min="5" max="5" width="8.75" customWidth="1"/>
    <col min="6" max="6" width="10.625" customWidth="1"/>
    <col min="8" max="9" width="9.625" customWidth="1"/>
    <col min="10" max="10" width="9.625" style="4" customWidth="1"/>
    <col min="11" max="12" width="9.625" customWidth="1"/>
    <col min="15" max="15" width="11.875" bestFit="1" customWidth="1"/>
    <col min="16" max="16" width="19.625" bestFit="1" customWidth="1"/>
  </cols>
  <sheetData>
    <row r="1" spans="2:16" ht="9" customHeight="1" x14ac:dyDescent="0.25">
      <c r="F1" s="3"/>
    </row>
    <row r="2" spans="2:16" x14ac:dyDescent="0.25">
      <c r="B2" s="5"/>
      <c r="C2" s="6" t="s">
        <v>0</v>
      </c>
      <c r="D2" s="3" t="s">
        <v>1</v>
      </c>
      <c r="E2" s="3" t="s">
        <v>2</v>
      </c>
      <c r="F2" s="3" t="s">
        <v>3</v>
      </c>
      <c r="G2" s="3"/>
      <c r="N2" s="3"/>
      <c r="O2" s="3"/>
    </row>
    <row r="3" spans="2:16" x14ac:dyDescent="0.25">
      <c r="B3" s="7" t="s">
        <v>4</v>
      </c>
      <c r="C3" s="8" t="s">
        <v>1</v>
      </c>
      <c r="D3" s="9" t="s">
        <v>5</v>
      </c>
      <c r="E3" s="9" t="s">
        <v>6</v>
      </c>
      <c r="F3" s="9" t="s">
        <v>6</v>
      </c>
      <c r="G3" s="9" t="s">
        <v>7</v>
      </c>
      <c r="H3" s="9"/>
      <c r="I3" s="10"/>
      <c r="J3" s="10"/>
      <c r="K3" s="10"/>
      <c r="L3" s="10"/>
      <c r="N3" s="11" t="s">
        <v>8</v>
      </c>
      <c r="O3" s="11"/>
      <c r="P3" s="11"/>
    </row>
    <row r="4" spans="2:16" s="13" customFormat="1" ht="17.25" x14ac:dyDescent="0.3">
      <c r="B4" s="12"/>
      <c r="D4" s="14"/>
      <c r="E4" s="14"/>
      <c r="F4" s="14"/>
      <c r="G4" s="15">
        <v>0.8</v>
      </c>
      <c r="J4" s="4"/>
    </row>
    <row r="5" spans="2:16" s="13" customFormat="1" x14ac:dyDescent="0.25">
      <c r="B5" s="12"/>
      <c r="D5" s="14"/>
      <c r="E5" s="14"/>
      <c r="F5" s="14"/>
      <c r="J5" s="4"/>
    </row>
    <row r="6" spans="2:16" s="13" customFormat="1" x14ac:dyDescent="0.25">
      <c r="B6" s="12"/>
      <c r="C6" s="16"/>
      <c r="D6" s="14"/>
      <c r="E6" s="14"/>
      <c r="F6" s="14"/>
      <c r="J6" s="4"/>
    </row>
    <row r="7" spans="2:16" x14ac:dyDescent="0.25">
      <c r="B7" s="1">
        <v>0</v>
      </c>
      <c r="C7" s="17">
        <v>20</v>
      </c>
    </row>
    <row r="8" spans="2:16" x14ac:dyDescent="0.25">
      <c r="B8" s="1">
        <v>1</v>
      </c>
      <c r="C8" s="17">
        <v>19.8</v>
      </c>
      <c r="D8" s="18">
        <f>C7/C8</f>
        <v>1.0101010101010102</v>
      </c>
      <c r="E8" s="19">
        <f>LN(D8)</f>
        <v>1.0050335853501506E-2</v>
      </c>
      <c r="F8" s="20">
        <f>E8^2</f>
        <v>1.0100925076817785E-4</v>
      </c>
      <c r="G8" s="21">
        <f>(1-$G$4)*$G$4^(B8-1)</f>
        <v>0.19999999999999996</v>
      </c>
      <c r="H8" s="22">
        <f>F8*G8</f>
        <v>2.0201850153635565E-5</v>
      </c>
      <c r="I8" s="22"/>
      <c r="K8" s="22"/>
      <c r="L8" s="22"/>
    </row>
    <row r="9" spans="2:16" x14ac:dyDescent="0.25">
      <c r="B9" s="1">
        <v>2</v>
      </c>
      <c r="C9" s="17">
        <v>20.125930330073214</v>
      </c>
      <c r="D9" s="18">
        <f t="shared" ref="D9:D68" si="0">C9/C8</f>
        <v>1.0164611277814755</v>
      </c>
      <c r="E9" s="19">
        <f>LN(D9)</f>
        <v>1.6327112116953528E-2</v>
      </c>
      <c r="F9" s="20">
        <f t="shared" ref="F9:F68" si="1">E9^2</f>
        <v>2.6657459007957071E-4</v>
      </c>
      <c r="G9" s="21">
        <f>(1-$G$4)*$G$4^(B9-1)</f>
        <v>0.15999999999999998</v>
      </c>
      <c r="H9" s="22">
        <f t="shared" ref="H9:H68" si="2">F9*G9</f>
        <v>4.2651934412731309E-5</v>
      </c>
      <c r="I9" s="22"/>
      <c r="K9" s="22"/>
      <c r="L9" s="22"/>
      <c r="N9" s="23">
        <f>G8</f>
        <v>0.19999999999999996</v>
      </c>
      <c r="O9" s="22">
        <f>F9*N9</f>
        <v>5.3314918015914132E-5</v>
      </c>
    </row>
    <row r="10" spans="2:16" x14ac:dyDescent="0.25">
      <c r="B10" s="1">
        <v>3</v>
      </c>
      <c r="C10" s="17">
        <v>20.149902185977716</v>
      </c>
      <c r="D10" s="18">
        <f t="shared" si="0"/>
        <v>1.0011910930581271</v>
      </c>
      <c r="E10" s="19">
        <f>LN(D10)</f>
        <v>1.190384269556855E-3</v>
      </c>
      <c r="F10" s="20">
        <f t="shared" si="1"/>
        <v>1.4170147092084072E-6</v>
      </c>
      <c r="G10" s="21">
        <f>(1-$G$4)*$G$4^(B10-1)</f>
        <v>0.128</v>
      </c>
      <c r="H10" s="22">
        <f t="shared" si="2"/>
        <v>1.8137788277867614E-7</v>
      </c>
      <c r="I10" s="22"/>
      <c r="K10" s="22"/>
      <c r="L10" s="22"/>
      <c r="N10" s="23">
        <f>G9</f>
        <v>0.15999999999999998</v>
      </c>
      <c r="O10" s="22">
        <f>F10*N10</f>
        <v>2.2672235347334511E-7</v>
      </c>
    </row>
    <row r="11" spans="2:16" x14ac:dyDescent="0.25">
      <c r="B11" s="1">
        <v>4</v>
      </c>
      <c r="C11" s="17">
        <v>20.180003635792435</v>
      </c>
      <c r="D11" s="18">
        <f t="shared" si="0"/>
        <v>1.0014938757288692</v>
      </c>
      <c r="E11" s="19">
        <f t="shared" ref="E11:E68" si="3">LN(D11)</f>
        <v>1.4927610065554907E-3</v>
      </c>
      <c r="F11" s="20">
        <f t="shared" si="1"/>
        <v>2.228335422692562E-6</v>
      </c>
      <c r="G11" s="21">
        <f>(1-$G$4)*$G$4^(B11-1)</f>
        <v>0.1024</v>
      </c>
      <c r="H11" s="22">
        <f t="shared" si="2"/>
        <v>2.2818154728371837E-7</v>
      </c>
      <c r="I11" s="22"/>
      <c r="J11" s="22"/>
      <c r="K11" s="22"/>
      <c r="L11" s="22"/>
      <c r="N11" s="23">
        <f>G10</f>
        <v>0.128</v>
      </c>
      <c r="O11" s="22">
        <f>F11*N11</f>
        <v>2.8522693410464792E-7</v>
      </c>
    </row>
    <row r="12" spans="2:16" x14ac:dyDescent="0.25">
      <c r="B12" s="1" t="s">
        <v>9</v>
      </c>
      <c r="C12" s="17"/>
      <c r="D12" s="18"/>
      <c r="E12" s="19"/>
      <c r="F12" s="20"/>
      <c r="G12" s="21"/>
      <c r="H12" s="22"/>
      <c r="I12" s="22"/>
      <c r="J12" s="22"/>
      <c r="K12" s="22"/>
      <c r="L12" s="22"/>
      <c r="N12" s="23"/>
      <c r="O12" s="22"/>
    </row>
    <row r="13" spans="2:16" outlineLevel="1" x14ac:dyDescent="0.25">
      <c r="B13" s="24">
        <v>5</v>
      </c>
      <c r="C13" s="17">
        <v>20.172217091777132</v>
      </c>
      <c r="D13" s="25">
        <f>C13/C11</f>
        <v>0.99961414555934502</v>
      </c>
      <c r="E13" s="26">
        <f t="shared" si="3"/>
        <v>-3.8592890163434472E-4</v>
      </c>
      <c r="F13" s="27">
        <f t="shared" si="1"/>
        <v>1.4894111711669172E-7</v>
      </c>
      <c r="G13" s="21">
        <f t="shared" ref="G13:G44" si="4">(1-$G$4)*$G$4^(B13-1)</f>
        <v>8.1920000000000021E-2</v>
      </c>
      <c r="H13" s="22">
        <f t="shared" si="2"/>
        <v>1.2201256314199389E-8</v>
      </c>
      <c r="I13" s="22"/>
      <c r="J13" s="22"/>
      <c r="K13" s="22"/>
      <c r="L13" s="22"/>
      <c r="N13" s="23">
        <f>G11</f>
        <v>0.1024</v>
      </c>
      <c r="O13" s="22">
        <f t="shared" ref="O13:O44" si="5">F13*N13</f>
        <v>1.5251570392749231E-8</v>
      </c>
    </row>
    <row r="14" spans="2:16" outlineLevel="1" x14ac:dyDescent="0.25">
      <c r="B14" s="1">
        <v>6</v>
      </c>
      <c r="C14" s="17">
        <v>20.188728361204589</v>
      </c>
      <c r="D14" s="18">
        <f t="shared" si="0"/>
        <v>1.0008185153546749</v>
      </c>
      <c r="E14" s="19">
        <f t="shared" si="3"/>
        <v>8.1818055366272445E-4</v>
      </c>
      <c r="F14" s="20">
        <f t="shared" si="1"/>
        <v>6.6941941839184234E-7</v>
      </c>
      <c r="G14" s="21">
        <f t="shared" si="4"/>
        <v>6.5536000000000025E-2</v>
      </c>
      <c r="H14" s="22">
        <f t="shared" si="2"/>
        <v>4.3871071003727794E-8</v>
      </c>
      <c r="I14" s="22"/>
      <c r="J14" s="22"/>
      <c r="K14" s="22"/>
      <c r="L14" s="22"/>
      <c r="N14" s="23">
        <f t="shared" ref="N14:N45" si="6">G13</f>
        <v>8.1920000000000021E-2</v>
      </c>
      <c r="O14" s="22">
        <f t="shared" si="5"/>
        <v>5.4838838754659736E-8</v>
      </c>
    </row>
    <row r="15" spans="2:16" outlineLevel="1" x14ac:dyDescent="0.25">
      <c r="B15" s="1">
        <v>7</v>
      </c>
      <c r="C15" s="17">
        <v>20.214117819657304</v>
      </c>
      <c r="D15" s="18">
        <f t="shared" si="0"/>
        <v>1.0012576056301548</v>
      </c>
      <c r="E15" s="19">
        <f t="shared" si="3"/>
        <v>1.2568155065674617E-3</v>
      </c>
      <c r="F15" s="20">
        <f t="shared" si="1"/>
        <v>1.5795852175484254E-6</v>
      </c>
      <c r="G15" s="21">
        <f t="shared" si="4"/>
        <v>5.2428800000000018E-2</v>
      </c>
      <c r="H15" s="22">
        <f t="shared" si="2"/>
        <v>8.2815757453802915E-8</v>
      </c>
      <c r="I15" s="22"/>
      <c r="J15" s="22"/>
      <c r="K15" s="22"/>
      <c r="L15" s="22"/>
      <c r="N15" s="23">
        <f t="shared" si="6"/>
        <v>6.5536000000000025E-2</v>
      </c>
      <c r="O15" s="22">
        <f t="shared" si="5"/>
        <v>1.0351969681725365E-7</v>
      </c>
    </row>
    <row r="16" spans="2:16" outlineLevel="1" x14ac:dyDescent="0.25">
      <c r="B16" s="1">
        <v>8</v>
      </c>
      <c r="C16" s="17">
        <v>20.180452857358457</v>
      </c>
      <c r="D16" s="18">
        <f t="shared" si="0"/>
        <v>0.99833458167211686</v>
      </c>
      <c r="E16" s="19">
        <f t="shared" si="3"/>
        <v>-1.6668066786572346E-3</v>
      </c>
      <c r="F16" s="20">
        <f t="shared" si="1"/>
        <v>2.7782445040163617E-6</v>
      </c>
      <c r="G16" s="21">
        <f t="shared" si="4"/>
        <v>4.1943040000000022E-2</v>
      </c>
      <c r="H16" s="22">
        <f t="shared" si="2"/>
        <v>1.1652802036173849E-7</v>
      </c>
      <c r="I16" s="22"/>
      <c r="J16" s="22"/>
      <c r="K16" s="22"/>
      <c r="L16" s="22"/>
      <c r="N16" s="23">
        <f t="shared" si="6"/>
        <v>5.2428800000000018E-2</v>
      </c>
      <c r="O16" s="22">
        <f t="shared" si="5"/>
        <v>1.4566002545217309E-7</v>
      </c>
    </row>
    <row r="17" spans="2:15" outlineLevel="1" x14ac:dyDescent="0.25">
      <c r="B17" s="1">
        <v>9</v>
      </c>
      <c r="C17" s="17">
        <v>20.168248000370777</v>
      </c>
      <c r="D17" s="18">
        <f t="shared" si="0"/>
        <v>0.99939521391943242</v>
      </c>
      <c r="E17" s="19">
        <f t="shared" si="3"/>
        <v>-6.0496903743943254E-4</v>
      </c>
      <c r="F17" s="20">
        <f t="shared" si="1"/>
        <v>3.6598753626039351E-7</v>
      </c>
      <c r="G17" s="21">
        <f t="shared" si="4"/>
        <v>3.3554432000000023E-2</v>
      </c>
      <c r="H17" s="22">
        <f t="shared" si="2"/>
        <v>1.2280503898296916E-8</v>
      </c>
      <c r="I17" s="22"/>
      <c r="J17" s="22"/>
      <c r="K17" s="22"/>
      <c r="L17" s="22"/>
      <c r="N17" s="23">
        <f t="shared" si="6"/>
        <v>4.1943040000000022E-2</v>
      </c>
      <c r="O17" s="22">
        <f t="shared" si="5"/>
        <v>1.5350629872871142E-8</v>
      </c>
    </row>
    <row r="18" spans="2:15" outlineLevel="1" x14ac:dyDescent="0.25">
      <c r="B18" s="24">
        <v>10</v>
      </c>
      <c r="C18" s="17">
        <v>20.21832111994798</v>
      </c>
      <c r="D18" s="25">
        <f t="shared" si="0"/>
        <v>1.0024827699250962</v>
      </c>
      <c r="E18" s="26">
        <f t="shared" si="3"/>
        <v>2.4796929437512381E-3</v>
      </c>
      <c r="F18" s="27">
        <f t="shared" si="1"/>
        <v>6.1488770952896812E-6</v>
      </c>
      <c r="G18" s="21">
        <f t="shared" si="4"/>
        <v>2.6843545600000018E-2</v>
      </c>
      <c r="H18" s="22">
        <f t="shared" si="2"/>
        <v>1.6505766269620421E-7</v>
      </c>
      <c r="I18" s="22"/>
      <c r="J18" s="22"/>
      <c r="K18" s="22"/>
      <c r="L18" s="22"/>
      <c r="N18" s="23">
        <f t="shared" si="6"/>
        <v>3.3554432000000023E-2</v>
      </c>
      <c r="O18" s="22">
        <f t="shared" si="5"/>
        <v>2.0632207837025526E-7</v>
      </c>
    </row>
    <row r="19" spans="2:15" outlineLevel="1" x14ac:dyDescent="0.25">
      <c r="B19" s="1">
        <v>11</v>
      </c>
      <c r="C19" s="17">
        <v>20.171548616753132</v>
      </c>
      <c r="D19" s="18">
        <f t="shared" si="0"/>
        <v>0.99768662774137551</v>
      </c>
      <c r="E19" s="19">
        <f t="shared" si="3"/>
        <v>-2.3160522382193959E-3</v>
      </c>
      <c r="F19" s="20">
        <f t="shared" si="1"/>
        <v>5.3640979701610736E-6</v>
      </c>
      <c r="G19" s="21">
        <f t="shared" si="4"/>
        <v>2.147483648000002E-2</v>
      </c>
      <c r="H19" s="22">
        <f t="shared" si="2"/>
        <v>1.1519312677190908E-7</v>
      </c>
      <c r="I19" s="22"/>
      <c r="J19" s="22"/>
      <c r="K19" s="22"/>
      <c r="L19" s="22"/>
      <c r="N19" s="23">
        <f t="shared" si="6"/>
        <v>2.6843545600000018E-2</v>
      </c>
      <c r="O19" s="22">
        <f t="shared" si="5"/>
        <v>1.4399140846488631E-7</v>
      </c>
    </row>
    <row r="20" spans="2:15" outlineLevel="1" x14ac:dyDescent="0.25">
      <c r="B20" s="1">
        <v>12</v>
      </c>
      <c r="C20" s="17">
        <v>20.231540607354965</v>
      </c>
      <c r="D20" s="18">
        <f t="shared" si="0"/>
        <v>1.0029740894832442</v>
      </c>
      <c r="E20" s="19">
        <f t="shared" si="3"/>
        <v>2.9696756284176185E-3</v>
      </c>
      <c r="F20" s="20">
        <f t="shared" si="1"/>
        <v>8.818973338017577E-6</v>
      </c>
      <c r="G20" s="21">
        <f t="shared" si="4"/>
        <v>1.7179869184000014E-2</v>
      </c>
      <c r="H20" s="22">
        <f t="shared" si="2"/>
        <v>1.5150880828432591E-7</v>
      </c>
      <c r="I20" s="22"/>
      <c r="J20" s="22"/>
      <c r="K20" s="22"/>
      <c r="L20" s="22"/>
      <c r="N20" s="23">
        <f t="shared" si="6"/>
        <v>2.147483648000002E-2</v>
      </c>
      <c r="O20" s="22">
        <f t="shared" si="5"/>
        <v>1.8938601035540741E-7</v>
      </c>
    </row>
    <row r="21" spans="2:15" outlineLevel="1" x14ac:dyDescent="0.25">
      <c r="B21" s="1">
        <v>13</v>
      </c>
      <c r="C21" s="17">
        <v>20.265270313531548</v>
      </c>
      <c r="D21" s="18">
        <f t="shared" si="0"/>
        <v>1.0016671842659535</v>
      </c>
      <c r="E21" s="19">
        <f t="shared" si="3"/>
        <v>1.6657960569844098E-3</v>
      </c>
      <c r="F21" s="20">
        <f t="shared" si="1"/>
        <v>2.7748765034648071E-6</v>
      </c>
      <c r="G21" s="21">
        <f t="shared" si="4"/>
        <v>1.3743895347200016E-2</v>
      </c>
      <c r="H21" s="22">
        <f t="shared" si="2"/>
        <v>3.8137612265024614E-8</v>
      </c>
      <c r="I21" s="22"/>
      <c r="J21" s="22"/>
      <c r="K21" s="22"/>
      <c r="L21" s="22"/>
      <c r="N21" s="23">
        <f t="shared" si="6"/>
        <v>1.7179869184000014E-2</v>
      </c>
      <c r="O21" s="22">
        <f t="shared" si="5"/>
        <v>4.7672015331280746E-8</v>
      </c>
    </row>
    <row r="22" spans="2:15" outlineLevel="1" x14ac:dyDescent="0.25">
      <c r="B22" s="1">
        <v>14</v>
      </c>
      <c r="C22" s="17">
        <v>20.333600105995977</v>
      </c>
      <c r="D22" s="18">
        <f t="shared" si="0"/>
        <v>1.003371768123853</v>
      </c>
      <c r="E22" s="19">
        <f t="shared" si="3"/>
        <v>3.3660964591621391E-3</v>
      </c>
      <c r="F22" s="20">
        <f t="shared" si="1"/>
        <v>1.1330605372383891E-5</v>
      </c>
      <c r="G22" s="21">
        <f t="shared" si="4"/>
        <v>1.0995116277760014E-2</v>
      </c>
      <c r="H22" s="22">
        <f t="shared" si="2"/>
        <v>1.245813235667732E-7</v>
      </c>
      <c r="I22" s="22"/>
      <c r="J22" s="22"/>
      <c r="K22" s="22"/>
      <c r="L22" s="22"/>
      <c r="N22" s="23">
        <f t="shared" si="6"/>
        <v>1.3743895347200016E-2</v>
      </c>
      <c r="O22" s="22">
        <f t="shared" si="5"/>
        <v>1.5572665445846647E-7</v>
      </c>
    </row>
    <row r="23" spans="2:15" outlineLevel="1" x14ac:dyDescent="0.25">
      <c r="B23" s="24">
        <v>15</v>
      </c>
      <c r="C23" s="17">
        <v>20.369410945240233</v>
      </c>
      <c r="D23" s="25">
        <f t="shared" si="0"/>
        <v>1.0017611657088552</v>
      </c>
      <c r="E23" s="26">
        <f t="shared" si="3"/>
        <v>1.7596166749983813E-3</v>
      </c>
      <c r="F23" s="27">
        <f t="shared" si="1"/>
        <v>3.0962508429323589E-6</v>
      </c>
      <c r="G23" s="21">
        <f t="shared" si="4"/>
        <v>8.7960930222080111E-3</v>
      </c>
      <c r="H23" s="22">
        <f t="shared" si="2"/>
        <v>2.7234910434522995E-8</v>
      </c>
      <c r="I23" s="22"/>
      <c r="J23" s="22"/>
      <c r="K23" s="22"/>
      <c r="L23" s="22"/>
      <c r="N23" s="23">
        <f t="shared" si="6"/>
        <v>1.0995116277760014E-2</v>
      </c>
      <c r="O23" s="22">
        <f t="shared" si="5"/>
        <v>3.4043638043153742E-8</v>
      </c>
    </row>
    <row r="24" spans="2:15" outlineLevel="1" x14ac:dyDescent="0.25">
      <c r="B24" s="1">
        <v>16</v>
      </c>
      <c r="C24" s="17">
        <v>20.344761334013889</v>
      </c>
      <c r="D24" s="18">
        <f t="shared" si="0"/>
        <v>0.99878987118024121</v>
      </c>
      <c r="E24" s="19">
        <f t="shared" si="3"/>
        <v>-1.2108616168846021E-3</v>
      </c>
      <c r="F24" s="20">
        <f t="shared" si="1"/>
        <v>1.466185855244393E-6</v>
      </c>
      <c r="G24" s="21">
        <f t="shared" si="4"/>
        <v>7.0368744177664103E-3</v>
      </c>
      <c r="H24" s="22">
        <f t="shared" si="2"/>
        <v>1.0317365736460234E-8</v>
      </c>
      <c r="I24" s="22"/>
      <c r="J24" s="22"/>
      <c r="K24" s="22"/>
      <c r="L24" s="22"/>
      <c r="N24" s="23">
        <f t="shared" si="6"/>
        <v>8.7960930222080111E-3</v>
      </c>
      <c r="O24" s="22">
        <f t="shared" si="5"/>
        <v>1.289670717057529E-8</v>
      </c>
    </row>
    <row r="25" spans="2:15" outlineLevel="1" x14ac:dyDescent="0.25">
      <c r="B25" s="1">
        <v>17</v>
      </c>
      <c r="C25" s="17">
        <v>20.36616650905766</v>
      </c>
      <c r="D25" s="18">
        <f t="shared" si="0"/>
        <v>1.0010521221995357</v>
      </c>
      <c r="E25" s="19">
        <f t="shared" si="3"/>
        <v>1.0515691068876505E-3</v>
      </c>
      <c r="F25" s="20">
        <f t="shared" si="1"/>
        <v>1.1057975865604908E-6</v>
      </c>
      <c r="G25" s="21">
        <f t="shared" si="4"/>
        <v>5.6294995342131282E-3</v>
      </c>
      <c r="H25" s="22">
        <f t="shared" si="2"/>
        <v>6.2250869984762844E-9</v>
      </c>
      <c r="I25" s="22"/>
      <c r="J25" s="22"/>
      <c r="K25" s="22"/>
      <c r="L25" s="22"/>
      <c r="N25" s="23">
        <f t="shared" si="6"/>
        <v>7.0368744177664103E-3</v>
      </c>
      <c r="O25" s="22">
        <f t="shared" si="5"/>
        <v>7.7813587480953551E-9</v>
      </c>
    </row>
    <row r="26" spans="2:15" outlineLevel="1" x14ac:dyDescent="0.25">
      <c r="B26" s="1">
        <v>18</v>
      </c>
      <c r="C26" s="17">
        <v>20.337279004919669</v>
      </c>
      <c r="D26" s="18">
        <f>C26/C25</f>
        <v>0.99858159344198905</v>
      </c>
      <c r="E26" s="19">
        <f t="shared" si="3"/>
        <v>-1.4194134488258413E-3</v>
      </c>
      <c r="F26" s="20">
        <f t="shared" si="1"/>
        <v>2.014734538707669E-6</v>
      </c>
      <c r="G26" s="21">
        <f t="shared" si="4"/>
        <v>4.5035996273705033E-3</v>
      </c>
      <c r="H26" s="22">
        <f t="shared" si="2"/>
        <v>9.0735577177743415E-9</v>
      </c>
      <c r="I26" s="22"/>
      <c r="J26" s="22"/>
      <c r="K26" s="22"/>
      <c r="L26" s="22"/>
      <c r="N26" s="23">
        <f t="shared" si="6"/>
        <v>5.6294995342131282E-3</v>
      </c>
      <c r="O26" s="22">
        <f t="shared" si="5"/>
        <v>1.1341947147217924E-8</v>
      </c>
    </row>
    <row r="27" spans="2:15" outlineLevel="1" x14ac:dyDescent="0.25">
      <c r="B27" s="1">
        <v>19</v>
      </c>
      <c r="C27" s="17">
        <v>20.365291518388307</v>
      </c>
      <c r="D27" s="18">
        <f t="shared" si="0"/>
        <v>1.0013773973136653</v>
      </c>
      <c r="E27" s="19">
        <f t="shared" si="3"/>
        <v>1.3764495721633294E-3</v>
      </c>
      <c r="F27" s="20">
        <f t="shared" si="1"/>
        <v>1.8946134247086125E-6</v>
      </c>
      <c r="G27" s="21">
        <f t="shared" si="4"/>
        <v>3.6028797018964023E-3</v>
      </c>
      <c r="H27" s="22">
        <f t="shared" si="2"/>
        <v>6.8260642508230877E-9</v>
      </c>
      <c r="I27" s="22"/>
      <c r="J27" s="22"/>
      <c r="K27" s="22"/>
      <c r="L27" s="22"/>
      <c r="N27" s="23">
        <f t="shared" si="6"/>
        <v>4.5035996273705033E-3</v>
      </c>
      <c r="O27" s="22">
        <f t="shared" si="5"/>
        <v>8.5325803135288611E-9</v>
      </c>
    </row>
    <row r="28" spans="2:15" outlineLevel="1" x14ac:dyDescent="0.25">
      <c r="B28" s="24">
        <v>20</v>
      </c>
      <c r="C28" s="17">
        <v>20.345180645516891</v>
      </c>
      <c r="D28" s="28">
        <f t="shared" si="0"/>
        <v>0.99901249275743198</v>
      </c>
      <c r="E28" s="26">
        <f t="shared" si="3"/>
        <v>-9.8799514907900433E-4</v>
      </c>
      <c r="F28" s="29">
        <f t="shared" si="1"/>
        <v>9.7613441460364392E-7</v>
      </c>
      <c r="G28" s="21">
        <f t="shared" si="4"/>
        <v>2.8823037615171225E-3</v>
      </c>
      <c r="H28" s="22">
        <f t="shared" si="2"/>
        <v>2.8135158949583974E-9</v>
      </c>
      <c r="I28" s="22"/>
      <c r="J28" s="22"/>
      <c r="K28" s="22"/>
      <c r="L28" s="22"/>
      <c r="N28" s="23">
        <f t="shared" si="6"/>
        <v>3.6028797018964023E-3</v>
      </c>
      <c r="O28" s="22">
        <f t="shared" si="5"/>
        <v>3.516894868697996E-9</v>
      </c>
    </row>
    <row r="29" spans="2:15" outlineLevel="1" x14ac:dyDescent="0.25">
      <c r="B29" s="30">
        <f>B28+1</f>
        <v>21</v>
      </c>
      <c r="C29" s="17">
        <v>20.341881191648028</v>
      </c>
      <c r="D29" s="28">
        <f t="shared" si="0"/>
        <v>0.99983782626822781</v>
      </c>
      <c r="E29" s="19">
        <f t="shared" si="3"/>
        <v>-1.621868833537378E-4</v>
      </c>
      <c r="F29" s="29">
        <f t="shared" si="1"/>
        <v>2.6304585131998951E-8</v>
      </c>
      <c r="G29" s="21">
        <f t="shared" si="4"/>
        <v>2.3058430092136985E-3</v>
      </c>
      <c r="H29" s="22">
        <f t="shared" si="2"/>
        <v>6.0654243736886371E-11</v>
      </c>
      <c r="I29" s="22"/>
      <c r="J29" s="22"/>
      <c r="K29" s="22"/>
      <c r="L29" s="22"/>
      <c r="N29" s="23">
        <f t="shared" si="6"/>
        <v>2.8823037615171225E-3</v>
      </c>
      <c r="O29" s="22">
        <f t="shared" si="5"/>
        <v>7.5817804671107944E-11</v>
      </c>
    </row>
    <row r="30" spans="2:15" outlineLevel="1" x14ac:dyDescent="0.25">
      <c r="B30" s="30">
        <f t="shared" ref="B30:B68" si="7">B29+1</f>
        <v>22</v>
      </c>
      <c r="C30" s="17">
        <v>20.337103304525243</v>
      </c>
      <c r="D30" s="28">
        <f t="shared" si="0"/>
        <v>0.99976512068486834</v>
      </c>
      <c r="E30" s="19">
        <f t="shared" si="3"/>
        <v>-2.3490690359806047E-4</v>
      </c>
      <c r="F30" s="29">
        <f t="shared" si="1"/>
        <v>5.5181253358028479E-8</v>
      </c>
      <c r="G30" s="21">
        <f t="shared" si="4"/>
        <v>1.8446744073709592E-3</v>
      </c>
      <c r="H30" s="22">
        <f t="shared" si="2"/>
        <v>1.0179144583620794E-10</v>
      </c>
      <c r="I30" s="22"/>
      <c r="J30" s="22"/>
      <c r="K30" s="22"/>
      <c r="L30" s="22"/>
      <c r="N30" s="23">
        <f t="shared" si="6"/>
        <v>2.3058430092136985E-3</v>
      </c>
      <c r="O30" s="22">
        <f t="shared" si="5"/>
        <v>1.2723930729525988E-10</v>
      </c>
    </row>
    <row r="31" spans="2:15" outlineLevel="1" x14ac:dyDescent="0.25">
      <c r="B31" s="30">
        <f t="shared" si="7"/>
        <v>23</v>
      </c>
      <c r="C31" s="17">
        <v>20.286914312425189</v>
      </c>
      <c r="D31" s="28">
        <f t="shared" si="0"/>
        <v>0.9975321464739334</v>
      </c>
      <c r="E31" s="19">
        <f t="shared" si="3"/>
        <v>-2.4709036958612328E-3</v>
      </c>
      <c r="F31" s="29">
        <f t="shared" si="1"/>
        <v>6.1053650742206997E-6</v>
      </c>
      <c r="G31" s="21">
        <f t="shared" si="4"/>
        <v>1.4757395258967671E-3</v>
      </c>
      <c r="H31" s="22">
        <f t="shared" si="2"/>
        <v>9.0099285600571354E-9</v>
      </c>
      <c r="I31" s="22"/>
      <c r="J31" s="22"/>
      <c r="K31" s="22"/>
      <c r="L31" s="22"/>
      <c r="N31" s="23">
        <f t="shared" si="6"/>
        <v>1.8446744073709592E-3</v>
      </c>
      <c r="O31" s="22">
        <f t="shared" si="5"/>
        <v>1.1262410700071421E-8</v>
      </c>
    </row>
    <row r="32" spans="2:15" outlineLevel="1" x14ac:dyDescent="0.25">
      <c r="B32" s="30">
        <f t="shared" si="7"/>
        <v>24</v>
      </c>
      <c r="C32" s="17">
        <v>20.270960064669669</v>
      </c>
      <c r="D32" s="28">
        <f t="shared" si="0"/>
        <v>0.99921356952024254</v>
      </c>
      <c r="E32" s="19">
        <f t="shared" si="3"/>
        <v>-7.8673987843154013E-4</v>
      </c>
      <c r="F32" s="29">
        <f t="shared" si="1"/>
        <v>6.1895963631447457E-7</v>
      </c>
      <c r="G32" s="21">
        <f t="shared" si="4"/>
        <v>1.180591620717414E-3</v>
      </c>
      <c r="H32" s="22">
        <f t="shared" si="2"/>
        <v>7.3073856019516665E-10</v>
      </c>
      <c r="I32" s="22"/>
      <c r="J32" s="22"/>
      <c r="K32" s="22"/>
      <c r="L32" s="22"/>
      <c r="N32" s="23">
        <f t="shared" si="6"/>
        <v>1.4757395258967671E-3</v>
      </c>
      <c r="O32" s="22">
        <f t="shared" si="5"/>
        <v>9.1342320024395813E-10</v>
      </c>
    </row>
    <row r="33" spans="2:15" outlineLevel="1" x14ac:dyDescent="0.25">
      <c r="B33" s="30">
        <f t="shared" si="7"/>
        <v>25</v>
      </c>
      <c r="C33" s="17">
        <v>20.257761216535677</v>
      </c>
      <c r="D33" s="28">
        <f t="shared" si="0"/>
        <v>0.99934887898294478</v>
      </c>
      <c r="E33" s="19">
        <f t="shared" si="3"/>
        <v>-6.5133308840572071E-4</v>
      </c>
      <c r="F33" s="29">
        <f t="shared" si="1"/>
        <v>4.242347920521344E-7</v>
      </c>
      <c r="G33" s="21">
        <f t="shared" si="4"/>
        <v>9.4447329657393114E-4</v>
      </c>
      <c r="H33" s="22">
        <f t="shared" si="2"/>
        <v>4.0067843257083556E-10</v>
      </c>
      <c r="I33" s="22"/>
      <c r="J33" s="22"/>
      <c r="K33" s="22"/>
      <c r="L33" s="22"/>
      <c r="N33" s="23">
        <f t="shared" si="6"/>
        <v>1.180591620717414E-3</v>
      </c>
      <c r="O33" s="22">
        <f t="shared" si="5"/>
        <v>5.0084804071354444E-10</v>
      </c>
    </row>
    <row r="34" spans="2:15" outlineLevel="1" x14ac:dyDescent="0.25">
      <c r="B34" s="30">
        <f t="shared" si="7"/>
        <v>26</v>
      </c>
      <c r="C34" s="17">
        <v>20.245865700452676</v>
      </c>
      <c r="D34" s="28">
        <f t="shared" si="0"/>
        <v>0.99941279216613077</v>
      </c>
      <c r="E34" s="19">
        <f t="shared" si="3"/>
        <v>-5.8738030791135275E-4</v>
      </c>
      <c r="F34" s="29">
        <f t="shared" si="1"/>
        <v>3.4501562612203555E-7</v>
      </c>
      <c r="G34" s="21">
        <f t="shared" si="4"/>
        <v>7.55578637259145E-4</v>
      </c>
      <c r="H34" s="22">
        <f t="shared" si="2"/>
        <v>2.606864366183983E-10</v>
      </c>
      <c r="I34" s="22"/>
      <c r="J34" s="22"/>
      <c r="K34" s="22"/>
      <c r="L34" s="22"/>
      <c r="N34" s="23">
        <f t="shared" si="6"/>
        <v>9.4447329657393114E-4</v>
      </c>
      <c r="O34" s="22">
        <f t="shared" si="5"/>
        <v>3.2585804577299783E-10</v>
      </c>
    </row>
    <row r="35" spans="2:15" outlineLevel="1" x14ac:dyDescent="0.25">
      <c r="B35" s="30">
        <f t="shared" si="7"/>
        <v>27</v>
      </c>
      <c r="C35" s="17">
        <v>20.267325579679184</v>
      </c>
      <c r="D35" s="28">
        <f t="shared" si="0"/>
        <v>1.0010599635275674</v>
      </c>
      <c r="E35" s="19">
        <f t="shared" si="3"/>
        <v>1.0594021628765906E-3</v>
      </c>
      <c r="F35" s="29">
        <f t="shared" si="1"/>
        <v>1.1223329427075981E-6</v>
      </c>
      <c r="G35" s="21">
        <f t="shared" si="4"/>
        <v>6.0446290980731613E-4</v>
      </c>
      <c r="H35" s="22">
        <f t="shared" si="2"/>
        <v>6.7840863632164256E-10</v>
      </c>
      <c r="I35" s="22"/>
      <c r="J35" s="22"/>
      <c r="K35" s="22"/>
      <c r="L35" s="22"/>
      <c r="N35" s="23">
        <f t="shared" si="6"/>
        <v>7.55578637259145E-4</v>
      </c>
      <c r="O35" s="22">
        <f t="shared" si="5"/>
        <v>8.4801079540205297E-10</v>
      </c>
    </row>
    <row r="36" spans="2:15" outlineLevel="1" x14ac:dyDescent="0.25">
      <c r="B36" s="30">
        <f t="shared" si="7"/>
        <v>28</v>
      </c>
      <c r="C36" s="17">
        <v>20.265722191302505</v>
      </c>
      <c r="D36" s="28">
        <f t="shared" si="0"/>
        <v>0.99992088801404133</v>
      </c>
      <c r="E36" s="19">
        <f t="shared" si="3"/>
        <v>-7.9115115476885829E-5</v>
      </c>
      <c r="F36" s="29">
        <f t="shared" si="1"/>
        <v>6.2592014969209795E-9</v>
      </c>
      <c r="G36" s="21">
        <f t="shared" si="4"/>
        <v>4.835703278458529E-4</v>
      </c>
      <c r="H36" s="22">
        <f t="shared" si="2"/>
        <v>3.0267641199193313E-12</v>
      </c>
      <c r="I36" s="22"/>
      <c r="J36" s="22"/>
      <c r="K36" s="22"/>
      <c r="L36" s="22"/>
      <c r="N36" s="23">
        <f t="shared" si="6"/>
        <v>6.0446290980731613E-4</v>
      </c>
      <c r="O36" s="22">
        <f t="shared" si="5"/>
        <v>3.7834551498991645E-12</v>
      </c>
    </row>
    <row r="37" spans="2:15" outlineLevel="1" x14ac:dyDescent="0.25">
      <c r="B37" s="30">
        <f t="shared" si="7"/>
        <v>29</v>
      </c>
      <c r="C37" s="17">
        <v>20.287266080594478</v>
      </c>
      <c r="D37" s="28">
        <f t="shared" si="0"/>
        <v>1.0010630703948571</v>
      </c>
      <c r="E37" s="19">
        <f t="shared" si="3"/>
        <v>1.0625057356710907E-3</v>
      </c>
      <c r="F37" s="29">
        <f t="shared" si="1"/>
        <v>1.1289184383339657E-6</v>
      </c>
      <c r="G37" s="21">
        <f t="shared" si="4"/>
        <v>3.8685626227668245E-4</v>
      </c>
      <c r="H37" s="22">
        <f t="shared" si="2"/>
        <v>4.367291674691074E-10</v>
      </c>
      <c r="I37" s="22"/>
      <c r="J37" s="22"/>
      <c r="K37" s="22"/>
      <c r="L37" s="22"/>
      <c r="N37" s="23">
        <f t="shared" si="6"/>
        <v>4.835703278458529E-4</v>
      </c>
      <c r="O37" s="22">
        <f t="shared" si="5"/>
        <v>5.4591145933638403E-10</v>
      </c>
    </row>
    <row r="38" spans="2:15" outlineLevel="1" x14ac:dyDescent="0.25">
      <c r="B38" s="30">
        <f t="shared" si="7"/>
        <v>30</v>
      </c>
      <c r="C38" s="17">
        <v>20.248647301609754</v>
      </c>
      <c r="D38" s="28">
        <f t="shared" si="0"/>
        <v>0.99809640299332081</v>
      </c>
      <c r="E38" s="19">
        <f t="shared" si="3"/>
        <v>-1.9054111500920112E-3</v>
      </c>
      <c r="F38" s="29">
        <f t="shared" si="1"/>
        <v>3.6305916508949606E-6</v>
      </c>
      <c r="G38" s="21">
        <f t="shared" si="4"/>
        <v>3.0948500982134596E-4</v>
      </c>
      <c r="H38" s="22">
        <f t="shared" si="2"/>
        <v>1.1236136927345236E-9</v>
      </c>
      <c r="I38" s="22"/>
      <c r="J38" s="22"/>
      <c r="K38" s="22"/>
      <c r="L38" s="22"/>
      <c r="N38" s="23">
        <f t="shared" si="6"/>
        <v>3.8685626227668245E-4</v>
      </c>
      <c r="O38" s="22">
        <f t="shared" si="5"/>
        <v>1.4045171159181544E-9</v>
      </c>
    </row>
    <row r="39" spans="2:15" outlineLevel="1" x14ac:dyDescent="0.25">
      <c r="B39" s="30">
        <f t="shared" si="7"/>
        <v>31</v>
      </c>
      <c r="C39" s="17">
        <v>20.298102618715749</v>
      </c>
      <c r="D39" s="28">
        <f t="shared" si="0"/>
        <v>1.0024424010339725</v>
      </c>
      <c r="E39" s="19">
        <f t="shared" si="3"/>
        <v>2.4394232202584335E-3</v>
      </c>
      <c r="F39" s="29">
        <f t="shared" si="1"/>
        <v>5.9507856475360253E-6</v>
      </c>
      <c r="G39" s="21">
        <f t="shared" si="4"/>
        <v>2.4758800785707678E-4</v>
      </c>
      <c r="H39" s="22">
        <f t="shared" si="2"/>
        <v>1.4733431636579292E-9</v>
      </c>
      <c r="I39" s="22"/>
      <c r="J39" s="22"/>
      <c r="K39" s="22"/>
      <c r="L39" s="22"/>
      <c r="N39" s="23">
        <f t="shared" si="6"/>
        <v>3.0948500982134596E-4</v>
      </c>
      <c r="O39" s="22">
        <f t="shared" si="5"/>
        <v>1.8416789545724113E-9</v>
      </c>
    </row>
    <row r="40" spans="2:15" outlineLevel="1" x14ac:dyDescent="0.25">
      <c r="B40" s="30">
        <f t="shared" si="7"/>
        <v>32</v>
      </c>
      <c r="C40" s="17">
        <v>20.27964554330816</v>
      </c>
      <c r="D40" s="28">
        <f t="shared" si="0"/>
        <v>0.99909069947303497</v>
      </c>
      <c r="E40" s="19">
        <f t="shared" si="3"/>
        <v>-9.0971419147177859E-4</v>
      </c>
      <c r="F40" s="29">
        <f t="shared" si="1"/>
        <v>8.2757991016515183E-7</v>
      </c>
      <c r="G40" s="21">
        <f t="shared" si="4"/>
        <v>1.9807040628566148E-4</v>
      </c>
      <c r="H40" s="22">
        <f t="shared" si="2"/>
        <v>1.6391908904026286E-10</v>
      </c>
      <c r="I40" s="22"/>
      <c r="J40" s="22"/>
      <c r="K40" s="22"/>
      <c r="L40" s="22"/>
      <c r="N40" s="23">
        <f t="shared" si="6"/>
        <v>2.4758800785707678E-4</v>
      </c>
      <c r="O40" s="22">
        <f t="shared" si="5"/>
        <v>2.0489886130032852E-10</v>
      </c>
    </row>
    <row r="41" spans="2:15" outlineLevel="1" x14ac:dyDescent="0.25">
      <c r="B41" s="30">
        <f t="shared" si="7"/>
        <v>33</v>
      </c>
      <c r="C41" s="17">
        <v>20.262054735698229</v>
      </c>
      <c r="D41" s="28">
        <f t="shared" si="0"/>
        <v>0.99913258801430405</v>
      </c>
      <c r="E41" s="19">
        <f t="shared" si="3"/>
        <v>-8.6778840516199779E-4</v>
      </c>
      <c r="F41" s="29">
        <f t="shared" si="1"/>
        <v>7.5305671613360361E-7</v>
      </c>
      <c r="G41" s="21">
        <f t="shared" si="4"/>
        <v>1.584563250285292E-4</v>
      </c>
      <c r="H41" s="22">
        <f t="shared" si="2"/>
        <v>1.1932659977658314E-10</v>
      </c>
      <c r="I41" s="22"/>
      <c r="J41" s="22"/>
      <c r="K41" s="22"/>
      <c r="L41" s="22"/>
      <c r="N41" s="23">
        <f t="shared" si="6"/>
        <v>1.9807040628566148E-4</v>
      </c>
      <c r="O41" s="22">
        <f t="shared" si="5"/>
        <v>1.491582497207289E-10</v>
      </c>
    </row>
    <row r="42" spans="2:15" outlineLevel="1" x14ac:dyDescent="0.25">
      <c r="B42" s="30">
        <f t="shared" si="7"/>
        <v>34</v>
      </c>
      <c r="C42" s="17">
        <v>20.259675754300524</v>
      </c>
      <c r="D42" s="28">
        <f t="shared" si="0"/>
        <v>0.99988258933120377</v>
      </c>
      <c r="E42" s="19">
        <f t="shared" si="3"/>
        <v>-1.1741756196835858E-4</v>
      </c>
      <c r="F42" s="29">
        <f t="shared" si="1"/>
        <v>1.3786883858593328E-8</v>
      </c>
      <c r="G42" s="21">
        <f t="shared" si="4"/>
        <v>1.2676506002282336E-4</v>
      </c>
      <c r="H42" s="22">
        <f t="shared" si="2"/>
        <v>1.7476951598622777E-12</v>
      </c>
      <c r="I42" s="22"/>
      <c r="J42" s="22"/>
      <c r="K42" s="22"/>
      <c r="L42" s="22"/>
      <c r="N42" s="23">
        <f t="shared" si="6"/>
        <v>1.584563250285292E-4</v>
      </c>
      <c r="O42" s="22">
        <f t="shared" si="5"/>
        <v>2.1846189498278473E-12</v>
      </c>
    </row>
    <row r="43" spans="2:15" outlineLevel="1" x14ac:dyDescent="0.25">
      <c r="B43" s="30">
        <f t="shared" si="7"/>
        <v>35</v>
      </c>
      <c r="C43" s="17">
        <v>20.206500597498241</v>
      </c>
      <c r="D43" s="28">
        <f t="shared" si="0"/>
        <v>0.99737532044208577</v>
      </c>
      <c r="E43" s="19">
        <f t="shared" si="3"/>
        <v>-2.6281300682835483E-3</v>
      </c>
      <c r="F43" s="29">
        <f t="shared" si="1"/>
        <v>6.9070676558160887E-6</v>
      </c>
      <c r="G43" s="21">
        <f t="shared" si="4"/>
        <v>1.0141204801825872E-4</v>
      </c>
      <c r="H43" s="22">
        <f t="shared" si="2"/>
        <v>7.0045987677698283E-10</v>
      </c>
      <c r="I43" s="22"/>
      <c r="J43" s="22"/>
      <c r="K43" s="22"/>
      <c r="L43" s="22"/>
      <c r="N43" s="23">
        <f t="shared" si="6"/>
        <v>1.2676506002282336E-4</v>
      </c>
      <c r="O43" s="22">
        <f t="shared" si="5"/>
        <v>8.7557484597122841E-10</v>
      </c>
    </row>
    <row r="44" spans="2:15" outlineLevel="1" x14ac:dyDescent="0.25">
      <c r="B44" s="30">
        <f t="shared" si="7"/>
        <v>36</v>
      </c>
      <c r="C44" s="17">
        <v>20.229817607349428</v>
      </c>
      <c r="D44" s="28">
        <f t="shared" si="0"/>
        <v>1.0011539360681816</v>
      </c>
      <c r="E44" s="19">
        <f t="shared" si="3"/>
        <v>1.1532707956956288E-3</v>
      </c>
      <c r="F44" s="29">
        <f t="shared" si="1"/>
        <v>1.3300335282044289E-6</v>
      </c>
      <c r="G44" s="21">
        <f t="shared" si="4"/>
        <v>8.1129638414606962E-5</v>
      </c>
      <c r="H44" s="22">
        <f t="shared" si="2"/>
        <v>1.0790513922252926E-10</v>
      </c>
      <c r="I44" s="22"/>
      <c r="J44" s="22"/>
      <c r="K44" s="22"/>
      <c r="L44" s="22"/>
      <c r="N44" s="23">
        <f t="shared" si="6"/>
        <v>1.0141204801825872E-4</v>
      </c>
      <c r="O44" s="22">
        <f t="shared" si="5"/>
        <v>1.348814240281616E-10</v>
      </c>
    </row>
    <row r="45" spans="2:15" outlineLevel="1" x14ac:dyDescent="0.25">
      <c r="B45" s="30">
        <f t="shared" si="7"/>
        <v>37</v>
      </c>
      <c r="C45" s="17">
        <v>20.210209159942774</v>
      </c>
      <c r="D45" s="28">
        <f t="shared" si="0"/>
        <v>0.99903071556119571</v>
      </c>
      <c r="E45" s="19">
        <f t="shared" si="3"/>
        <v>-9.6975449873833988E-4</v>
      </c>
      <c r="F45" s="29">
        <f t="shared" si="1"/>
        <v>9.4042378782324882E-7</v>
      </c>
      <c r="G45" s="21">
        <f t="shared" ref="G45:G68" si="8">(1-$G$4)*$G$4^(B45-1)</f>
        <v>6.4903710731685594E-5</v>
      </c>
      <c r="H45" s="22">
        <f t="shared" si="2"/>
        <v>6.1036993490076214E-11</v>
      </c>
      <c r="I45" s="22"/>
      <c r="J45" s="22"/>
      <c r="K45" s="22"/>
      <c r="L45" s="22"/>
      <c r="N45" s="23">
        <f t="shared" si="6"/>
        <v>8.1129638414606962E-5</v>
      </c>
      <c r="O45" s="22">
        <f t="shared" ref="O45:O68" si="9">F45*N45</f>
        <v>7.6296241862595231E-11</v>
      </c>
    </row>
    <row r="46" spans="2:15" outlineLevel="1" x14ac:dyDescent="0.25">
      <c r="B46" s="30">
        <f t="shared" si="7"/>
        <v>38</v>
      </c>
      <c r="C46" s="17">
        <v>20.191628518018014</v>
      </c>
      <c r="D46" s="28">
        <f t="shared" si="0"/>
        <v>0.99908063089413301</v>
      </c>
      <c r="E46" s="19">
        <f t="shared" si="3"/>
        <v>-9.1979198485117933E-4</v>
      </c>
      <c r="F46" s="29">
        <f t="shared" si="1"/>
        <v>8.4601729539647207E-7</v>
      </c>
      <c r="G46" s="21">
        <f t="shared" si="8"/>
        <v>5.1922968585348471E-5</v>
      </c>
      <c r="H46" s="22">
        <f t="shared" si="2"/>
        <v>4.3927729451532497E-11</v>
      </c>
      <c r="I46" s="22"/>
      <c r="J46" s="22"/>
      <c r="K46" s="22"/>
      <c r="L46" s="22"/>
      <c r="N46" s="23">
        <f t="shared" ref="N46:N68" si="10">G45</f>
        <v>6.4903710731685594E-5</v>
      </c>
      <c r="O46" s="22">
        <f t="shared" si="9"/>
        <v>5.4909661814415625E-11</v>
      </c>
    </row>
    <row r="47" spans="2:15" outlineLevel="1" x14ac:dyDescent="0.25">
      <c r="B47" s="30">
        <f t="shared" si="7"/>
        <v>39</v>
      </c>
      <c r="C47" s="17">
        <v>20.166298325505803</v>
      </c>
      <c r="D47" s="28">
        <f t="shared" si="0"/>
        <v>0.99874551017568458</v>
      </c>
      <c r="E47" s="19">
        <f t="shared" si="3"/>
        <v>-1.2552773553771101E-3</v>
      </c>
      <c r="F47" s="29">
        <f t="shared" si="1"/>
        <v>1.5757212389225514E-6</v>
      </c>
      <c r="G47" s="21">
        <f t="shared" si="8"/>
        <v>4.1538374868278781E-5</v>
      </c>
      <c r="H47" s="22">
        <f t="shared" si="2"/>
        <v>6.545289951027361E-11</v>
      </c>
      <c r="I47" s="22"/>
      <c r="J47" s="22"/>
      <c r="K47" s="22"/>
      <c r="L47" s="22"/>
      <c r="N47" s="23">
        <f t="shared" si="10"/>
        <v>5.1922968585348471E-5</v>
      </c>
      <c r="O47" s="22">
        <f t="shared" si="9"/>
        <v>8.1816124387842003E-11</v>
      </c>
    </row>
    <row r="48" spans="2:15" outlineLevel="1" x14ac:dyDescent="0.25">
      <c r="B48" s="30">
        <f t="shared" si="7"/>
        <v>40</v>
      </c>
      <c r="C48" s="17">
        <v>20.133709579943119</v>
      </c>
      <c r="D48" s="28">
        <f t="shared" si="0"/>
        <v>0.99838399962964608</v>
      </c>
      <c r="E48" s="19">
        <f t="shared" si="3"/>
        <v>-1.6173075073648126E-3</v>
      </c>
      <c r="F48" s="29">
        <f t="shared" si="1"/>
        <v>2.6156835733785833E-6</v>
      </c>
      <c r="G48" s="21">
        <f t="shared" si="8"/>
        <v>3.323069989462303E-5</v>
      </c>
      <c r="H48" s="22">
        <f t="shared" si="2"/>
        <v>8.6920995846238875E-11</v>
      </c>
      <c r="I48" s="22"/>
      <c r="J48" s="22"/>
      <c r="K48" s="22"/>
      <c r="L48" s="22"/>
      <c r="N48" s="23">
        <f t="shared" si="10"/>
        <v>4.1538374868278781E-5</v>
      </c>
      <c r="O48" s="22">
        <f t="shared" si="9"/>
        <v>1.0865124480779858E-10</v>
      </c>
    </row>
    <row r="49" spans="2:15" outlineLevel="1" x14ac:dyDescent="0.25">
      <c r="B49" s="30">
        <f t="shared" si="7"/>
        <v>41</v>
      </c>
      <c r="C49" s="17">
        <v>20.143157451956821</v>
      </c>
      <c r="D49" s="28">
        <f t="shared" si="0"/>
        <v>1.0004692563968993</v>
      </c>
      <c r="E49" s="19">
        <f t="shared" si="3"/>
        <v>4.6914633054785161E-4</v>
      </c>
      <c r="F49" s="29">
        <f t="shared" si="1"/>
        <v>2.2009827946651403E-7</v>
      </c>
      <c r="G49" s="21">
        <f t="shared" si="8"/>
        <v>2.6584559915698429E-5</v>
      </c>
      <c r="H49" s="22">
        <f t="shared" si="2"/>
        <v>5.8512158978196798E-12</v>
      </c>
      <c r="I49" s="22"/>
      <c r="J49" s="22"/>
      <c r="K49" s="22"/>
      <c r="L49" s="22"/>
      <c r="N49" s="23">
        <f t="shared" si="10"/>
        <v>3.323069989462303E-5</v>
      </c>
      <c r="O49" s="22">
        <f t="shared" si="9"/>
        <v>7.3140198722745981E-12</v>
      </c>
    </row>
    <row r="50" spans="2:15" outlineLevel="1" x14ac:dyDescent="0.25">
      <c r="B50" s="30">
        <f t="shared" si="7"/>
        <v>42</v>
      </c>
      <c r="C50" s="17">
        <v>20.18606675104547</v>
      </c>
      <c r="D50" s="28">
        <f t="shared" si="0"/>
        <v>1.0021302171315987</v>
      </c>
      <c r="E50" s="19">
        <f t="shared" si="3"/>
        <v>2.1279514361297863E-3</v>
      </c>
      <c r="F50" s="29">
        <f t="shared" si="1"/>
        <v>4.5281773145268195E-6</v>
      </c>
      <c r="G50" s="21">
        <f t="shared" si="8"/>
        <v>2.1267647932558743E-5</v>
      </c>
      <c r="H50" s="22">
        <f t="shared" si="2"/>
        <v>9.6303680901555715E-11</v>
      </c>
      <c r="I50" s="22"/>
      <c r="J50" s="22"/>
      <c r="K50" s="22"/>
      <c r="L50" s="22"/>
      <c r="N50" s="23">
        <f t="shared" si="10"/>
        <v>2.6584559915698429E-5</v>
      </c>
      <c r="O50" s="22">
        <f t="shared" si="9"/>
        <v>1.2037960112694464E-10</v>
      </c>
    </row>
    <row r="51" spans="2:15" outlineLevel="1" x14ac:dyDescent="0.25">
      <c r="B51" s="30">
        <f t="shared" si="7"/>
        <v>43</v>
      </c>
      <c r="C51" s="17">
        <v>20.197045771361868</v>
      </c>
      <c r="D51" s="28">
        <f t="shared" si="0"/>
        <v>1.0005438910141238</v>
      </c>
      <c r="E51" s="19">
        <f t="shared" si="3"/>
        <v>5.437431590151015E-4</v>
      </c>
      <c r="F51" s="29">
        <f t="shared" si="1"/>
        <v>2.9565662297572194E-7</v>
      </c>
      <c r="G51" s="21">
        <f t="shared" si="8"/>
        <v>1.7014118346046996E-5</v>
      </c>
      <c r="H51" s="22">
        <f t="shared" si="2"/>
        <v>5.0303367731015299E-12</v>
      </c>
      <c r="I51" s="22"/>
      <c r="J51" s="22"/>
      <c r="K51" s="22"/>
      <c r="L51" s="22"/>
      <c r="N51" s="23">
        <f t="shared" si="10"/>
        <v>2.1267647932558743E-5</v>
      </c>
      <c r="O51" s="22">
        <f t="shared" si="9"/>
        <v>6.2879209663769122E-12</v>
      </c>
    </row>
    <row r="52" spans="2:15" outlineLevel="1" x14ac:dyDescent="0.25">
      <c r="B52" s="30">
        <f t="shared" si="7"/>
        <v>44</v>
      </c>
      <c r="C52" s="17">
        <v>20.165117041607715</v>
      </c>
      <c r="D52" s="28">
        <f t="shared" si="0"/>
        <v>0.9984191386148451</v>
      </c>
      <c r="E52" s="19">
        <f t="shared" si="3"/>
        <v>-1.582112265000016E-3</v>
      </c>
      <c r="F52" s="29">
        <f t="shared" si="1"/>
        <v>2.5030792190634808E-6</v>
      </c>
      <c r="G52" s="21">
        <f t="shared" si="8"/>
        <v>1.3611294676837595E-5</v>
      </c>
      <c r="H52" s="22">
        <f t="shared" si="2"/>
        <v>3.4070148850141563E-11</v>
      </c>
      <c r="I52" s="22"/>
      <c r="J52" s="22"/>
      <c r="K52" s="22"/>
      <c r="L52" s="22"/>
      <c r="N52" s="23">
        <f t="shared" si="10"/>
        <v>1.7014118346046996E-5</v>
      </c>
      <c r="O52" s="22">
        <f t="shared" si="9"/>
        <v>4.2587686062676955E-11</v>
      </c>
    </row>
    <row r="53" spans="2:15" outlineLevel="1" x14ac:dyDescent="0.25">
      <c r="B53" s="30">
        <f t="shared" si="7"/>
        <v>45</v>
      </c>
      <c r="C53" s="17">
        <v>20.114299141000384</v>
      </c>
      <c r="D53" s="28">
        <f t="shared" si="0"/>
        <v>0.99747991045613693</v>
      </c>
      <c r="E53" s="19">
        <f t="shared" si="3"/>
        <v>-2.5232703145259719E-3</v>
      </c>
      <c r="F53" s="29">
        <f t="shared" si="1"/>
        <v>6.3668930801679974E-6</v>
      </c>
      <c r="G53" s="21">
        <f t="shared" si="8"/>
        <v>1.0889035741470081E-5</v>
      </c>
      <c r="H53" s="22">
        <f t="shared" si="2"/>
        <v>6.9329326312067864E-11</v>
      </c>
      <c r="I53" s="22"/>
      <c r="J53" s="22"/>
      <c r="K53" s="22"/>
      <c r="L53" s="22"/>
      <c r="N53" s="23">
        <f t="shared" si="10"/>
        <v>1.3611294676837595E-5</v>
      </c>
      <c r="O53" s="22">
        <f t="shared" si="9"/>
        <v>8.6661657890084785E-11</v>
      </c>
    </row>
    <row r="54" spans="2:15" outlineLevel="1" x14ac:dyDescent="0.25">
      <c r="B54" s="30">
        <f t="shared" si="7"/>
        <v>46</v>
      </c>
      <c r="C54" s="17">
        <v>20.096907668881936</v>
      </c>
      <c r="D54" s="28">
        <f t="shared" si="0"/>
        <v>0.99913536773036271</v>
      </c>
      <c r="E54" s="19">
        <f t="shared" si="3"/>
        <v>-8.6500627972113707E-4</v>
      </c>
      <c r="F54" s="29">
        <f t="shared" si="1"/>
        <v>7.4823586395700203E-7</v>
      </c>
      <c r="G54" s="21">
        <f t="shared" si="8"/>
        <v>8.7112285931760655E-6</v>
      </c>
      <c r="H54" s="22">
        <f t="shared" si="2"/>
        <v>6.5180536525420324E-12</v>
      </c>
      <c r="I54" s="22"/>
      <c r="J54" s="22"/>
      <c r="K54" s="22"/>
      <c r="L54" s="22"/>
      <c r="N54" s="23">
        <f t="shared" si="10"/>
        <v>1.0889035741470081E-5</v>
      </c>
      <c r="O54" s="22">
        <f t="shared" si="9"/>
        <v>8.1475670656775413E-12</v>
      </c>
    </row>
    <row r="55" spans="2:15" outlineLevel="1" x14ac:dyDescent="0.25">
      <c r="B55" s="30">
        <f t="shared" si="7"/>
        <v>47</v>
      </c>
      <c r="C55" s="17">
        <v>20.088943894600796</v>
      </c>
      <c r="D55" s="28">
        <f t="shared" si="0"/>
        <v>0.99960373135945324</v>
      </c>
      <c r="E55" s="19">
        <f t="shared" si="3"/>
        <v>-3.9634717571253428E-4</v>
      </c>
      <c r="F55" s="29">
        <f t="shared" si="1"/>
        <v>1.5709108369530253E-7</v>
      </c>
      <c r="G55" s="21">
        <f t="shared" si="8"/>
        <v>6.9689828745408526E-6</v>
      </c>
      <c r="H55" s="22">
        <f t="shared" si="2"/>
        <v>1.094765072015627E-12</v>
      </c>
      <c r="I55" s="22"/>
      <c r="J55" s="22"/>
      <c r="K55" s="22"/>
      <c r="L55" s="22"/>
      <c r="N55" s="23">
        <f t="shared" si="10"/>
        <v>8.7112285931760655E-6</v>
      </c>
      <c r="O55" s="22">
        <f t="shared" si="9"/>
        <v>1.3684563400195339E-12</v>
      </c>
    </row>
    <row r="56" spans="2:15" outlineLevel="1" x14ac:dyDescent="0.25">
      <c r="B56" s="30">
        <f t="shared" si="7"/>
        <v>48</v>
      </c>
      <c r="C56" s="17">
        <v>20.086206616314428</v>
      </c>
      <c r="D56" s="28">
        <f t="shared" si="0"/>
        <v>0.9998637420513129</v>
      </c>
      <c r="E56" s="19">
        <f t="shared" si="3"/>
        <v>-1.3626723264474364E-4</v>
      </c>
      <c r="F56" s="29">
        <f t="shared" si="1"/>
        <v>1.8568758692656687E-8</v>
      </c>
      <c r="G56" s="21">
        <f t="shared" si="8"/>
        <v>5.5751862996326827E-6</v>
      </c>
      <c r="H56" s="22">
        <f t="shared" si="2"/>
        <v>1.0352428906448485E-13</v>
      </c>
      <c r="I56" s="22"/>
      <c r="J56" s="22"/>
      <c r="K56" s="22"/>
      <c r="L56" s="22"/>
      <c r="N56" s="23">
        <f t="shared" si="10"/>
        <v>6.9689828745408526E-6</v>
      </c>
      <c r="O56" s="22">
        <f t="shared" si="9"/>
        <v>1.2940536133060605E-13</v>
      </c>
    </row>
    <row r="57" spans="2:15" outlineLevel="1" x14ac:dyDescent="0.25">
      <c r="B57" s="30">
        <f t="shared" si="7"/>
        <v>49</v>
      </c>
      <c r="C57" s="17">
        <v>20.111640146785845</v>
      </c>
      <c r="D57" s="28">
        <f t="shared" si="0"/>
        <v>1.0012662187020798</v>
      </c>
      <c r="E57" s="19">
        <f t="shared" si="3"/>
        <v>1.2654177232506389E-3</v>
      </c>
      <c r="F57" s="29">
        <f t="shared" si="1"/>
        <v>1.6012820143168306E-6</v>
      </c>
      <c r="G57" s="21">
        <f t="shared" si="8"/>
        <v>4.4601490397061464E-6</v>
      </c>
      <c r="H57" s="22">
        <f t="shared" si="2"/>
        <v>7.1419564384539359E-12</v>
      </c>
      <c r="I57" s="22"/>
      <c r="J57" s="22"/>
      <c r="K57" s="22"/>
      <c r="L57" s="22"/>
      <c r="N57" s="23">
        <f t="shared" si="10"/>
        <v>5.5751862996326827E-6</v>
      </c>
      <c r="O57" s="22">
        <f t="shared" si="9"/>
        <v>8.9274455480674191E-12</v>
      </c>
    </row>
    <row r="58" spans="2:15" outlineLevel="1" x14ac:dyDescent="0.25">
      <c r="B58" s="30">
        <f t="shared" si="7"/>
        <v>50</v>
      </c>
      <c r="C58" s="17">
        <v>20.107007520789878</v>
      </c>
      <c r="D58" s="28">
        <f t="shared" si="0"/>
        <v>0.99976965449052613</v>
      </c>
      <c r="E58" s="19">
        <f t="shared" si="3"/>
        <v>-2.3037204307541559E-4</v>
      </c>
      <c r="F58" s="29">
        <f t="shared" si="1"/>
        <v>5.3071278230741134E-8</v>
      </c>
      <c r="G58" s="21">
        <f t="shared" si="8"/>
        <v>3.5681192317649175E-6</v>
      </c>
      <c r="H58" s="22">
        <f t="shared" si="2"/>
        <v>1.8936464850945423E-13</v>
      </c>
      <c r="I58" s="22"/>
      <c r="J58" s="22"/>
      <c r="K58" s="22"/>
      <c r="L58" s="22"/>
      <c r="N58" s="23">
        <f t="shared" si="10"/>
        <v>4.4601490397061464E-6</v>
      </c>
      <c r="O58" s="22">
        <f t="shared" si="9"/>
        <v>2.3670581063681779E-13</v>
      </c>
    </row>
    <row r="59" spans="2:15" outlineLevel="1" x14ac:dyDescent="0.25">
      <c r="B59" s="30">
        <f t="shared" si="7"/>
        <v>51</v>
      </c>
      <c r="C59" s="17">
        <v>20.08330302460601</v>
      </c>
      <c r="D59" s="28">
        <f t="shared" si="0"/>
        <v>0.99882108284092708</v>
      </c>
      <c r="E59" s="19">
        <f t="shared" si="3"/>
        <v>-1.1796126285612439E-3</v>
      </c>
      <c r="F59" s="29">
        <f t="shared" si="1"/>
        <v>1.3914859534611672E-6</v>
      </c>
      <c r="G59" s="21">
        <f t="shared" si="8"/>
        <v>2.8544953854119342E-6</v>
      </c>
      <c r="H59" s="22">
        <f t="shared" si="2"/>
        <v>3.9719902330204269E-12</v>
      </c>
      <c r="I59" s="22"/>
      <c r="J59" s="22"/>
      <c r="K59" s="22"/>
      <c r="L59" s="22"/>
      <c r="N59" s="23">
        <f t="shared" si="10"/>
        <v>3.5681192317649175E-6</v>
      </c>
      <c r="O59" s="22">
        <f t="shared" si="9"/>
        <v>4.964987791275534E-12</v>
      </c>
    </row>
    <row r="60" spans="2:15" outlineLevel="1" x14ac:dyDescent="0.25">
      <c r="B60" s="30">
        <f t="shared" si="7"/>
        <v>52</v>
      </c>
      <c r="C60" s="17">
        <v>20.057057150906324</v>
      </c>
      <c r="D60" s="28">
        <f t="shared" si="0"/>
        <v>0.99869314954479704</v>
      </c>
      <c r="E60" s="19">
        <f t="shared" si="3"/>
        <v>-1.3077051289607643E-3</v>
      </c>
      <c r="F60" s="29">
        <f t="shared" si="1"/>
        <v>1.7100927043102893E-6</v>
      </c>
      <c r="G60" s="21">
        <f t="shared" si="8"/>
        <v>2.2835963083295477E-6</v>
      </c>
      <c r="H60" s="22">
        <f t="shared" si="2"/>
        <v>3.9051613864642696E-12</v>
      </c>
      <c r="I60" s="22"/>
      <c r="J60" s="22"/>
      <c r="K60" s="22"/>
      <c r="L60" s="22"/>
      <c r="N60" s="23">
        <f t="shared" si="10"/>
        <v>2.8544953854119342E-6</v>
      </c>
      <c r="O60" s="22">
        <f t="shared" si="9"/>
        <v>4.8814517330803362E-12</v>
      </c>
    </row>
    <row r="61" spans="2:15" outlineLevel="1" x14ac:dyDescent="0.25">
      <c r="B61" s="30">
        <f t="shared" si="7"/>
        <v>53</v>
      </c>
      <c r="C61" s="17">
        <v>20.003315335844768</v>
      </c>
      <c r="D61" s="28">
        <f t="shared" si="0"/>
        <v>0.99732055332658176</v>
      </c>
      <c r="E61" s="19">
        <f t="shared" si="3"/>
        <v>-2.6830428158737805E-3</v>
      </c>
      <c r="F61" s="29">
        <f t="shared" si="1"/>
        <v>7.1987187518119049E-6</v>
      </c>
      <c r="G61" s="21">
        <f t="shared" si="8"/>
        <v>1.8268770466636387E-6</v>
      </c>
      <c r="H61" s="22">
        <f t="shared" si="2"/>
        <v>1.3151174053072288E-11</v>
      </c>
      <c r="I61" s="22"/>
      <c r="J61" s="22"/>
      <c r="K61" s="22"/>
      <c r="L61" s="22"/>
      <c r="N61" s="23">
        <f t="shared" si="10"/>
        <v>2.2835963083295477E-6</v>
      </c>
      <c r="O61" s="22">
        <f t="shared" si="9"/>
        <v>1.6438967566340356E-11</v>
      </c>
    </row>
    <row r="62" spans="2:15" outlineLevel="1" x14ac:dyDescent="0.25">
      <c r="B62" s="30">
        <f t="shared" si="7"/>
        <v>54</v>
      </c>
      <c r="C62" s="17">
        <v>20.021408335045578</v>
      </c>
      <c r="D62" s="28">
        <f t="shared" si="0"/>
        <v>1.0009045000239729</v>
      </c>
      <c r="E62" s="19">
        <f t="shared" si="3"/>
        <v>9.040912103222918E-4</v>
      </c>
      <c r="F62" s="29">
        <f t="shared" si="1"/>
        <v>8.1738091658202643E-7</v>
      </c>
      <c r="G62" s="21">
        <f t="shared" si="8"/>
        <v>1.461501637330911E-6</v>
      </c>
      <c r="H62" s="22">
        <f t="shared" si="2"/>
        <v>1.1946035479076725E-12</v>
      </c>
      <c r="I62" s="22"/>
      <c r="J62" s="22"/>
      <c r="K62" s="22"/>
      <c r="L62" s="22"/>
      <c r="N62" s="23">
        <f t="shared" si="10"/>
        <v>1.8268770466636387E-6</v>
      </c>
      <c r="O62" s="22">
        <f t="shared" si="9"/>
        <v>1.4932544348845905E-12</v>
      </c>
    </row>
    <row r="63" spans="2:15" outlineLevel="1" x14ac:dyDescent="0.25">
      <c r="B63" s="30">
        <f t="shared" si="7"/>
        <v>55</v>
      </c>
      <c r="C63" s="17">
        <v>20.004356237614761</v>
      </c>
      <c r="D63" s="28">
        <f t="shared" si="0"/>
        <v>0.99914830679513345</v>
      </c>
      <c r="E63" s="19">
        <f t="shared" si="3"/>
        <v>-8.5205610158990935E-4</v>
      </c>
      <c r="F63" s="29">
        <f t="shared" si="1"/>
        <v>7.2599960025659396E-7</v>
      </c>
      <c r="G63" s="21">
        <f t="shared" si="8"/>
        <v>1.1692013098647289E-6</v>
      </c>
      <c r="H63" s="22">
        <f t="shared" si="2"/>
        <v>8.4883968358127927E-13</v>
      </c>
      <c r="I63" s="22"/>
      <c r="J63" s="22"/>
      <c r="K63" s="22"/>
      <c r="L63" s="22"/>
      <c r="N63" s="23">
        <f t="shared" si="10"/>
        <v>1.461501637330911E-6</v>
      </c>
      <c r="O63" s="22">
        <f t="shared" si="9"/>
        <v>1.0610496044765989E-12</v>
      </c>
    </row>
    <row r="64" spans="2:15" outlineLevel="1" x14ac:dyDescent="0.25">
      <c r="B64" s="30">
        <f t="shared" si="7"/>
        <v>56</v>
      </c>
      <c r="C64" s="17">
        <v>20.001873321464235</v>
      </c>
      <c r="D64" s="28">
        <f t="shared" si="0"/>
        <v>0.99987588122701709</v>
      </c>
      <c r="E64" s="19">
        <f t="shared" si="3"/>
        <v>-1.2412647635523836E-4</v>
      </c>
      <c r="F64" s="29">
        <f t="shared" si="1"/>
        <v>1.5407382132367549E-8</v>
      </c>
      <c r="G64" s="21">
        <f t="shared" si="8"/>
        <v>9.353610478917832E-7</v>
      </c>
      <c r="H64" s="22">
        <f t="shared" si="2"/>
        <v>1.4411465096600448E-14</v>
      </c>
      <c r="I64" s="22"/>
      <c r="J64" s="22"/>
      <c r="K64" s="22"/>
      <c r="L64" s="22"/>
      <c r="N64" s="23">
        <f t="shared" si="10"/>
        <v>1.1692013098647289E-6</v>
      </c>
      <c r="O64" s="22">
        <f t="shared" si="9"/>
        <v>1.8014331370750559E-14</v>
      </c>
    </row>
    <row r="65" spans="2:15" outlineLevel="1" x14ac:dyDescent="0.25">
      <c r="B65" s="30">
        <f t="shared" si="7"/>
        <v>57</v>
      </c>
      <c r="C65" s="17">
        <v>20.038077029990127</v>
      </c>
      <c r="D65" s="28">
        <f t="shared" si="0"/>
        <v>1.0018100158892138</v>
      </c>
      <c r="E65" s="19">
        <f t="shared" si="3"/>
        <v>1.8083797844071746E-3</v>
      </c>
      <c r="F65" s="29">
        <f t="shared" si="1"/>
        <v>3.2702374446525393E-6</v>
      </c>
      <c r="G65" s="21">
        <f t="shared" si="8"/>
        <v>7.482888383134266E-7</v>
      </c>
      <c r="H65" s="22">
        <f t="shared" si="2"/>
        <v>2.4470821784681172E-12</v>
      </c>
      <c r="I65" s="22"/>
      <c r="J65" s="22"/>
      <c r="K65" s="22"/>
      <c r="L65" s="22"/>
      <c r="N65" s="23">
        <f t="shared" si="10"/>
        <v>9.353610478917832E-7</v>
      </c>
      <c r="O65" s="22">
        <f t="shared" si="9"/>
        <v>3.0588527230851463E-12</v>
      </c>
    </row>
    <row r="66" spans="2:15" x14ac:dyDescent="0.25">
      <c r="B66" s="30">
        <f t="shared" si="7"/>
        <v>58</v>
      </c>
      <c r="C66" s="17">
        <v>20.038576490427808</v>
      </c>
      <c r="D66" s="28">
        <f t="shared" si="0"/>
        <v>1.0000249255673053</v>
      </c>
      <c r="E66" s="19">
        <f t="shared" si="3"/>
        <v>2.4925256668476403E-5</v>
      </c>
      <c r="F66" s="29">
        <f t="shared" si="1"/>
        <v>6.2126841998942735E-10</v>
      </c>
      <c r="G66" s="21">
        <f t="shared" si="8"/>
        <v>5.9863107065074134E-7</v>
      </c>
      <c r="H66" s="22">
        <f t="shared" si="2"/>
        <v>3.7191057941976535E-16</v>
      </c>
      <c r="I66" s="22"/>
      <c r="J66" s="22"/>
      <c r="K66" s="22"/>
      <c r="L66" s="22"/>
      <c r="N66" s="23">
        <f t="shared" si="10"/>
        <v>7.482888383134266E-7</v>
      </c>
      <c r="O66" s="22">
        <f t="shared" si="9"/>
        <v>4.6488822427470666E-16</v>
      </c>
    </row>
    <row r="67" spans="2:15" x14ac:dyDescent="0.25">
      <c r="B67" s="30">
        <f t="shared" si="7"/>
        <v>59</v>
      </c>
      <c r="C67" s="17">
        <v>20.035250954434407</v>
      </c>
      <c r="D67" s="28">
        <f t="shared" si="0"/>
        <v>0.99983404330167913</v>
      </c>
      <c r="E67" s="19">
        <f t="shared" si="3"/>
        <v>-1.659704706574891E-4</v>
      </c>
      <c r="F67" s="29">
        <f t="shared" si="1"/>
        <v>2.754619713026845E-8</v>
      </c>
      <c r="G67" s="21">
        <f t="shared" si="8"/>
        <v>4.7890485652059314E-7</v>
      </c>
      <c r="H67" s="22">
        <f t="shared" si="2"/>
        <v>1.3192007584359187E-14</v>
      </c>
      <c r="I67" s="22"/>
      <c r="J67" s="22"/>
      <c r="K67" s="22"/>
      <c r="L67" s="22"/>
      <c r="N67" s="23">
        <f t="shared" si="10"/>
        <v>5.9863107065074134E-7</v>
      </c>
      <c r="O67" s="22">
        <f t="shared" si="9"/>
        <v>1.6490009480448981E-14</v>
      </c>
    </row>
    <row r="68" spans="2:15" ht="17.25" x14ac:dyDescent="0.3">
      <c r="B68" s="31">
        <f t="shared" si="7"/>
        <v>60</v>
      </c>
      <c r="C68" s="32">
        <v>19.983844526720045</v>
      </c>
      <c r="D68" s="33">
        <f t="shared" si="0"/>
        <v>0.99743420095753854</v>
      </c>
      <c r="E68" s="34">
        <f t="shared" si="3"/>
        <v>-2.5690963461780288E-3</v>
      </c>
      <c r="F68" s="35">
        <f t="shared" si="1"/>
        <v>6.6002560359452981E-6</v>
      </c>
      <c r="G68" s="36">
        <f t="shared" si="8"/>
        <v>3.8312388521647453E-7</v>
      </c>
      <c r="H68" s="37">
        <f t="shared" si="2"/>
        <v>2.5287157359148494E-12</v>
      </c>
      <c r="I68" s="38"/>
      <c r="J68" s="15">
        <v>0.8</v>
      </c>
      <c r="K68" s="38"/>
      <c r="L68" s="38"/>
      <c r="N68" s="23">
        <f t="shared" si="10"/>
        <v>4.7890485652059314E-7</v>
      </c>
      <c r="O68" s="22">
        <f t="shared" si="9"/>
        <v>3.1608946698935618E-12</v>
      </c>
    </row>
    <row r="69" spans="2:15" s="46" customFormat="1" x14ac:dyDescent="0.25">
      <c r="B69" s="5"/>
      <c r="C69" s="39"/>
      <c r="D69" s="40" t="s">
        <v>10</v>
      </c>
      <c r="E69" s="41"/>
      <c r="F69" s="42">
        <f>SUM(F8:F68)</f>
        <v>4.9523573492272056E-4</v>
      </c>
      <c r="G69" s="43">
        <f>SUM(G8:G68)</f>
        <v>0.99999846750445887</v>
      </c>
      <c r="H69" s="44"/>
      <c r="I69" s="44"/>
      <c r="J69" s="45">
        <f>O71</f>
        <v>7.4163707002211782E-3</v>
      </c>
      <c r="K69" s="44"/>
      <c r="L69" s="44"/>
      <c r="N69" s="43">
        <f>SUM(N8:N68)</f>
        <v>0.99999808438057369</v>
      </c>
    </row>
    <row r="70" spans="2:15" s="46" customFormat="1" x14ac:dyDescent="0.25">
      <c r="B70" s="5"/>
      <c r="C70" s="39"/>
      <c r="D70" s="40" t="s">
        <v>11</v>
      </c>
      <c r="E70" s="47">
        <f>AVERAGE(E8:E68)</f>
        <v>3.2154286030102705E-4</v>
      </c>
      <c r="F70" s="48">
        <f>AVERAGE(F8:F68)</f>
        <v>8.2539289153786761E-6</v>
      </c>
      <c r="H70" s="49">
        <f>SUM(H8:H68)</f>
        <v>6.4203893644114866E-5</v>
      </c>
      <c r="I70" s="44"/>
      <c r="J70" s="49">
        <f>J68*J69^2+(1-J68)*F8</f>
        <v>6.4203893644114907E-5</v>
      </c>
      <c r="K70" s="44"/>
      <c r="L70" s="44"/>
      <c r="O70" s="50">
        <f>SUM(O9:O68)</f>
        <v>5.5002554363099174E-5</v>
      </c>
    </row>
    <row r="71" spans="2:15" s="46" customFormat="1" x14ac:dyDescent="0.25">
      <c r="B71" s="5"/>
      <c r="C71" s="39"/>
      <c r="D71" s="40" t="s">
        <v>12</v>
      </c>
      <c r="E71" s="51"/>
      <c r="F71" s="48">
        <f>SQRT(F70)</f>
        <v>2.8729651782398399E-3</v>
      </c>
      <c r="H71" s="52">
        <f>SQRT(H70)</f>
        <v>8.0127332193275259E-3</v>
      </c>
      <c r="I71" s="44"/>
      <c r="J71" s="49">
        <f>SQRT(J70)</f>
        <v>8.0127332193275294E-3</v>
      </c>
      <c r="K71" s="44"/>
      <c r="L71" s="44"/>
      <c r="O71" s="53">
        <f>SQRT(O70)</f>
        <v>7.4163707002211782E-3</v>
      </c>
    </row>
    <row r="72" spans="2:15" s="46" customFormat="1" x14ac:dyDescent="0.25">
      <c r="B72" s="5"/>
      <c r="C72" s="39"/>
      <c r="G72" s="19"/>
    </row>
    <row r="74" spans="2:15" x14ac:dyDescent="0.25">
      <c r="F74" s="54"/>
    </row>
    <row r="75" spans="2:15" x14ac:dyDescent="0.25">
      <c r="F75" s="54"/>
    </row>
    <row r="76" spans="2:15" x14ac:dyDescent="0.25">
      <c r="C76" s="55"/>
      <c r="F76" s="56"/>
    </row>
    <row r="77" spans="2:15" x14ac:dyDescent="0.25">
      <c r="C77" s="55"/>
      <c r="F77" s="56"/>
    </row>
    <row r="82" spans="6:18" x14ac:dyDescent="0.25">
      <c r="F82" s="44"/>
    </row>
    <row r="83" spans="6:18" x14ac:dyDescent="0.25">
      <c r="F83" s="44"/>
    </row>
    <row r="88" spans="6:18" x14ac:dyDescent="0.25">
      <c r="R88" s="57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060418-YT-volatility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David's 5810</dc:creator>
  <cp:lastModifiedBy>MJ</cp:lastModifiedBy>
  <dcterms:created xsi:type="dcterms:W3CDTF">2018-06-11T22:43:19Z</dcterms:created>
  <dcterms:modified xsi:type="dcterms:W3CDTF">2020-07-17T08:35:09Z</dcterms:modified>
</cp:coreProperties>
</file>