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<sst xmlns="http://schemas.openxmlformats.org/spreadsheetml/2006/main" count="150" uniqueCount="150">
  <si>
    <t>RegO</t>
  </si>
  <si>
    <t>CompanyInformation/RegO</t>
  </si>
  <si>
    <t>https://expo.sec.vt.edu/student/CompanyInformation/RegO</t>
  </si>
  <si>
    <t>Rehrig Pacific Company</t>
  </si>
  <si>
    <t>CompanyInformation/RPC</t>
  </si>
  <si>
    <t>https://expo.sec.vt.edu/student/CompanyInformation/RPC</t>
  </si>
  <si>
    <t>Reynolds American</t>
  </si>
  <si>
    <t>CompanyInformation/RAI123</t>
  </si>
  <si>
    <t>https://expo.sec.vt.edu/student/CompanyInformation/RAI123</t>
  </si>
  <si>
    <t>Rincon Research Corporation</t>
  </si>
  <si>
    <t>CompanyInformation/RINCON</t>
  </si>
  <si>
    <t>https://expo.sec.vt.edu/student/CompanyInformation/RINCON</t>
  </si>
  <si>
    <t>Rio Tinto</t>
  </si>
  <si>
    <t>CompanyInformation/RioTinto</t>
  </si>
  <si>
    <t>https://expo.sec.vt.edu/student/CompanyInformation/RioTinto</t>
  </si>
  <si>
    <t>Rockwell Collins</t>
  </si>
  <si>
    <t>CompanyInformation/RAC</t>
  </si>
  <si>
    <t>https://expo.sec.vt.edu/student/CompanyInformation/RAC</t>
  </si>
  <si>
    <t>Rolls-Royce</t>
  </si>
  <si>
    <t>CompanyInformation/RRC</t>
  </si>
  <si>
    <t>https://expo.sec.vt.edu/student/CompanyInformation/RRC</t>
  </si>
  <si>
    <t>RoviSys</t>
  </si>
  <si>
    <t>CompanyInformation/RoviSys</t>
  </si>
  <si>
    <t>https://expo.sec.vt.edu/student/CompanyInformation/RoviSys</t>
  </si>
  <si>
    <t>RS&amp;H</t>
  </si>
  <si>
    <t>CompanyInformation/rsh</t>
  </si>
  <si>
    <t>https://expo.sec.vt.edu/student/CompanyInformation/rsh</t>
  </si>
  <si>
    <t>Sabra Dipping, LLC</t>
  </si>
  <si>
    <t>CompanyInformation/Sabra</t>
  </si>
  <si>
    <t>https://expo.sec.vt.edu/student/CompanyInformation/Sabra</t>
  </si>
  <si>
    <t>SAIC</t>
  </si>
  <si>
    <t>CompanyInformation/SRNS</t>
  </si>
  <si>
    <t>https://expo.sec.vt.edu/student/CompanyInformation/SAIC</t>
  </si>
  <si>
    <t>Savannah River Nuclear Solutions</t>
  </si>
  <si>
    <t>CompanyInformation/SRR</t>
  </si>
  <si>
    <t>https://expo.sec.vt.edu/student/CompanyInformation/SRNS</t>
  </si>
  <si>
    <t>Savannah River Remediation</t>
  </si>
  <si>
    <t>CompanyInformation/SEE</t>
  </si>
  <si>
    <t>https://expo.sec.vt.edu/student/CompanyInformation/SRR</t>
  </si>
  <si>
    <t>Sealed Air Corporation</t>
  </si>
  <si>
    <t>CompanyInformation/SEC</t>
  </si>
  <si>
    <t>https://expo.sec.vt.edu/student/CompanyInformation/SEE</t>
  </si>
  <si>
    <t>Segars Engineering Corporation</t>
  </si>
  <si>
    <t>CompanyInformation/SETTY</t>
  </si>
  <si>
    <t>https://expo.sec.vt.edu/student/CompanyInformation/SEC</t>
  </si>
  <si>
    <t>Setty &amp; Associates, Ltd. PC</t>
  </si>
  <si>
    <t>CompanyInformation/SNC</t>
  </si>
  <si>
    <t>https://expo.sec.vt.edu/student/CompanyInformation/SETTY</t>
  </si>
  <si>
    <t>Sierra Nevada Corporation</t>
  </si>
  <si>
    <t>CompanyInformation/Simple</t>
  </si>
  <si>
    <t>https://expo.sec.vt.edu/student/CompanyInformation/SNC</t>
  </si>
  <si>
    <t>Simplimatic Automation</t>
  </si>
  <si>
    <t>CompanyInformation/Southland</t>
  </si>
  <si>
    <t>https://expo.sec.vt.edu/student/CompanyInformation/Simple</t>
  </si>
  <si>
    <t>Southland Industries</t>
  </si>
  <si>
    <t>CompanyInformation/SPAWAR</t>
  </si>
  <si>
    <t>https://expo.sec.vt.edu/student/CompanyInformation/Southland</t>
  </si>
  <si>
    <t>SPAWAR Systems Center Atlantic</t>
  </si>
  <si>
    <t>CompanyInformation/src</t>
  </si>
  <si>
    <t>https://expo.sec.vt.edu/student/CompanyInformation/SPAWAR</t>
  </si>
  <si>
    <t>srcLogic</t>
  </si>
  <si>
    <t>CompanyInformation/SSABAL</t>
  </si>
  <si>
    <t>https://expo.sec.vt.edu/student/CompanyInformation/src</t>
  </si>
  <si>
    <t>SSAB Alabama</t>
  </si>
  <si>
    <t>CompanyInformation/SSAB</t>
  </si>
  <si>
    <t>https://expo.sec.vt.edu/student/CompanyInformation/SSABAL</t>
  </si>
  <si>
    <t>SSAB Americas</t>
  </si>
  <si>
    <t>CompanyInformation/SCI</t>
  </si>
  <si>
    <t>https://expo.sec.vt.edu/student/CompanyInformation/SSAB</t>
  </si>
  <si>
    <t>Standard Calibrations, Inc.</t>
  </si>
  <si>
    <t>CompanyInformation/SDI</t>
  </si>
  <si>
    <t>https://expo.sec.vt.edu/student/CompanyInformation/SCI</t>
  </si>
  <si>
    <t>Steel Dynamics Inc</t>
  </si>
  <si>
    <t>CompanyInformation/Syngenta</t>
  </si>
  <si>
    <t>https://expo.sec.vt.edu/student/CompanyInformation/SDI</t>
  </si>
  <si>
    <t>Syngenta Crop Protection LLC</t>
  </si>
  <si>
    <t>CompanyInformation/SEG</t>
  </si>
  <si>
    <t>https://expo.sec.vt.edu/student/CompanyInformation/Syngenta</t>
  </si>
  <si>
    <t>Systems Engineering Group</t>
  </si>
  <si>
    <t>CompanyInformation/TECONN</t>
  </si>
  <si>
    <t>https://expo.sec.vt.edu/student/CompanyInformation/SEG</t>
  </si>
  <si>
    <t>TE Connectivity</t>
  </si>
  <si>
    <t>CompanyInformation/Technomics</t>
  </si>
  <si>
    <t>https://expo.sec.vt.edu/student/CompanyInformation/TECONN</t>
  </si>
  <si>
    <t>Technomics</t>
  </si>
  <si>
    <t>CompanyInformation/Tensley</t>
  </si>
  <si>
    <t>https://expo.sec.vt.edu/student/CompanyInformation/Technomics</t>
  </si>
  <si>
    <t>Tensley Consulting Inc.</t>
  </si>
  <si>
    <t>CompanyInformation/Texas</t>
  </si>
  <si>
    <t>https://expo.sec.vt.edu/student/CompanyInformation/Tensley</t>
  </si>
  <si>
    <t>Texas Instruments</t>
  </si>
  <si>
    <t>CompanyInformation/Textron</t>
  </si>
  <si>
    <t>https://expo.sec.vt.edu/student/CompanyInformation/Texas</t>
  </si>
  <si>
    <t>Textron Inc.</t>
  </si>
  <si>
    <t>CompanyInformation/TDSI</t>
  </si>
  <si>
    <t>https://expo.sec.vt.edu/student/CompanyInformation/Textron</t>
  </si>
  <si>
    <t>Thales Defense &amp; Security Inc.</t>
  </si>
  <si>
    <t>CompanyInformation/CLX</t>
  </si>
  <si>
    <t>https://expo.sec.vt.edu/student/CompanyInformation/TDSI</t>
  </si>
  <si>
    <t>The Aerospace Corporation</t>
  </si>
  <si>
    <t>CompanyInformation/HASKELL</t>
  </si>
  <si>
    <t>https://expo.sec.vt.edu/student/CompanyInformation/Aero</t>
  </si>
  <si>
    <t>The Clorox Company</t>
  </si>
  <si>
    <t>CompanyInformation/MDA</t>
  </si>
  <si>
    <t>https://expo.sec.vt.edu/student/CompanyInformation/CLX</t>
  </si>
  <si>
    <t>The Haskell Company</t>
  </si>
  <si>
    <t>CompanyInformation/Mosaic</t>
  </si>
  <si>
    <t>https://expo.sec.vt.edu/student/CompanyInformation/HASKELL</t>
  </si>
  <si>
    <t>The Missile Defense Agency</t>
  </si>
  <si>
    <t>CompanyInformation/Thermo</t>
  </si>
  <si>
    <t>https://expo.sec.vt.edu/student/CompanyInformation/MDA</t>
  </si>
  <si>
    <t>The Mosaic Company</t>
  </si>
  <si>
    <t>CompanyInformation/Thomp</t>
  </si>
  <si>
    <t>https://expo.sec.vt.edu/student/CompanyInformation/Mosaic</t>
  </si>
  <si>
    <t>Thermo Systems LLC</t>
  </si>
  <si>
    <t>CompanyInformation/Titan</t>
  </si>
  <si>
    <t>https://expo.sec.vt.edu/student/CompanyInformation/Thermo</t>
  </si>
  <si>
    <t>Thompson &amp; Litton</t>
  </si>
  <si>
    <t>CompanyInformation/TMEIC</t>
  </si>
  <si>
    <t>https://expo.sec.vt.edu/student/CompanyInformation/Thomp</t>
  </si>
  <si>
    <t>Titan America</t>
  </si>
  <si>
    <t>CompanyInformation/Torc</t>
  </si>
  <si>
    <t>https://expo.sec.vt.edu/student/CompanyInformation/Titan</t>
  </si>
  <si>
    <t>TMEIC Corporation</t>
  </si>
  <si>
    <t>CompanyInformation/TRD</t>
  </si>
  <si>
    <t>https://expo.sec.vt.edu/student/CompanyInformation/TMEIC</t>
  </si>
  <si>
    <t>Torc Robotics</t>
  </si>
  <si>
    <t>CompanyInformation/TSE2018</t>
  </si>
  <si>
    <t>https://expo.sec.vt.edu/student/CompanyInformation/Torc</t>
  </si>
  <si>
    <t>Toyota Racing Development, USA, INC</t>
  </si>
  <si>
    <t>CompanyInformation/TrinityMfg</t>
  </si>
  <si>
    <t>https://expo.sec.vt.edu/student/CompanyInformation/TRD</t>
  </si>
  <si>
    <t>Triad Systems Engineering, Inc.</t>
  </si>
  <si>
    <t>CompanyInformation/TSRSM</t>
  </si>
  <si>
    <t>https://expo.sec.vt.edu/student/CompanyInformation/TSE2018</t>
  </si>
  <si>
    <t>Trinity Manufacturing, Inc.</t>
  </si>
  <si>
    <t>CompanyInformation/TTIFC</t>
  </si>
  <si>
    <t>https://expo.sec.vt.edu/student/CompanyInformation/TrinityMfg</t>
  </si>
  <si>
    <t>Tri-State/Service Group</t>
  </si>
  <si>
    <t>CompanyInformation/TTM</t>
  </si>
  <si>
    <t>https://expo.sec.vt.edu/student/CompanyInformation/TSRSM</t>
  </si>
  <si>
    <t>TTI Floor Care</t>
  </si>
  <si>
    <t>CompanyInformation/USACE</t>
  </si>
  <si>
    <t>https://expo.sec.vt.edu/student/CompanyInformation/TTIFC</t>
  </si>
  <si>
    <t>TTM Technologies</t>
  </si>
  <si>
    <t>CompanyInformation/USACEMED</t>
  </si>
  <si>
    <t>https://expo.sec.vt.edu/student/CompanyInformation/TTM</t>
  </si>
  <si>
    <t>U.S. Army Corps of Engineers, Huntington District</t>
  </si>
  <si>
    <t>CompanyInformation/NRL</t>
  </si>
  <si>
    <t>https://expo.sec.vt.edu/student/CompanyInformation/USACE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</si>
</sst>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name val="Arial"/>
    </font>
    <font>
      <u/>
      <color rgb="FF1155CC"/>
      <name val="Arial"/>
    </font>
    <font>
      <sz val="11.0"/>
      <color rgb="FF000000"/>
      <name val="Inconsolata"/>
    </font>
    <font>
      <u/>
      <color rgb="FF1155CC"/>
      <name val="Arial"/>
    </font>
  </fonts>
  <fills count="3">
    <fill>
      <patternFill patternType="none"/>
    </fill>
    <fill>
      <patternFill patternType="lightGray"/>
    </fill>
    <fill>
      <patternFill patternType="solid">
        <fgColor rgb="FFFFFFFF"/>
        <bgColor rgb="FFFFFFFF"/>
      </patternFill>
    </fill>
  </fills>
  <borders count="3">
    <border/>
    <border>
      <right/>
    </border>
    <border>
      <left/>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Alignment="1" applyBorder="1" applyFont="1">
      <alignment shrinkToFit="0" vertical="bottom" wrapText="0"/>
    </xf>
    <xf borderId="2" fillId="2" fontId="3" numFmtId="0" xfId="0" applyAlignment="1" applyBorder="1" applyFill="1" applyFont="1">
      <alignment vertical="bottom"/>
    </xf>
    <xf borderId="0" fillId="2" fontId="3" numFmtId="0" xfId="0" applyAlignment="1" applyFont="1">
      <alignment vertical="bottom"/>
    </xf>
    <xf borderId="1" fillId="0" fontId="1" numFmtId="0" xfId="0" applyAlignment="1" applyBorder="1" applyFont="1">
      <alignment shrinkToFit="0" vertical="bottom" wrapText="0"/>
    </xf>
    <xf borderId="0" fillId="0" fontId="4" numFmtId="0" xfId="0" applyAlignment="1" applyFont="1">
      <alignment vertical="bottom"/>
    </xf>
    <xf borderId="0" fillId="2" fontId="3"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expo.sec.vt.edu/student/CompanyInformation/Thomp" TargetMode="External"/><Relationship Id="rId42" Type="http://schemas.openxmlformats.org/officeDocument/2006/relationships/hyperlink" Target="https://expo.sec.vt.edu/student/CompanyInformation/TMEIC" TargetMode="External"/><Relationship Id="rId41" Type="http://schemas.openxmlformats.org/officeDocument/2006/relationships/hyperlink" Target="https://expo.sec.vt.edu/student/CompanyInformation/Titan" TargetMode="External"/><Relationship Id="rId44" Type="http://schemas.openxmlformats.org/officeDocument/2006/relationships/hyperlink" Target="https://expo.sec.vt.edu/student/CompanyInformation/TRD" TargetMode="External"/><Relationship Id="rId43" Type="http://schemas.openxmlformats.org/officeDocument/2006/relationships/hyperlink" Target="https://expo.sec.vt.edu/student/CompanyInformation/Torc" TargetMode="External"/><Relationship Id="rId46" Type="http://schemas.openxmlformats.org/officeDocument/2006/relationships/hyperlink" Target="https://expo.sec.vt.edu/student/CompanyInformation/TrinityMfg" TargetMode="External"/><Relationship Id="rId45" Type="http://schemas.openxmlformats.org/officeDocument/2006/relationships/hyperlink" Target="https://expo.sec.vt.edu/student/CompanyInformation/TSE2018" TargetMode="External"/><Relationship Id="rId1" Type="http://schemas.openxmlformats.org/officeDocument/2006/relationships/hyperlink" Target="https://expo.sec.vt.edu/student/CompanyInformation/RegO" TargetMode="External"/><Relationship Id="rId2" Type="http://schemas.openxmlformats.org/officeDocument/2006/relationships/hyperlink" Target="https://expo.sec.vt.edu/student/CompanyInformation/RPC" TargetMode="External"/><Relationship Id="rId3" Type="http://schemas.openxmlformats.org/officeDocument/2006/relationships/hyperlink" Target="https://expo.sec.vt.edu/student/CompanyInformation/RAI123" TargetMode="External"/><Relationship Id="rId4" Type="http://schemas.openxmlformats.org/officeDocument/2006/relationships/hyperlink" Target="https://expo.sec.vt.edu/student/CompanyInformation/RINCON" TargetMode="External"/><Relationship Id="rId9" Type="http://schemas.openxmlformats.org/officeDocument/2006/relationships/hyperlink" Target="https://expo.sec.vt.edu/student/CompanyInformation/rsh" TargetMode="External"/><Relationship Id="rId48" Type="http://schemas.openxmlformats.org/officeDocument/2006/relationships/hyperlink" Target="https://expo.sec.vt.edu/student/CompanyInformation/TTIFC" TargetMode="External"/><Relationship Id="rId47" Type="http://schemas.openxmlformats.org/officeDocument/2006/relationships/hyperlink" Target="https://expo.sec.vt.edu/student/CompanyInformation/TSRSM" TargetMode="External"/><Relationship Id="rId49" Type="http://schemas.openxmlformats.org/officeDocument/2006/relationships/hyperlink" Target="https://expo.sec.vt.edu/student/CompanyInformation/TTM" TargetMode="External"/><Relationship Id="rId5" Type="http://schemas.openxmlformats.org/officeDocument/2006/relationships/hyperlink" Target="https://expo.sec.vt.edu/student/CompanyInformation/RioTinto" TargetMode="External"/><Relationship Id="rId6" Type="http://schemas.openxmlformats.org/officeDocument/2006/relationships/hyperlink" Target="https://expo.sec.vt.edu/student/CompanyInformation/RAC" TargetMode="External"/><Relationship Id="rId7" Type="http://schemas.openxmlformats.org/officeDocument/2006/relationships/hyperlink" Target="https://expo.sec.vt.edu/student/CompanyInformation/RRC" TargetMode="External"/><Relationship Id="rId8" Type="http://schemas.openxmlformats.org/officeDocument/2006/relationships/hyperlink" Target="https://expo.sec.vt.edu/student/CompanyInformation/RoviSys" TargetMode="External"/><Relationship Id="rId31" Type="http://schemas.openxmlformats.org/officeDocument/2006/relationships/hyperlink" Target="https://expo.sec.vt.edu/student/CompanyInformation/Texas" TargetMode="External"/><Relationship Id="rId30" Type="http://schemas.openxmlformats.org/officeDocument/2006/relationships/hyperlink" Target="https://expo.sec.vt.edu/student/CompanyInformation/Tensley" TargetMode="External"/><Relationship Id="rId33" Type="http://schemas.openxmlformats.org/officeDocument/2006/relationships/hyperlink" Target="https://expo.sec.vt.edu/student/CompanyInformation/TDSI" TargetMode="External"/><Relationship Id="rId32" Type="http://schemas.openxmlformats.org/officeDocument/2006/relationships/hyperlink" Target="https://expo.sec.vt.edu/student/CompanyInformation/Textron" TargetMode="External"/><Relationship Id="rId35" Type="http://schemas.openxmlformats.org/officeDocument/2006/relationships/hyperlink" Target="https://expo.sec.vt.edu/student/CompanyInformation/CLX" TargetMode="External"/><Relationship Id="rId34" Type="http://schemas.openxmlformats.org/officeDocument/2006/relationships/hyperlink" Target="https://expo.sec.vt.edu/student/CompanyInformation/Aero" TargetMode="External"/><Relationship Id="rId37" Type="http://schemas.openxmlformats.org/officeDocument/2006/relationships/hyperlink" Target="https://expo.sec.vt.edu/student/CompanyInformation/MDA" TargetMode="External"/><Relationship Id="rId36" Type="http://schemas.openxmlformats.org/officeDocument/2006/relationships/hyperlink" Target="https://expo.sec.vt.edu/student/CompanyInformation/HASKELL" TargetMode="External"/><Relationship Id="rId39" Type="http://schemas.openxmlformats.org/officeDocument/2006/relationships/hyperlink" Target="https://expo.sec.vt.edu/student/CompanyInformation/Thermo" TargetMode="External"/><Relationship Id="rId38" Type="http://schemas.openxmlformats.org/officeDocument/2006/relationships/hyperlink" Target="https://expo.sec.vt.edu/student/CompanyInformation/Mosaic" TargetMode="External"/><Relationship Id="rId20" Type="http://schemas.openxmlformats.org/officeDocument/2006/relationships/hyperlink" Target="https://expo.sec.vt.edu/student/CompanyInformation/SPAWAR" TargetMode="External"/><Relationship Id="rId22" Type="http://schemas.openxmlformats.org/officeDocument/2006/relationships/hyperlink" Target="https://expo.sec.vt.edu/student/CompanyInformation/SSABAL" TargetMode="External"/><Relationship Id="rId21" Type="http://schemas.openxmlformats.org/officeDocument/2006/relationships/hyperlink" Target="https://expo.sec.vt.edu/student/CompanyInformation/src" TargetMode="External"/><Relationship Id="rId24" Type="http://schemas.openxmlformats.org/officeDocument/2006/relationships/hyperlink" Target="https://expo.sec.vt.edu/student/CompanyInformation/SCI" TargetMode="External"/><Relationship Id="rId23" Type="http://schemas.openxmlformats.org/officeDocument/2006/relationships/hyperlink" Target="https://expo.sec.vt.edu/student/CompanyInformation/SSAB" TargetMode="External"/><Relationship Id="rId26" Type="http://schemas.openxmlformats.org/officeDocument/2006/relationships/hyperlink" Target="https://expo.sec.vt.edu/student/CompanyInformation/Syngenta" TargetMode="External"/><Relationship Id="rId25" Type="http://schemas.openxmlformats.org/officeDocument/2006/relationships/hyperlink" Target="https://expo.sec.vt.edu/student/CompanyInformation/SDI" TargetMode="External"/><Relationship Id="rId28" Type="http://schemas.openxmlformats.org/officeDocument/2006/relationships/hyperlink" Target="https://expo.sec.vt.edu/student/CompanyInformation/TECONN" TargetMode="External"/><Relationship Id="rId27" Type="http://schemas.openxmlformats.org/officeDocument/2006/relationships/hyperlink" Target="https://expo.sec.vt.edu/student/CompanyInformation/SEG" TargetMode="External"/><Relationship Id="rId29" Type="http://schemas.openxmlformats.org/officeDocument/2006/relationships/hyperlink" Target="https://expo.sec.vt.edu/student/CompanyInformation/Technomics" TargetMode="External"/><Relationship Id="rId51" Type="http://schemas.openxmlformats.org/officeDocument/2006/relationships/drawing" Target="../drawings/drawing1.xml"/><Relationship Id="rId50" Type="http://schemas.openxmlformats.org/officeDocument/2006/relationships/hyperlink" Target="https://expo.sec.vt.edu/student/CompanyInformation/USACE" TargetMode="External"/><Relationship Id="rId11" Type="http://schemas.openxmlformats.org/officeDocument/2006/relationships/hyperlink" Target="https://expo.sec.vt.edu/student/CompanyInformation/SAIC" TargetMode="External"/><Relationship Id="rId10" Type="http://schemas.openxmlformats.org/officeDocument/2006/relationships/hyperlink" Target="https://expo.sec.vt.edu/student/CompanyInformation/Sabra" TargetMode="External"/><Relationship Id="rId13" Type="http://schemas.openxmlformats.org/officeDocument/2006/relationships/hyperlink" Target="https://expo.sec.vt.edu/student/CompanyInformation/SRR" TargetMode="External"/><Relationship Id="rId12" Type="http://schemas.openxmlformats.org/officeDocument/2006/relationships/hyperlink" Target="https://expo.sec.vt.edu/student/CompanyInformation/SRNS" TargetMode="External"/><Relationship Id="rId15" Type="http://schemas.openxmlformats.org/officeDocument/2006/relationships/hyperlink" Target="https://expo.sec.vt.edu/student/CompanyInformation/SEC" TargetMode="External"/><Relationship Id="rId14" Type="http://schemas.openxmlformats.org/officeDocument/2006/relationships/hyperlink" Target="https://expo.sec.vt.edu/student/CompanyInformation/SEE" TargetMode="External"/><Relationship Id="rId17" Type="http://schemas.openxmlformats.org/officeDocument/2006/relationships/hyperlink" Target="https://expo.sec.vt.edu/student/CompanyInformation/SNC" TargetMode="External"/><Relationship Id="rId16" Type="http://schemas.openxmlformats.org/officeDocument/2006/relationships/hyperlink" Target="https://expo.sec.vt.edu/student/CompanyInformation/SETTY" TargetMode="External"/><Relationship Id="rId19" Type="http://schemas.openxmlformats.org/officeDocument/2006/relationships/hyperlink" Target="https://expo.sec.vt.edu/student/CompanyInformation/Southland" TargetMode="External"/><Relationship Id="rId18" Type="http://schemas.openxmlformats.org/officeDocument/2006/relationships/hyperlink" Target="https://expo.sec.vt.edu/student/CompanyInformation/Simp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2" t="s">
        <v>2</v>
      </c>
      <c r="D1" s="3" t="str">
        <f t="shared" ref="D1:D50" si="1">IFERROR(__xludf.DUMMYFUNCTION("REGEXREPLACE(E1, ""\n"", """")"),"RegORegO is attending the 2018 Engineering Expo on Tuesday and Wednesday. Booth Number: 33Hiring InformationEngineering Science and MechanicsGeneral EngineeringMechanical EngineeringCitizenship RequirementsUS Citizen or US NationalPermanent US ResidentJob"&amp;" TypesInternshipCo-opFull TimeStudent PreferencesSophomoreJuniorSeniorBasic InformationWebsite: www.regoproducts.comDescription:")</f>
        <v>RegORegO is attending the 2018 Engineering Expo on Tuesday and Wednesday. Booth Number: 33Hiring InformationEngineering Science and MechanicsGeneral EngineeringMechanical EngineeringCitizenship RequirementsUS Citizen or US NationalPermanent US ResidentJob TypesInternshipCo-opFull TimeStudent PreferencesSophomoreJuniorSeniorBasic InformationWebsite: www.regoproducts.comDescription:</v>
      </c>
      <c r="E1" s="4" t="str">
        <f t="shared" ref="E1:E50" si="2">IFERROR(__xludf.DUMMYFUNCTION("importxml(C1,""//*/div[@id='contentshift']"")"),"RegORegO is attending the 2018 Engineering Expo on Tuesday and Wednesday. 
Booth Number: 33Hiring InformationEngineering Science and MechanicsGeneral 
EngineeringMechanical EngineeringCitizenship RequirementsUS Citizen or US 
NationalPermanent US Resident"&amp;"Job TypesInternshipCo-opFull TimeStudent 
PreferencesSophomoreJuniorSeniorBasic InformationWebsite: 
www.regoproducts.comDescription:")</f>
        <v>RegORegO is attending the 2018 Engineering Expo on Tuesday and Wednesday. 
Booth Number: 33Hiring InformationEngineering Science and MechanicsGeneral 
EngineeringMechanical EngineeringCitizenship RequirementsUS Citizen or US 
NationalPermanent US ResidentJob TypesInternshipCo-opFull TimeStudent 
PreferencesSophomoreJuniorSeniorBasic InformationWebsite: 
www.regoproducts.comDescription:</v>
      </c>
      <c r="F1" s="5" t="str">
        <f>IFERROR(__xludf.DUMMYFUNCTION("""COMPUTED_VALUE"""),"RegO is the preferred global specialty valve and control supplier to the 
industrial gas and alternate fuel market. We design and manufacture 
products for propane, natural gas and most atmospheric gases (including 
cryogenics). RegO has been manufacturin"&amp;"g valves for over 100 years and 
currently has 4 manufacturing facilities in North Carolina with additional 
plants in Mexico, Germany and China.")</f>
        <v>RegO is the preferred global specialty valve and control supplier to the 
industrial gas and alternate fuel market. We design and manufacture 
products for propane, natural gas and most atmospheric gases (including 
cryogenics). RegO has been manufacturing valves for over 100 years and 
currently has 4 manufacturing facilities in North Carolina with additional 
plants in Mexico, Germany and China.</v>
      </c>
      <c r="G1" s="1" t="str">
        <f>IFERROR(__xludf.DUMMYFUNCTION("""COMPUTED_VALUE"""),"")</f>
        <v/>
      </c>
      <c r="H1" s="1" t="str">
        <f>IFERROR(__xludf.DUMMYFUNCTION("""COMPUTED_VALUE"""),"Companies")</f>
        <v>Companies</v>
      </c>
      <c r="I1" s="4" t="str">
        <f t="shared" ref="I1:I50" si="3">IFERROR(__xludf.DUMMYFUNCTION("REGEXEXTRACT(D1,""Booth Number: (.*)Hiring"")"),"33")</f>
        <v>33</v>
      </c>
      <c r="J1" s="4" t="str">
        <f t="shared" ref="J1:J50" si="4">IFERROR(__xludf.DUMMYFUNCTION("regexreplace(REGEXEXTRACT(D1,""Hiring Information(.*)Citizenship Requirements""), ""([a-z])([A-Z])"", ""$1||$2"")"),"Engineering Science and Mechanics||General Engineering||Mechanical Engineering")</f>
        <v>Engineering Science and Mechanics||General Engineering||Mechanical Engineering</v>
      </c>
      <c r="K1" s="4" t="str">
        <f t="shared" ref="K1:K50" si="5">IFERROR(__xludf.DUMMYFUNCTION("regexreplace(REGEXEXTRACT(D1,""Citizenship Requirements(.*)Job Types""), ""([a-z])([A-Z])"", ""$1||$2"")
"),"US Citizen or US National||Permanent US Resident")</f>
        <v>US Citizen or US National||Permanent US Resident</v>
      </c>
      <c r="L1" s="1" t="str">
        <f t="shared" ref="L1:L50" si="6">IFERROR(__xludf.DUMMYFUNCTION("regexreplace(REGEXEXTRACT(D1,""Job Types(.*)Student Preferences""), ""([a-z])([A-Z])"", ""$1||$2"")
"),"Internship||Co-op||Full Time")</f>
        <v>Internship||Co-op||Full Time</v>
      </c>
      <c r="M1" s="1" t="str">
        <f t="shared" ref="M1:M50" si="7">IFERROR(__xludf.DUMMYFUNCTION("regexreplace(REGEXEXTRACT(D1,""Student Preferences(.*)Basic Information""), ""([a-z])([A-Z])"", ""$1||$2"")"),"Sophomore||Junior||Senior")</f>
        <v>Sophomore||Junior||Senior</v>
      </c>
      <c r="N1" s="6" t="str">
        <f t="shared" ref="N1:N50" si="8">IFERROR(__xludf.DUMMYFUNCTION("regexreplace(REGEXEXTRACT(D1,""Website: (.*)Description""), ""([a-z])([A-Z])"", ""$1||$2"")"),"www.regoproducts.com")</f>
        <v>www.regoproducts.com</v>
      </c>
      <c r="O1" s="7" t="b">
        <f t="shared" ref="O1:O50" si="9">IFERROR(__xludf.DUMMYFUNCTION("REGEXMATCH(D1,""(Tuesday)"")"),TRUE)</f>
        <v>1</v>
      </c>
      <c r="P1" s="7" t="b">
        <f t="shared" ref="P1:P50" si="10">IFERROR(__xludf.DUMMYFUNCTION("REGEXMATCH(D1,""Wednesday"")"),TRUE)</f>
        <v>1</v>
      </c>
      <c r="Q1" s="7" t="b">
        <f t="shared" ref="Q1:Q50" si="11">IFERROR(__xludf.DUMMYFUNCTION("REGEXMATCH(D1,""(Thursday)"")"),FALSE)</f>
        <v>0</v>
      </c>
    </row>
    <row r="2">
      <c r="A2" s="1" t="s">
        <v>3</v>
      </c>
      <c r="B2" s="1" t="s">
        <v>4</v>
      </c>
      <c r="C2" s="2" t="s">
        <v>5</v>
      </c>
      <c r="D2" s="3" t="str">
        <f t="shared" si="1"/>
        <v>Rehrig Pacific CompanyRehrig Pacific Company is attending the 2018 Engineering Expo on Tuesday. Booth Number: 801Hiring InformationIndustrial and Systems EngineeringMechanical EngineeringCitizenship RequirementsUS Citizen or US NationalJob TypesInternshipStudent PreferencesSophomoreJuniorSeniorBasic InformationWebsite: rehrigpacific.comDescription:</v>
      </c>
      <c r="E2" s="4" t="str">
        <f t="shared" si="2"/>
        <v>Rehrig Pacific CompanyRehrig Pacific Company is attending the 2018 
Engineering Expo on Tuesday. Booth Number: 801Hiring InformationIndustrial 
and Systems EngineeringMechanical EngineeringCitizenship RequirementsUS 
Citizen or US NationalJob TypesInternshipStudent 
PreferencesSophomoreJuniorSeniorBasic InformationWebsite: 
rehrigpacific.comDescription:</v>
      </c>
      <c r="F2" s="5" t="str">
        <f>IFERROR(__xludf.DUMMYFUNCTION("""COMPUTED_VALUE"""),"Founded in 1913, Rehrig Pacific has grown to become a world leading plastic 
pallet manufacturer and container manufacturer serving the agriculture, 
bakery, beverage, dairy and materials handling industries and, since the 
‘80s, a roll-out cart, recyclin"&amp;"g bin and commercial container manufacturer 
serving the waste and recycling collection industry as well.")</f>
        <v>Founded in 1913, Rehrig Pacific has grown to become a world leading plastic 
pallet manufacturer and container manufacturer serving the agriculture, 
bakery, beverage, dairy and materials handling industries and, since the 
‘80s, a roll-out cart, recycling bin and commercial container manufacturer 
serving the waste and recycling collection industry as well.</v>
      </c>
      <c r="G2" s="1" t="str">
        <f>IFERROR(__xludf.DUMMYFUNCTION("""COMPUTED_VALUE"""),"")</f>
        <v/>
      </c>
      <c r="H2" s="1" t="str">
        <f>IFERROR(__xludf.DUMMYFUNCTION("""COMPUTED_VALUE"""),"Companies")</f>
        <v>Companies</v>
      </c>
      <c r="I2" s="4" t="str">
        <f t="shared" si="3"/>
        <v>801</v>
      </c>
      <c r="J2" s="4" t="str">
        <f t="shared" si="4"/>
        <v>Industrial and Systems Engineering||Mechanical Engineering</v>
      </c>
      <c r="K2" s="4" t="str">
        <f t="shared" si="5"/>
        <v>US Citizen or US National</v>
      </c>
      <c r="L2" s="1" t="str">
        <f t="shared" si="6"/>
        <v>Internship</v>
      </c>
      <c r="M2" s="1" t="str">
        <f t="shared" si="7"/>
        <v>Sophomore||Junior||Senior</v>
      </c>
      <c r="N2" s="6" t="str">
        <f t="shared" si="8"/>
        <v>rehrigpacific.com</v>
      </c>
      <c r="O2" s="7" t="b">
        <f t="shared" si="9"/>
        <v>1</v>
      </c>
      <c r="P2" s="7" t="b">
        <f t="shared" si="10"/>
        <v>0</v>
      </c>
      <c r="Q2" s="7" t="b">
        <f t="shared" si="11"/>
        <v>0</v>
      </c>
    </row>
    <row r="3">
      <c r="A3" s="1" t="s">
        <v>6</v>
      </c>
      <c r="B3" s="1" t="s">
        <v>7</v>
      </c>
      <c r="C3" s="2" t="s">
        <v>8</v>
      </c>
      <c r="D3" s="3" t="str">
        <f t="shared" si="1"/>
        <v>Reynolds AmericanReynolds American is attending the 2018 Engineering Expo on Tuesday and Wednesday. Booth Number: 17Hiring InformationComputer ScienceElectrical EngineeringEngineering Science and MechanicsGeneral EngineeringMaterials Science and EngineeringMechanical EngineeringOtherCitizenship RequirementsUS Citizen or US NationalJob TypesInternshipFull TimeStudent PreferencesJuniorSeniorGraduateBasic InformationWebsite: https://careers.reynoldsamerican.com/Description:</v>
      </c>
      <c r="E3" s="4" t="str">
        <f t="shared" si="2"/>
        <v>Reynolds AmericanReynolds American is attending the 2018 Engineering Expo 
on Tuesday and Wednesday. Booth Number: 17Hiring InformationComputer 
ScienceElectrical EngineeringEngineering Science and MechanicsGeneral 
EngineeringMaterials Science and EngineeringMechanical 
EngineeringOtherCitizenship RequirementsUS Citizen or US NationalJob 
TypesInternshipFull TimeStudent PreferencesJuniorSeniorGraduateBasic 
InformationWebsite: https://careers.reynoldsamerican.com/Description:</v>
      </c>
      <c r="F3" s="5" t="str">
        <f>IFERROR(__xludf.DUMMYFUNCTION("""COMPUTED_VALUE"""),"At Reynolds American (RAI), we’re a family of companies who strive for 
success in everything we do to positively transform the tobacco industry. 
The future inspires us because our people are igniting the breakthroughs 
that are redefining the ways adult"&amp;" tobacco consumers enjoy tobacco in the 
21st century. When other companies talk about growth, they only talk about 
size. At RAI, we take pride in the growth of our people. We invest in your 
career and total well-being to help you achieve the remarkable"&amp;" career you 
envision. In joining us, you’ll have the opportunity to work on iconic 
brands and revolutionary products by collaborating with visionary, 
principled and passionate people every day.")</f>
        <v>At Reynolds American (RAI), we’re a family of companies who strive for 
success in everything we do to positively transform the tobacco industry. 
The future inspires us because our people are igniting the breakthroughs 
that are redefining the ways adult tobacco consumers enjoy tobacco in the 
21st century. When other companies talk about growth, they only talk about 
size. At RAI, we take pride in the growth of our people. We invest in your 
career and total well-being to help you achieve the remarkable career you 
envision. In joining us, you’ll have the opportunity to work on iconic 
brands and revolutionary products by collaborating with visionary, 
principled and passionate people every day.</v>
      </c>
      <c r="G3" s="1" t="str">
        <f>IFERROR(__xludf.DUMMYFUNCTION("""COMPUTED_VALUE"""),"")</f>
        <v/>
      </c>
      <c r="H3" s="1" t="str">
        <f>IFERROR(__xludf.DUMMYFUNCTION("""COMPUTED_VALUE"""),"Companies")</f>
        <v>Companies</v>
      </c>
      <c r="I3" s="4" t="str">
        <f t="shared" si="3"/>
        <v>17</v>
      </c>
      <c r="J3" s="4" t="str">
        <f t="shared" si="4"/>
        <v>Computer Science||Electrical Engineering||Engineering Science and Mechanics||General Engineering||Materials Science and Engineering||Mechanical Engineering||Other</v>
      </c>
      <c r="K3" s="4" t="str">
        <f t="shared" si="5"/>
        <v>US Citizen or US National</v>
      </c>
      <c r="L3" s="1" t="str">
        <f t="shared" si="6"/>
        <v>Internship||Full Time</v>
      </c>
      <c r="M3" s="1" t="str">
        <f t="shared" si="7"/>
        <v>Junior||Senior||Graduate</v>
      </c>
      <c r="N3" s="6" t="str">
        <f t="shared" si="8"/>
        <v>https://careers.reynoldsamerican.com/</v>
      </c>
      <c r="O3" s="7" t="b">
        <f t="shared" si="9"/>
        <v>1</v>
      </c>
      <c r="P3" s="7" t="b">
        <f t="shared" si="10"/>
        <v>1</v>
      </c>
      <c r="Q3" s="7" t="b">
        <f t="shared" si="11"/>
        <v>0</v>
      </c>
    </row>
    <row r="4">
      <c r="A4" s="1" t="s">
        <v>9</v>
      </c>
      <c r="B4" s="1" t="s">
        <v>10</v>
      </c>
      <c r="C4" s="2" t="s">
        <v>11</v>
      </c>
      <c r="D4" s="3" t="str">
        <f t="shared" si="1"/>
        <v>Rincon Research CorporationRincon Research Corporation is attending the 2018 Engineering Expo on Tuesday and Wednesday. Booth Number: 39Hiring InformationAerospace EngineeringComputer EngineeringComputer ScienceElectrical EngineeringCitizenship RequirementsUS Citizen or US NationalJob TypesInternshipFull TimeStudent PreferencesJuniorSeniorGraduateAlumniBasic InformationWebsite: https://www.rincon.com/Description:</v>
      </c>
      <c r="E4" s="4" t="str">
        <f t="shared" si="2"/>
        <v>Rincon Research CorporationRincon Research Corporation is attending the 
2018 Engineering Expo on Tuesday and Wednesday. Booth Number: 39Hiring 
InformationAerospace EngineeringComputer EngineeringComputer 
ScienceElectrical EngineeringCitizenship RequirementsUS Citizen or US 
NationalJob TypesInternshipFull TimeStudent 
PreferencesJuniorSeniorGraduateAlumniBasic InformationWebsite: 
https://www.rincon.com/Description:</v>
      </c>
      <c r="F4" s="5" t="str">
        <f>IFERROR(__xludf.DUMMYFUNCTION("""COMPUTED_VALUE"""),"Rincon Research is an incredibly vibrant organization that conceives, 
analyzes, designs, implements, and tests software solutions for some of the 
most intriguing Government projects. As a small business headquartered in 
Tucson, Arizona, we have a 30+ y"&amp;"ear history marked by steady growth in both 
revenue and customers. Founded in 1983, Rincon Research began as a small 
research company. Today our business serves a variety of Government 
agencies. We have diversified through the expertise of our talented"&amp;" teams 
of scientists, engineers, programmers, writers, and support staff who 
continue to focus on rapidly developing technology from concept to 
operation. Our digital signal processing products and services ensure 
successful outcomes to meet mission a"&amp;"nd business objectives.")</f>
        <v>Rincon Research is an incredibly vibrant organization that conceives, 
analyzes, designs, implements, and tests software solutions for some of the 
most intriguing Government projects. As a small business headquartered in 
Tucson, Arizona, we have a 30+ year history marked by steady growth in both 
revenue and customers. Founded in 1983, Rincon Research began as a small 
research company. Today our business serves a variety of Government 
agencies. We have diversified through the expertise of our talented teams 
of scientists, engineers, programmers, writers, and support staff who 
continue to focus on rapidly developing technology from concept to 
operation. Our digital signal processing products and services ensure 
successful outcomes to meet mission and business objectives.</v>
      </c>
      <c r="G4" s="1" t="str">
        <f>IFERROR(__xludf.DUMMYFUNCTION("""COMPUTED_VALUE"""),"")</f>
        <v/>
      </c>
      <c r="H4" s="1" t="str">
        <f>IFERROR(__xludf.DUMMYFUNCTION("""COMPUTED_VALUE"""),"Companies")</f>
        <v>Companies</v>
      </c>
      <c r="I4" s="4" t="str">
        <f t="shared" si="3"/>
        <v>39</v>
      </c>
      <c r="J4" s="4" t="str">
        <f t="shared" si="4"/>
        <v>Aerospace Engineering||Computer Engineering||Computer Science||Electrical Engineering</v>
      </c>
      <c r="K4" s="4" t="str">
        <f t="shared" si="5"/>
        <v>US Citizen or US National</v>
      </c>
      <c r="L4" s="1" t="str">
        <f t="shared" si="6"/>
        <v>Internship||Full Time</v>
      </c>
      <c r="M4" s="1" t="str">
        <f t="shared" si="7"/>
        <v>Junior||Senior||Graduate||Alumni</v>
      </c>
      <c r="N4" s="6" t="str">
        <f t="shared" si="8"/>
        <v>https://www.rincon.com/</v>
      </c>
      <c r="O4" s="7" t="b">
        <f t="shared" si="9"/>
        <v>1</v>
      </c>
      <c r="P4" s="7" t="b">
        <f t="shared" si="10"/>
        <v>1</v>
      </c>
      <c r="Q4" s="7" t="b">
        <f t="shared" si="11"/>
        <v>0</v>
      </c>
    </row>
    <row r="5">
      <c r="A5" s="1" t="s">
        <v>12</v>
      </c>
      <c r="B5" s="1" t="s">
        <v>13</v>
      </c>
      <c r="C5" s="2" t="s">
        <v>14</v>
      </c>
      <c r="D5" s="3" t="str">
        <f t="shared" si="1"/>
        <v>Rio TintoRio Tinto is attending the 2018 Engineering Expo on Wednesday. Booth Number: 42Hiring InformationChemical EngineeringComputer ScienceElectrical EngineeringEngineering Science and MechanicsGeneral EngineeringMaterials Science and EngineeringMechanical EngineeringMining EngineeringCitizenship RequirementsUS Citizen or US NationalPermanent US ResidentStudent (F-1) VisaJ-1 Visa (Exchange Program)Job TypesInternshipCo-opFull TimeStudent PreferencesSophomoreJuniorSeniorGraduateAlumniBasic InformationWebsite: www.ruotinti.com/graduatesDescription:</v>
      </c>
      <c r="E5" s="4" t="str">
        <f t="shared" si="2"/>
        <v>Rio TintoRio Tinto is attending the 2018 Engineering Expo on Wednesday. 
Booth Number: 42Hiring InformationChemical EngineeringComputer 
ScienceElectrical EngineeringEngineering Science and MechanicsGeneral 
EngineeringMaterials Science and EngineeringMechanical EngineeringMining 
EngineeringCitizenship RequirementsUS Citizen or US NationalPermanent US 
ResidentStudent (F-1) VisaJ-1 Visa (Exchange Program)Job 
TypesInternshipCo-opFull TimeStudent 
PreferencesSophomoreJuniorSeniorGraduateAlumniBasic InformationWebsite: 
www.ruotinti.com/graduatesDescription:</v>
      </c>
      <c r="F5" s="5" t="str">
        <f>IFERROR(__xludf.DUMMYFUNCTION("""COMPUTED_VALUE"""),"To come")</f>
        <v>To come</v>
      </c>
      <c r="G5" s="1" t="str">
        <f>IFERROR(__xludf.DUMMYFUNCTION("""COMPUTED_VALUE"""),"")</f>
        <v/>
      </c>
      <c r="H5" s="1" t="str">
        <f>IFERROR(__xludf.DUMMYFUNCTION("""COMPUTED_VALUE"""),"Companies")</f>
        <v>Companies</v>
      </c>
      <c r="I5" s="4" t="str">
        <f t="shared" si="3"/>
        <v>42</v>
      </c>
      <c r="J5" s="4" t="str">
        <f t="shared" si="4"/>
        <v>Chemical Engineering||Computer Science||Electrical Engineering||Engineering Science and Mechanics||General Engineering||Materials Science and Engineering||Mechanical Engineering||Mining Engineering</v>
      </c>
      <c r="K5" s="4" t="str">
        <f t="shared" si="5"/>
        <v>US Citizen or US National||Permanent US Resident||Student (F-1) Visa||J-1 Visa (Exchange Program)</v>
      </c>
      <c r="L5" s="1" t="str">
        <f t="shared" si="6"/>
        <v>Internship||Co-op||Full Time</v>
      </c>
      <c r="M5" s="1" t="str">
        <f t="shared" si="7"/>
        <v>Sophomore||Junior||Senior||Graduate||Alumni</v>
      </c>
      <c r="N5" s="6" t="str">
        <f t="shared" si="8"/>
        <v>www.ruotinti.com/graduates</v>
      </c>
      <c r="O5" s="7" t="b">
        <f t="shared" si="9"/>
        <v>0</v>
      </c>
      <c r="P5" s="7" t="b">
        <f t="shared" si="10"/>
        <v>1</v>
      </c>
      <c r="Q5" s="7" t="b">
        <f t="shared" si="11"/>
        <v>0</v>
      </c>
    </row>
    <row r="6">
      <c r="A6" s="1" t="s">
        <v>15</v>
      </c>
      <c r="B6" s="1" t="s">
        <v>16</v>
      </c>
      <c r="C6" s="2" t="s">
        <v>17</v>
      </c>
      <c r="D6" s="3" t="str">
        <f t="shared" si="1"/>
        <v>Rockwell CollinsRockwell Collins is attending the 2018 Engineering Expo on Tuesday and Wednesday. Booth Number: 113Hiring InformationAerospace EngineeringElectrical EngineeringIndustrial and Systems EngineeringMechanical EngineeringCitizenship RequirementsUS Citizen or US NationalJob TypesInternshipCo-opFull TimeStudent PreferencesSophomoreJuniorSeniorBasic InformationWebsite: jobs.rockwellcollins.comDescription:</v>
      </c>
      <c r="E6" s="4" t="str">
        <f t="shared" si="2"/>
        <v>Rockwell CollinsRockwell Collins is attending the 2018 Engineering Expo on 
Tuesday and Wednesday. Booth Number: 113Hiring InformationAerospace 
EngineeringElectrical EngineeringIndustrial and Systems 
EngineeringMechanical EngineeringCitizenship RequirementsUS Citizen or US 
NationalJob TypesInternshipCo-opFull TimeStudent 
PreferencesSophomoreJuniorSeniorBasic InformationWebsite: 
jobs.rockwellcollins.comDescription:</v>
      </c>
      <c r="F6" s="5" t="str">
        <f>IFERROR(__xludf.DUMMYFUNCTION("""COMPUTED_VALUE"""),"Rockwell Collins is a pioneer in the design, production and support of 
innovative solutions for our customers in aerospace and defense. Our 
expertise in flight deck avionics, cabin electronics, mission 
communications, information management, and simula"&amp;"tion and training is 
strengthened by our global service and support network that spans 27 
countries. Working together, our global team of 20,000 employees shares a 
vision to create the most trusted source of communication and aviation 
electronics solu"&amp;"tions, applying both insight and foresight to help our 
customers succeed. This is how we create value for our customers. And how 
we build trust, every day.")</f>
        <v>Rockwell Collins is a pioneer in the design, production and support of 
innovative solutions for our customers in aerospace and defense. Our 
expertise in flight deck avionics, cabin electronics, mission 
communications, information management, and simulation and training is 
strengthened by our global service and support network that spans 27 
countries. Working together, our global team of 20,000 employees shares a 
vision to create the most trusted source of communication and aviation 
electronics solutions, applying both insight and foresight to help our 
customers succeed. This is how we create value for our customers. And how 
we build trust, every day.</v>
      </c>
      <c r="G6" s="1" t="str">
        <f>IFERROR(__xludf.DUMMYFUNCTION("""COMPUTED_VALUE"""),"")</f>
        <v/>
      </c>
      <c r="H6" s="1" t="str">
        <f>IFERROR(__xludf.DUMMYFUNCTION("""COMPUTED_VALUE"""),"Companies")</f>
        <v>Companies</v>
      </c>
      <c r="I6" s="4" t="str">
        <f t="shared" si="3"/>
        <v>113</v>
      </c>
      <c r="J6" s="4" t="str">
        <f t="shared" si="4"/>
        <v>Aerospace Engineering||Electrical Engineering||Industrial and Systems Engineering||Mechanical Engineering</v>
      </c>
      <c r="K6" s="4" t="str">
        <f t="shared" si="5"/>
        <v>US Citizen or US National</v>
      </c>
      <c r="L6" s="1" t="str">
        <f t="shared" si="6"/>
        <v>Internship||Co-op||Full Time</v>
      </c>
      <c r="M6" s="1" t="str">
        <f t="shared" si="7"/>
        <v>Sophomore||Junior||Senior</v>
      </c>
      <c r="N6" s="6" t="str">
        <f t="shared" si="8"/>
        <v>jobs.rockwellcollins.com</v>
      </c>
      <c r="O6" s="7" t="b">
        <f t="shared" si="9"/>
        <v>1</v>
      </c>
      <c r="P6" s="7" t="b">
        <f t="shared" si="10"/>
        <v>1</v>
      </c>
      <c r="Q6" s="7" t="b">
        <f t="shared" si="11"/>
        <v>0</v>
      </c>
    </row>
    <row r="7">
      <c r="A7" s="1" t="s">
        <v>18</v>
      </c>
      <c r="B7" s="1" t="s">
        <v>19</v>
      </c>
      <c r="C7" s="2" t="s">
        <v>20</v>
      </c>
      <c r="D7" s="3" t="str">
        <f t="shared" si="1"/>
        <v>Rolls-RoyceRolls-Royce is attending the 2018 Engineering Expo on Tuesday. Booth Number: 34Hiring InformationAerospace EngineeringChemical EngineeringComputer EngineeringComputer ScienceElectrical EngineeringEngineering Science and MechanicsIndustrial and Systems EngineeringMaterials Science and EngineeringMechanical EngineeringOcean EngineeringCitizenship RequirementsUS Citizen or US NationalPermanent US ResidentJob TypesInternshipCo-opFull TimeStudent PreferencesFreshmanSophomoreJuniorSeniorGraduateAlumniBasic InformationWebsite: http://careers.rolls-royce.com/Description:</v>
      </c>
      <c r="E7" s="4" t="str">
        <f t="shared" si="2"/>
        <v>Rolls-RoyceRolls-Royce is attending the 2018 Engineering Expo on Tuesday. 
Booth Number: 34Hiring InformationAerospace EngineeringChemical 
EngineeringComputer EngineeringComputer ScienceElectrical 
EngineeringEngineering Science and MechanicsIndustrial and Systems 
EngineeringMaterials Science and EngineeringMechanical EngineeringOcean 
EngineeringCitizenship RequirementsUS Citizen or US NationalPermanent US 
ResidentJob TypesInternshipCo-opFull TimeStudent 
PreferencesFreshmanSophomoreJuniorSeniorGraduateAlumniBasic 
InformationWebsite: http://careers.rolls-royce.com/Description:</v>
      </c>
      <c r="F7" s="5" t="str">
        <f>IFERROR(__xludf.DUMMYFUNCTION("""COMPUTED_VALUE"""),"We are one of the world’s leading industrial technology companies. 
Throughout our history, we have set out to achieve extraordinary goals. 
Along the way, we have developed ground-breaking technologies, established 
new standards and shaped the world we "&amp;"live in. This quest has taken us from 
our founding expertise in internal combustion engines to providing the 
world’s most powerful and efficient aero-engines. We have always pursued 
ever cleaner, safer and more competitive power. Now, the size and impa"&amp;"ct of 
the markets we serve make this task more urgent than ever. The transition 
to a low carbon global economy is spurring us to develop new technologies 
and capabilities. Today, we are combining distinct engineering disciplines 
to produce state-of-th"&amp;"e-art electromechanical and hybrid power systems. The 
growth of electrification will form a new chapter in our history. At the 
same time, the rapid pace of digitalisation offers substantial and 
wide-ranging opportunities. Over twenty years ago, we were"&amp;" the first to use 
sensors to collect live, commercial data to allow real-time engine health 
monitoring. Today, we aim to be Digital First in everything we do. We are 
committed to an environment where all our employees are able to give their 
best. Our "&amp;"success has been a result of the commitment, skills and ingenuity 
of our employees and their determination to be Trusted to Deliver 
Excellence. Electrification and digitalisation will require new talents and 
behaviours. We can only prosper with the sup"&amp;"port of our key stakeholders. 
We strive to outperform their expectations of us. We believe in the 
positive, transforming potential of technology. We are Rolls-Royce – 
pioneering the power that matters.")</f>
        <v>We are one of the world’s leading industrial technology companies. 
Throughout our history, we have set out to achieve extraordinary goals. 
Along the way, we have developed ground-breaking technologies, established 
new standards and shaped the world we live in. This quest has taken us from 
our founding expertise in internal combustion engines to providing the 
world’s most powerful and efficient aero-engines. We have always pursued 
ever cleaner, safer and more competitive power. Now, the size and impact of 
the markets we serve make this task more urgent than ever. The transition 
to a low carbon global economy is spurring us to develop new technologies 
and capabilities. Today, we are combining distinct engineering disciplines 
to produce state-of-the-art electromechanical and hybrid power systems. The 
growth of electrification will form a new chapter in our history. At the 
same time, the rapid pace of digitalisation offers substantial and 
wide-ranging opportunities. Over twenty years ago, we were the first to use 
sensors to collect live, commercial data to allow real-time engine health 
monitoring. Today, we aim to be Digital First in everything we do. We are 
committed to an environment where all our employees are able to give their 
best. Our success has been a result of the commitment, skills and ingenuity 
of our employees and their determination to be Trusted to Deliver 
Excellence. Electrification and digitalisation will require new talents and 
behaviours. We can only prosper with the support of our key stakeholders. 
We strive to outperform their expectations of us. We believe in the 
positive, transforming potential of technology. We are Rolls-Royce – 
pioneering the power that matters.</v>
      </c>
      <c r="G7" s="1" t="str">
        <f>IFERROR(__xludf.DUMMYFUNCTION("""COMPUTED_VALUE"""),"")</f>
        <v/>
      </c>
      <c r="H7" s="1" t="str">
        <f>IFERROR(__xludf.DUMMYFUNCTION("""COMPUTED_VALUE"""),"Companies")</f>
        <v>Companies</v>
      </c>
      <c r="I7" s="4" t="str">
        <f t="shared" si="3"/>
        <v>34</v>
      </c>
      <c r="J7" s="4" t="str">
        <f t="shared" si="4"/>
        <v>Aerospace Engineering||Chemical Engineering||Computer Engineering||Computer Science||Electrical Engineering||Engineering Science and Mechanics||Industrial and Systems Engineering||Materials Science and Engineering||Mechanical Engineering||Ocean Engineering</v>
      </c>
      <c r="K7" s="4" t="str">
        <f t="shared" si="5"/>
        <v>US Citizen or US National||Permanent US Resident</v>
      </c>
      <c r="L7" s="1" t="str">
        <f t="shared" si="6"/>
        <v>Internship||Co-op||Full Time</v>
      </c>
      <c r="M7" s="1" t="str">
        <f t="shared" si="7"/>
        <v>Freshman||Sophomore||Junior||Senior||Graduate||Alumni</v>
      </c>
      <c r="N7" s="6" t="str">
        <f t="shared" si="8"/>
        <v>http://careers.rolls-royce.com/</v>
      </c>
      <c r="O7" s="7" t="b">
        <f t="shared" si="9"/>
        <v>1</v>
      </c>
      <c r="P7" s="7" t="b">
        <f t="shared" si="10"/>
        <v>0</v>
      </c>
      <c r="Q7" s="7" t="b">
        <f t="shared" si="11"/>
        <v>0</v>
      </c>
    </row>
    <row r="8">
      <c r="A8" s="1" t="s">
        <v>21</v>
      </c>
      <c r="B8" s="1" t="s">
        <v>22</v>
      </c>
      <c r="C8" s="2" t="s">
        <v>23</v>
      </c>
      <c r="D8" s="3" t="str">
        <f t="shared" si="1"/>
        <v>RoviSysRoviSys is attending the 2018 Engineering Expo on Tuesday. Booth Number: 1009Hiring InformationChemical EngineeringComputer EngineeringComputer ScienceElectrical EngineeringIndustrial and Systems EngineeringCitizenship RequirementsUS Citizen or US NationalPermanent US ResidentJob TypesInternshipCo-opFull TimeStudent PreferencesSophomoreJuniorSeniorAlumniBasic InformationWebsite: www.rovisys.comDescription:</v>
      </c>
      <c r="E8" s="4" t="str">
        <f t="shared" si="2"/>
        <v>RoviSysRoviSys is attending the 2018 Engineering Expo on Tuesday. Booth 
Number: 1009Hiring InformationChemical EngineeringComputer 
EngineeringComputer ScienceElectrical EngineeringIndustrial and Systems 
EngineeringCitizenship RequirementsUS Citizen or US NationalPermanent US 
ResidentJob TypesInternshipCo-opFull TimeStudent 
PreferencesSophomoreJuniorSeniorAlumniBasic InformationWebsite: 
www.rovisys.comDescription:</v>
      </c>
      <c r="F8" s="5" t="str">
        <f>IFERROR(__xludf.DUMMYFUNCTION("""COMPUTED_VALUE"""),"RoviSys is the leading international, independent provider of high tech 
automation and software solutions for the Pharmaceutical, BioTech, 
Chemicals, Glass, Oil &amp; Gas, Power and Energy markets. RoviSys helps 
clients by developing and implementing custo"&amp;"m process automation and 
information systems that advance the performance of industrial companies. 
We are headquartered in Aurora, OH with regional offices located in Holly 
Springs, NC, Boston, MA, Houston, TX, and Thousand Oaks, CA. Our broad 
technic"&amp;"al reach provides our employees with a challenging state of the art 
experience.")</f>
        <v>RoviSys is the leading international, independent provider of high tech 
automation and software solutions for the Pharmaceutical, BioTech, 
Chemicals, Glass, Oil &amp; Gas, Power and Energy markets. RoviSys helps 
clients by developing and implementing custom process automation and 
information systems that advance the performance of industrial companies. 
We are headquartered in Aurora, OH with regional offices located in Holly 
Springs, NC, Boston, MA, Houston, TX, and Thousand Oaks, CA. Our broad 
technical reach provides our employees with a challenging state of the art 
experience.</v>
      </c>
      <c r="G8" s="1" t="str">
        <f>IFERROR(__xludf.DUMMYFUNCTION("""COMPUTED_VALUE"""),"")</f>
        <v/>
      </c>
      <c r="H8" s="1" t="str">
        <f>IFERROR(__xludf.DUMMYFUNCTION("""COMPUTED_VALUE"""),"Companies")</f>
        <v>Companies</v>
      </c>
      <c r="I8" s="4" t="str">
        <f t="shared" si="3"/>
        <v>1009</v>
      </c>
      <c r="J8" s="4" t="str">
        <f t="shared" si="4"/>
        <v>Chemical Engineering||Computer Engineering||Computer Science||Electrical Engineering||Industrial and Systems Engineering</v>
      </c>
      <c r="K8" s="4" t="str">
        <f t="shared" si="5"/>
        <v>US Citizen or US National||Permanent US Resident</v>
      </c>
      <c r="L8" s="1" t="str">
        <f t="shared" si="6"/>
        <v>Internship||Co-op||Full Time</v>
      </c>
      <c r="M8" s="1" t="str">
        <f t="shared" si="7"/>
        <v>Sophomore||Junior||Senior||Alumni</v>
      </c>
      <c r="N8" s="6" t="str">
        <f t="shared" si="8"/>
        <v>www.rovisys.com</v>
      </c>
      <c r="O8" s="7" t="b">
        <f t="shared" si="9"/>
        <v>1</v>
      </c>
      <c r="P8" s="7" t="b">
        <f t="shared" si="10"/>
        <v>0</v>
      </c>
      <c r="Q8" s="7" t="b">
        <f t="shared" si="11"/>
        <v>0</v>
      </c>
    </row>
    <row r="9">
      <c r="A9" s="1" t="s">
        <v>24</v>
      </c>
      <c r="B9" s="1" t="s">
        <v>25</v>
      </c>
      <c r="C9" s="2" t="s">
        <v>26</v>
      </c>
      <c r="D9" s="3" t="str">
        <f t="shared" si="1"/>
        <v>RS&amp;HRS&amp;H is attending the 2018 Engineering Expo on Tuesday. Booth Number: 616Hiring InformationAerospace EngineeringCivil and Environmental EngineeringConstruction Engineering and ManagementElectrical EngineeringMechanical EngineeringCitizenship RequirementsUS Citizen or US NationalPermanent US ResidentJob TypesInternshipCo-opFull TimeStudent PreferencesSophomoreJuniorSeniorGraduateAlumniBasic InformationWebsite: www.rsandh.comDescription:</v>
      </c>
      <c r="E9" s="4" t="str">
        <f t="shared" si="2"/>
        <v>RS&amp;HRS&amp;H is attending the 2018 Engineering Expo on Tuesday. Booth Number: 
616Hiring InformationAerospace EngineeringCivil and Environmental 
EngineeringConstruction Engineering and ManagementElectrical 
EngineeringMechanical EngineeringCitizenship RequirementsUS Citizen or US 
NationalPermanent US ResidentJob TypesInternshipCo-opFull TimeStudent 
PreferencesSophomoreJuniorSeniorGraduateAlumniBasic InformationWebsite: 
www.rsandh.comDescription:</v>
      </c>
      <c r="F9" s="5" t="str">
        <f>IFERROR(__xludf.DUMMYFUNCTION("""COMPUTED_VALUE"""),"RS&amp;H provides fully integrated architecture, engineering, and consulting 
services to help clients realize their most complex facility and 
infrastructure projects for land, air, and space. We are committed to 
bringing extraordinary solutions to our clie"&amp;"nts through the promise of 
imagination, ingenuity, and innovation. With a tradition of excellence that 
began in 1941, we are consistently ranked among the nation’s top 100 design 
firms. We attribute our success to an unwavering commitment to our core 
"&amp;"values of: integrity, quality service, business success and valuing 
associates.")</f>
        <v>RS&amp;H provides fully integrated architecture, engineering, and consulting 
services to help clients realize their most complex facility and 
infrastructure projects for land, air, and space. We are committed to 
bringing extraordinary solutions to our clients through the promise of 
imagination, ingenuity, and innovation. With a tradition of excellence that 
began in 1941, we are consistently ranked among the nation’s top 100 design 
firms. We attribute our success to an unwavering commitment to our core 
values of: integrity, quality service, business success and valuing 
associates.</v>
      </c>
      <c r="G9" s="1" t="str">
        <f>IFERROR(__xludf.DUMMYFUNCTION("""COMPUTED_VALUE"""),"")</f>
        <v/>
      </c>
      <c r="H9" s="1" t="str">
        <f>IFERROR(__xludf.DUMMYFUNCTION("""COMPUTED_VALUE"""),"Companies")</f>
        <v>Companies</v>
      </c>
      <c r="I9" s="4" t="str">
        <f t="shared" si="3"/>
        <v>616</v>
      </c>
      <c r="J9" s="4" t="str">
        <f t="shared" si="4"/>
        <v>Aerospace Engineering||Civil and Environmental Engineering||Construction Engineering and Management||Electrical Engineering||Mechanical Engineering</v>
      </c>
      <c r="K9" s="4" t="str">
        <f t="shared" si="5"/>
        <v>US Citizen or US National||Permanent US Resident</v>
      </c>
      <c r="L9" s="1" t="str">
        <f t="shared" si="6"/>
        <v>Internship||Co-op||Full Time</v>
      </c>
      <c r="M9" s="1" t="str">
        <f t="shared" si="7"/>
        <v>Sophomore||Junior||Senior||Graduate||Alumni</v>
      </c>
      <c r="N9" s="6" t="str">
        <f t="shared" si="8"/>
        <v>www.rsandh.com</v>
      </c>
      <c r="O9" s="7" t="b">
        <f t="shared" si="9"/>
        <v>1</v>
      </c>
      <c r="P9" s="7" t="b">
        <f t="shared" si="10"/>
        <v>0</v>
      </c>
      <c r="Q9" s="7" t="b">
        <f t="shared" si="11"/>
        <v>0</v>
      </c>
    </row>
    <row r="10">
      <c r="A10" s="1" t="s">
        <v>27</v>
      </c>
      <c r="B10" s="1" t="s">
        <v>28</v>
      </c>
      <c r="C10" s="2" t="s">
        <v>29</v>
      </c>
      <c r="D10" s="3" t="str">
        <f t="shared" si="1"/>
        <v>Sabra Dipping, LLCSabra Dipping, LLC is attending the 2018 Engineering Expo on Tuesday. Booth Number: 415Hiring InformationChemical EngineeringElectrical EngineeringMechanical EngineeringCitizenship RequirementsUS Citizen or US NationalPermanent US ResidentJob TypesInternshipFull TimeStudent PreferencesSophomoreJuniorSeniorGraduateAlumniBasic InformationWebsite: www.sabra.com/careersDescription:</v>
      </c>
      <c r="E10" s="4" t="str">
        <f t="shared" si="2"/>
        <v>Sabra Dipping, LLCSabra Dipping, LLC is attending the 2018 Engineering Expo 
on Tuesday. Booth Number: 415Hiring InformationChemical 
EngineeringElectrical EngineeringMechanical EngineeringCitizenship 
RequirementsUS Citizen or US NationalPermanent US ResidentJob 
TypesInternshipFull TimeStudent 
PreferencesSophomoreJuniorSeniorGraduateAlumniBasic InformationWebsite: 
www.sabra.com/careersDescription:</v>
      </c>
      <c r="F10" s="5" t="str">
        <f>IFERROR(__xludf.DUMMYFUNCTION("""COMPUTED_VALUE"""),"We come to work hungry for success and humbled to be a part of something 
greater than ourselves. Sabra started at a small factory in Astoria, New 
York, but we always knew we were onto something big. As a joint venture 
between Strauss Group and PepsiCo,"&amp;" we’ve grown to be the number one hummus 
company in the world.")</f>
        <v>We come to work hungry for success and humbled to be a part of something 
greater than ourselves. Sabra started at a small factory in Astoria, New 
York, but we always knew we were onto something big. As a joint venture 
between Strauss Group and PepsiCo, we’ve grown to be the number one hummus 
company in the world.</v>
      </c>
      <c r="G10" s="1" t="str">
        <f>IFERROR(__xludf.DUMMYFUNCTION("""COMPUTED_VALUE"""),"")</f>
        <v/>
      </c>
      <c r="H10" s="1" t="str">
        <f>IFERROR(__xludf.DUMMYFUNCTION("""COMPUTED_VALUE"""),"Companies")</f>
        <v>Companies</v>
      </c>
      <c r="I10" s="4" t="str">
        <f t="shared" si="3"/>
        <v>415</v>
      </c>
      <c r="J10" s="4" t="str">
        <f t="shared" si="4"/>
        <v>Chemical Engineering||Electrical Engineering||Mechanical Engineering</v>
      </c>
      <c r="K10" s="4" t="str">
        <f t="shared" si="5"/>
        <v>US Citizen or US National||Permanent US Resident</v>
      </c>
      <c r="L10" s="1" t="str">
        <f t="shared" si="6"/>
        <v>Internship||Full Time</v>
      </c>
      <c r="M10" s="1" t="str">
        <f t="shared" si="7"/>
        <v>Sophomore||Junior||Senior||Graduate||Alumni</v>
      </c>
      <c r="N10" s="6" t="str">
        <f t="shared" si="8"/>
        <v>www.sabra.com/careers</v>
      </c>
      <c r="O10" s="7" t="b">
        <f t="shared" si="9"/>
        <v>1</v>
      </c>
      <c r="P10" s="7" t="b">
        <f t="shared" si="10"/>
        <v>0</v>
      </c>
      <c r="Q10" s="7" t="b">
        <f t="shared" si="11"/>
        <v>0</v>
      </c>
    </row>
    <row r="11">
      <c r="A11" s="1" t="s">
        <v>30</v>
      </c>
      <c r="B11" s="1" t="s">
        <v>31</v>
      </c>
      <c r="C11" s="2" t="s">
        <v>32</v>
      </c>
      <c r="D11" s="3" t="str">
        <f t="shared" si="1"/>
        <v>SAICSAIC is attending the 2018 Engineering Expo on Wednesday. Booth Number: 615Hiring InformationComputer EngineeringComputer ScienceCitizenship RequirementsUS Citizen or US NationalJob TypesInternshipFull TimeStudent PreferencesJuniorSeniorGraduateAlumniBasic InformationWebsite: http://www.saic.com/Description:</v>
      </c>
      <c r="E11" s="4" t="str">
        <f t="shared" si="2"/>
        <v>SAICSAIC is attending the 2018 Engineering Expo on Wednesday. Booth Number: 
615Hiring InformationComputer EngineeringComputer ScienceCitizenship 
RequirementsUS Citizen or US NationalJob TypesInternshipFull TimeStudent 
PreferencesJuniorSeniorGraduateAlumniBasic InformationWebsite: 
http://www.saic.com/Description:</v>
      </c>
      <c r="F11" s="5" t="str">
        <f>IFERROR(__xludf.DUMMYFUNCTION("""COMPUTED_VALUE"""),"Science Applications International Corporation (SAIC) is a premier 
technology integrator in the technical, engineering, intelligence, and 
enterprise information technology markets. We design, develop, and sustain 
offerings that empower diplomatic missi"&amp;"ons, support warfighter 
requirements, and advance exploration from the ocean floor to outer space. 
We maintain leadership positions in supply chain management, hardware 
integration, and global network integration. Our diversified contract base 
enables"&amp;" us to provide end-to-end capabilities and solutions across mission 
and enterprise lifecycles. We do all this with the constant and deliberate 
commitment to ethical performance and integrity that has marked SAIC since 
its founding.")</f>
        <v>Science Applications International Corporation (SAIC) is a premier 
technology integrator in the technical, engineering, intelligence, and 
enterprise information technology markets. We design, develop, and sustain 
offerings that empower diplomatic missions, support warfighter 
requirements, and advance exploration from the ocean floor to outer space. 
We maintain leadership positions in supply chain management, hardware 
integration, and global network integration. Our diversified contract base 
enables us to provide end-to-end capabilities and solutions across mission 
and enterprise lifecycles. We do all this with the constant and deliberate 
commitment to ethical performance and integrity that has marked SAIC since 
its founding.</v>
      </c>
      <c r="G11" s="1" t="str">
        <f>IFERROR(__xludf.DUMMYFUNCTION("""COMPUTED_VALUE"""),"")</f>
        <v/>
      </c>
      <c r="H11" s="1" t="str">
        <f>IFERROR(__xludf.DUMMYFUNCTION("""COMPUTED_VALUE"""),"Companies")</f>
        <v>Companies</v>
      </c>
      <c r="I11" s="4" t="str">
        <f t="shared" si="3"/>
        <v>615</v>
      </c>
      <c r="J11" s="4" t="str">
        <f t="shared" si="4"/>
        <v>Computer Engineering||Computer Science</v>
      </c>
      <c r="K11" s="4" t="str">
        <f t="shared" si="5"/>
        <v>US Citizen or US National</v>
      </c>
      <c r="L11" s="1" t="str">
        <f t="shared" si="6"/>
        <v>Internship||Full Time</v>
      </c>
      <c r="M11" s="1" t="str">
        <f t="shared" si="7"/>
        <v>Junior||Senior||Graduate||Alumni</v>
      </c>
      <c r="N11" s="6" t="str">
        <f t="shared" si="8"/>
        <v>http://www.saic.com/</v>
      </c>
      <c r="O11" s="7" t="b">
        <f t="shared" si="9"/>
        <v>0</v>
      </c>
      <c r="P11" s="7" t="b">
        <f t="shared" si="10"/>
        <v>1</v>
      </c>
      <c r="Q11" s="7" t="b">
        <f t="shared" si="11"/>
        <v>0</v>
      </c>
    </row>
    <row r="12">
      <c r="A12" s="1" t="s">
        <v>33</v>
      </c>
      <c r="B12" s="1" t="s">
        <v>34</v>
      </c>
      <c r="C12" s="2" t="s">
        <v>35</v>
      </c>
      <c r="D12" s="3" t="str">
        <f t="shared" si="1"/>
        <v>Savannah River Nuclear SolutionsSavannah River Nuclear Solutions is attending the 2018 Engineering Expo on Wednesday. Booth Number: 31Hiring InformationChemical EngineeringCivil and Environmental EngineeringComputer EngineeringComputer ScienceConstruction Engineering and ManagementElectrical EngineeringGeneral EngineeringIndustrial and Systems EngineeringMaterials Science and EngineeringMechanical EngineeringCitizenship RequirementsUS Citizen or US NationalJob TypesInternshipCo-opFull TimeStudent PreferencesFreshmanSophomoreJuniorSeniorGraduateAlumniBasic InformationWebsite: https://savannahrivernuclearsolutions.com/Description:</v>
      </c>
      <c r="E12" s="4" t="str">
        <f t="shared" si="2"/>
        <v>Savannah River Nuclear SolutionsSavannah River Nuclear Solutions is 
attending the 2018 Engineering Expo on Wednesday. Booth Number: 31Hiring 
InformationChemical EngineeringCivil and Environmental EngineeringComputer 
EngineeringComputer ScienceConstruction Engineering and 
ManagementElectrical EngineeringGeneral EngineeringIndustrial and Systems 
EngineeringMaterials Science and EngineeringMechanical 
EngineeringCitizenship RequirementsUS Citizen or US NationalJob 
TypesInternshipCo-opFull TimeStudent 
PreferencesFreshmanSophomoreJuniorSeniorGraduateAlumniBasic 
InformationWebsite: https://savannahrivernuclearsolutions.com/Description:</v>
      </c>
      <c r="F12" s="5" t="str">
        <f>IFERROR(__xludf.DUMMYFUNCTION("""COMPUTED_VALUE"""),"The Savannah River Site (SRS) is a key U.S. Department of Energy (DOE) 
industrial complex responsible for environmental stewardship, environmental 
cleanup, waste management and disposition of nuclear materials. SRS 
processes and stores nuclear material"&amp;"s in support of national defense, and 
U.S. nuclear nonproliferation efforts. In conjunction with Savannah River 
National Laboratory (SRNL), the Site also develops and deploys technologies 
to improve the environment by treating solid, liquid, nuclear, a"&amp;"nd other 
hazardous wastes left from the Cold War. Savannah River Nuclear Solutions, 
LLC serves as management and operations of both SRS and SRNL.")</f>
        <v>The Savannah River Site (SRS) is a key U.S. Department of Energy (DOE) 
industrial complex responsible for environmental stewardship, environmental 
cleanup, waste management and disposition of nuclear materials. SRS 
processes and stores nuclear materials in support of national defense, and 
U.S. nuclear nonproliferation efforts. In conjunction with Savannah River 
National Laboratory (SRNL), the Site also develops and deploys technologies 
to improve the environment by treating solid, liquid, nuclear, and other 
hazardous wastes left from the Cold War. Savannah River Nuclear Solutions, 
LLC serves as management and operations of both SRS and SRNL.</v>
      </c>
      <c r="G12" s="1" t="str">
        <f>IFERROR(__xludf.DUMMYFUNCTION("""COMPUTED_VALUE"""),"")</f>
        <v/>
      </c>
      <c r="H12" s="1" t="str">
        <f>IFERROR(__xludf.DUMMYFUNCTION("""COMPUTED_VALUE"""),"Companies")</f>
        <v>Companies</v>
      </c>
      <c r="I12" s="4" t="str">
        <f t="shared" si="3"/>
        <v>31</v>
      </c>
      <c r="J12" s="4" t="str">
        <f t="shared" si="4"/>
        <v>Chemical Engineering||Civil and Environmental Engineering||Computer Engineering||Computer Science||Construction Engineering and Management||Electrical Engineering||General Engineering||Industrial and Systems Engineering||Materials Science and Engineering||Mechanical Engineering</v>
      </c>
      <c r="K12" s="4" t="str">
        <f t="shared" si="5"/>
        <v>US Citizen or US National</v>
      </c>
      <c r="L12" s="1" t="str">
        <f t="shared" si="6"/>
        <v>Internship||Co-op||Full Time</v>
      </c>
      <c r="M12" s="1" t="str">
        <f t="shared" si="7"/>
        <v>Freshman||Sophomore||Junior||Senior||Graduate||Alumni</v>
      </c>
      <c r="N12" s="6" t="str">
        <f t="shared" si="8"/>
        <v>https://savannahrivernuclearsolutions.com/</v>
      </c>
      <c r="O12" s="7" t="b">
        <f t="shared" si="9"/>
        <v>0</v>
      </c>
      <c r="P12" s="7" t="b">
        <f t="shared" si="10"/>
        <v>1</v>
      </c>
      <c r="Q12" s="7" t="b">
        <f t="shared" si="11"/>
        <v>0</v>
      </c>
    </row>
    <row r="13">
      <c r="A13" s="1" t="s">
        <v>36</v>
      </c>
      <c r="B13" s="1" t="s">
        <v>37</v>
      </c>
      <c r="C13" s="2" t="s">
        <v>38</v>
      </c>
      <c r="D13" s="3" t="str">
        <f t="shared" si="1"/>
        <v>Savannah River RemediationSavannah River Remediation is attending the 2018 Engineering Expo on Wednesday. Booth Number: 511Hiring InformationBiological Systems EngineeringChemical EngineeringCivil and Environmental EngineeringComputer EngineeringComputer ScienceConstruction Engineering and ManagementElectrical EngineeringEngineering Science and MechanicsGeneral EngineeringMaterials Science and EngineeringMechanical EngineeringCitizenship RequirementsUS Citizen or US NationalJob TypesFull TimeStudent PreferencesSeniorGraduateAlumniBasic InformationWebsite: srremediation.comDescription:</v>
      </c>
      <c r="E13" s="4" t="str">
        <f t="shared" si="2"/>
        <v>Savannah River RemediationSavannah River Remediation is attending the 2018 
Engineering Expo on Wednesday. Booth Number: 511Hiring 
InformationBiological Systems EngineeringChemical EngineeringCivil and 
Environmental EngineeringComputer EngineeringComputer ScienceConstruction 
Engineering and ManagementElectrical EngineeringEngineering Science and 
MechanicsGeneral EngineeringMaterials Science and EngineeringMechanical 
EngineeringCitizenship RequirementsUS Citizen or US NationalJob TypesFull 
TimeStudent PreferencesSeniorGraduateAlumniBasic InformationWebsite: 
srremediation.comDescription:</v>
      </c>
      <c r="F13" s="5" t="str">
        <f>IFERROR(__xludf.DUMMYFUNCTION("""COMPUTED_VALUE"""),"Savannah River Remediation LLC, is responsible for managing the Department 
of Energy’s Savannah River Site’s Liquid Waste operations contract. Located 
in Aiken, South Carolina, SRR is a limited liability company formed by 
nuclear operations and environ"&amp;"mental remediation global leaders AECOM, 
Bechtel Corporation, Babcock and Wilcox Company and CH2M. The SRR Team is 
responsible for the closure of waste tanks, the operation of the Savannah 
River Site’s Defense Waste Processing Facility, tank farm opera"&amp;"tions and 
associated production and disposal facilities.")</f>
        <v>Savannah River Remediation LLC, is responsible for managing the Department 
of Energy’s Savannah River Site’s Liquid Waste operations contract. Located 
in Aiken, South Carolina, SRR is a limited liability company formed by 
nuclear operations and environmental remediation global leaders AECOM, 
Bechtel Corporation, Babcock and Wilcox Company and CH2M. The SRR Team is 
responsible for the closure of waste tanks, the operation of the Savannah 
River Site’s Defense Waste Processing Facility, tank farm operations and 
associated production and disposal facilities.</v>
      </c>
      <c r="G13" s="1" t="str">
        <f>IFERROR(__xludf.DUMMYFUNCTION("""COMPUTED_VALUE"""),"")</f>
        <v/>
      </c>
      <c r="H13" s="1" t="str">
        <f>IFERROR(__xludf.DUMMYFUNCTION("""COMPUTED_VALUE"""),"Companies")</f>
        <v>Companies</v>
      </c>
      <c r="I13" s="4" t="str">
        <f t="shared" si="3"/>
        <v>511</v>
      </c>
      <c r="J13" s="4" t="str">
        <f t="shared" si="4"/>
        <v>Biological Systems Engineering||Chemical Engineering||Civil and Environmental Engineering||Computer Engineering||Computer Science||Construction Engineering and Management||Electrical Engineering||Engineering Science and Mechanics||General Engineering||Materials Science and Engineering||Mechanical Engineering</v>
      </c>
      <c r="K13" s="4" t="str">
        <f t="shared" si="5"/>
        <v>US Citizen or US National</v>
      </c>
      <c r="L13" s="1" t="str">
        <f t="shared" si="6"/>
        <v>Full Time</v>
      </c>
      <c r="M13" s="1" t="str">
        <f t="shared" si="7"/>
        <v>Senior||Graduate||Alumni</v>
      </c>
      <c r="N13" s="6" t="str">
        <f t="shared" si="8"/>
        <v>srremediation.com</v>
      </c>
      <c r="O13" s="7" t="b">
        <f t="shared" si="9"/>
        <v>0</v>
      </c>
      <c r="P13" s="7" t="b">
        <f t="shared" si="10"/>
        <v>1</v>
      </c>
      <c r="Q13" s="7" t="b">
        <f t="shared" si="11"/>
        <v>0</v>
      </c>
    </row>
    <row r="14">
      <c r="A14" s="1" t="s">
        <v>39</v>
      </c>
      <c r="B14" s="1" t="s">
        <v>40</v>
      </c>
      <c r="C14" s="2" t="s">
        <v>41</v>
      </c>
      <c r="D14" s="3" t="str">
        <f t="shared" si="1"/>
        <v>Sealed Air CorporationSealed Air Corporation is attending the 2018 Engineering Expo on Tuesday. Booth Number: 211Hiring InformationChemical EngineeringCivil and Environmental EngineeringComputer EngineeringComputer ScienceElectrical EngineeringGeneral EngineeringIndustrial and Systems EngineeringMaterials Science and EngineeringMechanical EngineeringCitizenship RequirementsUS Citizen or US NationalPermanent US ResidentJob TypesInternshipCo-opStudent PreferencesJuniorSeniorGraduateBasic InformationWebsite: sealedair.comDescription:</v>
      </c>
      <c r="E14" s="4" t="str">
        <f t="shared" si="2"/>
        <v>Sealed Air CorporationSealed Air Corporation is attending the 2018 
Engineering Expo on Tuesday. Booth Number: 211Hiring InformationChemical 
EngineeringCivil and Environmental EngineeringComputer EngineeringComputer 
ScienceElectrical EngineeringGeneral EngineeringIndustrial and Systems 
EngineeringMaterials Science and EngineeringMechanical 
EngineeringCitizenship RequirementsUS Citizen or US NationalPermanent US 
ResidentJob TypesInternshipCo-opStudent 
PreferencesJuniorSeniorGraduateBasic InformationWebsite: 
sealedair.comDescription:</v>
      </c>
      <c r="F14" s="5" t="str">
        <f>IFERROR(__xludf.DUMMYFUNCTION("""COMPUTED_VALUE"""),"Sealed Air Corporation is a knowledge-based company focused on packaging 
solutions that help our customers achieve their sustainability goals in the 
face of today’s biggest social and environmental challenges. Our portfolio 
of widely recognized brands,"&amp;" including Cryovac® brand food packaging 
solutions and Bubble Wrap® brand cushioning, enable a safer and less 
wasteful food supply chain and protect valuable goods shipped around the 
world. Sealed Air generated $4.5 billion in sales in 2017 and has 
ap"&amp;"proximately 15,000 employees who serve customers in 122 countries. To 
learn more, visit www.sealedair.com.")</f>
        <v>Sealed Air Corporation is a knowledge-based company focused on packaging 
solutions that help our customers achieve their sustainability goals in the 
face of today’s biggest social and environmental challenges. Our portfolio 
of widely recognized brands, including Cryovac® brand food packaging 
solutions and Bubble Wrap® brand cushioning, enable a safer and less 
wasteful food supply chain and protect valuable goods shipped around the 
world. Sealed Air generated $4.5 billion in sales in 2017 and has 
approximately 15,000 employees who serve customers in 122 countries. To 
learn more, visit www.sealedair.com.</v>
      </c>
      <c r="G14" s="1" t="str">
        <f>IFERROR(__xludf.DUMMYFUNCTION("""COMPUTED_VALUE"""),"")</f>
        <v/>
      </c>
      <c r="H14" s="1" t="str">
        <f>IFERROR(__xludf.DUMMYFUNCTION("""COMPUTED_VALUE"""),"Companies")</f>
        <v>Companies</v>
      </c>
      <c r="I14" s="4" t="str">
        <f t="shared" si="3"/>
        <v>211</v>
      </c>
      <c r="J14" s="4" t="str">
        <f t="shared" si="4"/>
        <v>Chemical Engineering||Civil and Environmental Engineering||Computer Engineering||Computer Science||Electrical Engineering||General Engineering||Industrial and Systems Engineering||Materials Science and Engineering||Mechanical Engineering</v>
      </c>
      <c r="K14" s="4" t="str">
        <f t="shared" si="5"/>
        <v>US Citizen or US National||Permanent US Resident</v>
      </c>
      <c r="L14" s="1" t="str">
        <f t="shared" si="6"/>
        <v>Internship||Co-op</v>
      </c>
      <c r="M14" s="1" t="str">
        <f t="shared" si="7"/>
        <v>Junior||Senior||Graduate</v>
      </c>
      <c r="N14" s="6" t="str">
        <f t="shared" si="8"/>
        <v>sealedair.com</v>
      </c>
      <c r="O14" s="7" t="b">
        <f t="shared" si="9"/>
        <v>1</v>
      </c>
      <c r="P14" s="7" t="b">
        <f t="shared" si="10"/>
        <v>0</v>
      </c>
      <c r="Q14" s="7" t="b">
        <f t="shared" si="11"/>
        <v>0</v>
      </c>
    </row>
    <row r="15">
      <c r="A15" s="1" t="s">
        <v>42</v>
      </c>
      <c r="B15" s="1" t="s">
        <v>43</v>
      </c>
      <c r="C15" s="2" t="s">
        <v>44</v>
      </c>
      <c r="D15" s="3" t="str">
        <f t="shared" si="1"/>
        <v>Segars Engineering CorporationSegars Engineering Corporation is attending the 2018 Engineering Expo on Tuesday. Booth Number: 214Hiring InformationCivil and Environmental EngineeringCitizenship RequirementsUS Citizen or US NationalJob TypesFull TimeStudent PreferencesSeniorGraduateAlumniBasic InformationWebsite: www.segarsengineering.comDescription:</v>
      </c>
      <c r="E15" s="4" t="str">
        <f t="shared" si="2"/>
        <v>Segars Engineering CorporationSegars Engineering Corporation is attending 
the 2018 Engineering Expo on Tuesday. Booth Number: 214Hiring 
InformationCivil and Environmental EngineeringCitizenship RequirementsUS 
Citizen or US NationalJob TypesFull TimeStudent 
PreferencesSeniorGraduateAlumniBasic InformationWebsite: 
www.segarsengineering.comDescription:</v>
      </c>
      <c r="F15" s="5" t="str">
        <f>IFERROR(__xludf.DUMMYFUNCTION("""COMPUTED_VALUE"""),"Segars Engineering is a multi-disciplined firm focused on creative and 
sustainable design for projects in the industrial, institutional and 
commercial sectors.")</f>
        <v>Segars Engineering is a multi-disciplined firm focused on creative and 
sustainable design for projects in the industrial, institutional and 
commercial sectors.</v>
      </c>
      <c r="G15" s="1" t="str">
        <f>IFERROR(__xludf.DUMMYFUNCTION("""COMPUTED_VALUE"""),"")</f>
        <v/>
      </c>
      <c r="H15" s="1" t="str">
        <f>IFERROR(__xludf.DUMMYFUNCTION("""COMPUTED_VALUE"""),"Companies")</f>
        <v>Companies</v>
      </c>
      <c r="I15" s="4" t="str">
        <f t="shared" si="3"/>
        <v>214</v>
      </c>
      <c r="J15" s="4" t="str">
        <f t="shared" si="4"/>
        <v>Civil and Environmental Engineering</v>
      </c>
      <c r="K15" s="4" t="str">
        <f t="shared" si="5"/>
        <v>US Citizen or US National</v>
      </c>
      <c r="L15" s="1" t="str">
        <f t="shared" si="6"/>
        <v>Full Time</v>
      </c>
      <c r="M15" s="1" t="str">
        <f t="shared" si="7"/>
        <v>Senior||Graduate||Alumni</v>
      </c>
      <c r="N15" s="6" t="str">
        <f t="shared" si="8"/>
        <v>www.segarsengineering.com</v>
      </c>
      <c r="O15" s="7" t="b">
        <f t="shared" si="9"/>
        <v>1</v>
      </c>
      <c r="P15" s="7" t="b">
        <f t="shared" si="10"/>
        <v>0</v>
      </c>
      <c r="Q15" s="7" t="b">
        <f t="shared" si="11"/>
        <v>0</v>
      </c>
    </row>
    <row r="16">
      <c r="A16" s="1" t="s">
        <v>45</v>
      </c>
      <c r="B16" s="1" t="s">
        <v>46</v>
      </c>
      <c r="C16" s="2" t="s">
        <v>47</v>
      </c>
      <c r="D16" s="3" t="str">
        <f t="shared" si="1"/>
        <v>Setty &amp; Associates, Ltd. PCSetty &amp; Associates, Ltd. PC is attending the 2018 Engineering Expo on Tuesday. Booth Number: 1004Hiring InformationElectrical EngineeringMechanical EngineeringCitizenship RequirementsUS Citizen or US NationalPermanent US ResidentJob TypesInternshipFull TimeStudent PreferencesGraduateBasic InformationWebsite: www.setty.comDescription:</v>
      </c>
      <c r="E16" s="4" t="str">
        <f t="shared" si="2"/>
        <v>Setty &amp; Associates, Ltd. PCSetty &amp; Associates, Ltd. PC is attending the 
2018 Engineering Expo on Tuesday. Booth Number: 1004Hiring 
InformationElectrical EngineeringMechanical EngineeringCitizenship 
RequirementsUS Citizen or US NationalPermanent US ResidentJob 
TypesInternshipFull TimeStudent PreferencesGraduateBasic 
InformationWebsite: www.setty.comDescription:</v>
      </c>
      <c r="F16" s="5" t="str">
        <f>IFERROR(__xludf.DUMMYFUNCTION("""COMPUTED_VALUE"""),"Setty is a family-owned and managed, multi-disciplinary design engineering 
firm offering high quality Mechanical, Electrical, Plumbing, Fire 
Protection, Commissioning and Energy Services. Established in 1984, Setty 
is headquartered in Fairfax, VA, with"&amp;" additional offices in Washington, 
D.C., New York City, Baltimore, MD, Atlanta, GA and Mysore, India. 
Together, we pursue one Mission: Deliver High Performing Buildings.")</f>
        <v>Setty is a family-owned and managed, multi-disciplinary design engineering 
firm offering high quality Mechanical, Electrical, Plumbing, Fire 
Protection, Commissioning and Energy Services. Established in 1984, Setty 
is headquartered in Fairfax, VA, with additional offices in Washington, 
D.C., New York City, Baltimore, MD, Atlanta, GA and Mysore, India. 
Together, we pursue one Mission: Deliver High Performing Buildings.</v>
      </c>
      <c r="G16" s="1" t="str">
        <f>IFERROR(__xludf.DUMMYFUNCTION("""COMPUTED_VALUE"""),"")</f>
        <v/>
      </c>
      <c r="H16" s="1" t="str">
        <f>IFERROR(__xludf.DUMMYFUNCTION("""COMPUTED_VALUE"""),"Companies")</f>
        <v>Companies</v>
      </c>
      <c r="I16" s="4" t="str">
        <f t="shared" si="3"/>
        <v>1004</v>
      </c>
      <c r="J16" s="4" t="str">
        <f t="shared" si="4"/>
        <v>Electrical Engineering||Mechanical Engineering</v>
      </c>
      <c r="K16" s="4" t="str">
        <f t="shared" si="5"/>
        <v>US Citizen or US National||Permanent US Resident</v>
      </c>
      <c r="L16" s="1" t="str">
        <f t="shared" si="6"/>
        <v>Internship||Full Time</v>
      </c>
      <c r="M16" s="1" t="str">
        <f t="shared" si="7"/>
        <v>Graduate</v>
      </c>
      <c r="N16" s="6" t="str">
        <f t="shared" si="8"/>
        <v>www.setty.com</v>
      </c>
      <c r="O16" s="7" t="b">
        <f t="shared" si="9"/>
        <v>1</v>
      </c>
      <c r="P16" s="7" t="b">
        <f t="shared" si="10"/>
        <v>0</v>
      </c>
      <c r="Q16" s="7" t="b">
        <f t="shared" si="11"/>
        <v>0</v>
      </c>
    </row>
    <row r="17">
      <c r="A17" s="1" t="s">
        <v>48</v>
      </c>
      <c r="B17" s="1" t="s">
        <v>49</v>
      </c>
      <c r="C17" s="2" t="s">
        <v>50</v>
      </c>
      <c r="D17" s="3" t="str">
        <f t="shared" si="1"/>
        <v>Sierra Nevada CorporationSierra Nevada Corporation is attending the 2018 Engineering Expo on Tuesday. Booth Number: 41Hiring InformationAerospace EngineeringComputer EngineeringComputer ScienceElectrical EngineeringMechanical EngineeringCitizenship RequirementsUS Citizen or US NationalJob TypesInternshipCo-opStudent PreferencesFreshmanSophomoreJuniorSeniorGraduateBasic InformationWebsite: https://www.sncorp.com/careersDescription:</v>
      </c>
      <c r="E17" s="4" t="str">
        <f t="shared" si="2"/>
        <v>Sierra Nevada CorporationSierra Nevada Corporation is attending the 2018 
Engineering Expo on Tuesday. Booth Number: 41Hiring InformationAerospace 
EngineeringComputer EngineeringComputer ScienceElectrical 
EngineeringMechanical EngineeringCitizenship RequirementsUS Citizen or US 
NationalJob TypesInternshipCo-opStudent 
PreferencesFreshmanSophomoreJuniorSeniorGraduateBasic InformationWebsite: 
https://www.sncorp.com/careersDescription:</v>
      </c>
      <c r="F17" s="5" t="str">
        <f>IFERROR(__xludf.DUMMYFUNCTION("""COMPUTED_VALUE"""),"We are a trusted leader in engineering answers to the world's toughest 
challenges, delivering customer-focused technologies and best-of-breed 
integrations in aerospace and defense. For more than 50 years, customers 
have turned to us not only for our ex"&amp;"pertise in innovation, but for our 
reputation for agility and for delivering results on-time and under-budget.")</f>
        <v>We are a trusted leader in engineering answers to the world's toughest 
challenges, delivering customer-focused technologies and best-of-breed 
integrations in aerospace and defense. For more than 50 years, customers 
have turned to us not only for our expertise in innovation, but for our 
reputation for agility and for delivering results on-time and under-budget.</v>
      </c>
      <c r="G17" s="1" t="str">
        <f>IFERROR(__xludf.DUMMYFUNCTION("""COMPUTED_VALUE"""),"")</f>
        <v/>
      </c>
      <c r="H17" s="1" t="str">
        <f>IFERROR(__xludf.DUMMYFUNCTION("""COMPUTED_VALUE"""),"Companies")</f>
        <v>Companies</v>
      </c>
      <c r="I17" s="4" t="str">
        <f t="shared" si="3"/>
        <v>41</v>
      </c>
      <c r="J17" s="4" t="str">
        <f t="shared" si="4"/>
        <v>Aerospace Engineering||Computer Engineering||Computer Science||Electrical Engineering||Mechanical Engineering</v>
      </c>
      <c r="K17" s="4" t="str">
        <f t="shared" si="5"/>
        <v>US Citizen or US National</v>
      </c>
      <c r="L17" s="1" t="str">
        <f t="shared" si="6"/>
        <v>Internship||Co-op</v>
      </c>
      <c r="M17" s="1" t="str">
        <f t="shared" si="7"/>
        <v>Freshman||Sophomore||Junior||Senior||Graduate</v>
      </c>
      <c r="N17" s="6" t="str">
        <f t="shared" si="8"/>
        <v>https://www.sncorp.com/careers</v>
      </c>
      <c r="O17" s="7" t="b">
        <f t="shared" si="9"/>
        <v>1</v>
      </c>
      <c r="P17" s="7" t="b">
        <f t="shared" si="10"/>
        <v>0</v>
      </c>
      <c r="Q17" s="7" t="b">
        <f t="shared" si="11"/>
        <v>0</v>
      </c>
    </row>
    <row r="18">
      <c r="A18" s="1" t="s">
        <v>51</v>
      </c>
      <c r="B18" s="1" t="s">
        <v>52</v>
      </c>
      <c r="C18" s="2" t="s">
        <v>53</v>
      </c>
      <c r="D18" s="3" t="str">
        <f t="shared" si="1"/>
        <v>Simplimatic AutomationSimplimatic Automation is attending the 2018 Engineering Expo on Tuesday. Booth Number: 51Hiring InformationComputer ScienceElectrical EngineeringIndustrial and Systems EngineeringMechanical EngineeringCitizenship RequirementsUS Citizen or US NationalPermanent US ResidentEmployment (H-1) VisaJob TypesInternshipFull TimeStudent PreferencesSeniorGraduateAlumniBasic InformationWebsite: http://simplimatic.com/careerDescription:</v>
      </c>
      <c r="E18" s="4" t="str">
        <f t="shared" si="2"/>
        <v>Simplimatic AutomationSimplimatic Automation is attending the 2018 
Engineering Expo on Tuesday. Booth Number: 51Hiring InformationComputer 
ScienceElectrical EngineeringIndustrial and Systems EngineeringMechanical 
EngineeringCitizenship RequirementsUS Citizen or US NationalPermanent US 
ResidentEmployment (H-1) VisaJob TypesInternshipFull TimeStudent 
PreferencesSeniorGraduateAlumniBasic InformationWebsite: 
http://simplimatic.com/careerDescription:</v>
      </c>
      <c r="F18" s="5" t="str">
        <f>IFERROR(__xludf.DUMMYFUNCTION("""COMPUTED_VALUE"""),"Simplimatic Automation designs, builds, and integrates material handling 
and robotic automation systems for manufacturers around the globe. Our 
diverse products are used to manufacture a variety of products that you use 
daily including computer chips, "&amp;"appliances, candy, medical devices, and 
consumer products like shampoo! If you'd like more information on how you 
can join our team to build complex machinery to solve unique manufacturing 
tasks contact us today!")</f>
        <v>Simplimatic Automation designs, builds, and integrates material handling 
and robotic automation systems for manufacturers around the globe. Our 
diverse products are used to manufacture a variety of products that you use 
daily including computer chips, appliances, candy, medical devices, and 
consumer products like shampoo! If you'd like more information on how you 
can join our team to build complex machinery to solve unique manufacturing 
tasks contact us today!</v>
      </c>
      <c r="G18" s="1" t="str">
        <f>IFERROR(__xludf.DUMMYFUNCTION("""COMPUTED_VALUE"""),"")</f>
        <v/>
      </c>
      <c r="H18" s="1" t="str">
        <f>IFERROR(__xludf.DUMMYFUNCTION("""COMPUTED_VALUE"""),"Companies")</f>
        <v>Companies</v>
      </c>
      <c r="I18" s="4" t="str">
        <f t="shared" si="3"/>
        <v>51</v>
      </c>
      <c r="J18" s="4" t="str">
        <f t="shared" si="4"/>
        <v>Computer Science||Electrical Engineering||Industrial and Systems Engineering||Mechanical Engineering</v>
      </c>
      <c r="K18" s="4" t="str">
        <f t="shared" si="5"/>
        <v>US Citizen or US National||Permanent US Resident||Employment (H-1) Visa</v>
      </c>
      <c r="L18" s="1" t="str">
        <f t="shared" si="6"/>
        <v>Internship||Full Time</v>
      </c>
      <c r="M18" s="1" t="str">
        <f t="shared" si="7"/>
        <v>Senior||Graduate||Alumni</v>
      </c>
      <c r="N18" s="6" t="str">
        <f t="shared" si="8"/>
        <v>http://simplimatic.com/career</v>
      </c>
      <c r="O18" s="7" t="b">
        <f t="shared" si="9"/>
        <v>1</v>
      </c>
      <c r="P18" s="7" t="b">
        <f t="shared" si="10"/>
        <v>0</v>
      </c>
      <c r="Q18" s="7" t="b">
        <f t="shared" si="11"/>
        <v>0</v>
      </c>
    </row>
    <row r="19">
      <c r="A19" s="1" t="s">
        <v>54</v>
      </c>
      <c r="B19" s="1" t="s">
        <v>55</v>
      </c>
      <c r="C19" s="2" t="s">
        <v>56</v>
      </c>
      <c r="D19" s="3" t="str">
        <f t="shared" si="1"/>
        <v>Southland IndustriesSouthland Industries is attending the 2018 Engineering Expo on Tuesday. Booth Number: 814Hiring InformationCivil and Environmental EngineeringConstruction Engineering and ManagementElectrical EngineeringMechanical EngineeringCitizenship RequirementsUS Citizen or US NationalPermanent US ResidentJob TypesInternshipCo-opFull TimeStudent PreferencesFreshmanSophomoreJuniorSeniorGraduateBasic InformationWebsite: www.southlandind.comDescription:</v>
      </c>
      <c r="E19" s="4" t="str">
        <f t="shared" si="2"/>
        <v>Southland IndustriesSouthland Industries is attending the 2018 Engineering 
Expo on Tuesday. Booth Number: 814Hiring InformationCivil and Environmental 
EngineeringConstruction Engineering and ManagementElectrical 
EngineeringMechanical EngineeringCitizenship RequirementsUS Citizen or US 
NationalPermanent US ResidentJob TypesInternshipCo-opFull TimeStudent 
PreferencesFreshmanSophomoreJuniorSeniorGraduateBasic InformationWebsite: 
www.southlandind.comDescription:</v>
      </c>
      <c r="F19" s="5" t="str">
        <f>IFERROR(__xludf.DUMMYFUNCTION("""COMPUTED_VALUE"""),"Founded in 1949, Southland Industries is one of the nation’s largest MEP 
building systems experts providing innovative yet practical solutions 
through a holistic approach to building performance. Optimizing each stage 
of the building lifecycle, Southla"&amp;"nd delivers customized engineering, 
construction, building automation, service and energy solutions. Offering 
standalone services as well as integrated solutions, Southland’s in-house 
experts remain connected, sharing knowledge and information in order"&amp;" to 
produce the results that have earned Southland its unmatched reputation as 
a leader in the industry. As a company that has always prided itself on 
innovation and collaboration, Southland continues to pave the way as an 
industry leader in sustainab"&amp;"ility and energy efficiency so as to improve 
the way buildings are designed, built, and operated.")</f>
        <v>Founded in 1949, Southland Industries is one of the nation’s largest MEP 
building systems experts providing innovative yet practical solutions 
through a holistic approach to building performance. Optimizing each stage 
of the building lifecycle, Southland delivers customized engineering, 
construction, building automation, service and energy solutions. Offering 
standalone services as well as integrated solutions, Southland’s in-house 
experts remain connected, sharing knowledge and information in order to 
produce the results that have earned Southland its unmatched reputation as 
a leader in the industry. As a company that has always prided itself on 
innovation and collaboration, Southland continues to pave the way as an 
industry leader in sustainability and energy efficiency so as to improve 
the way buildings are designed, built, and operated.</v>
      </c>
      <c r="G19" s="1" t="str">
        <f>IFERROR(__xludf.DUMMYFUNCTION("""COMPUTED_VALUE"""),"")</f>
        <v/>
      </c>
      <c r="H19" s="1" t="str">
        <f>IFERROR(__xludf.DUMMYFUNCTION("""COMPUTED_VALUE"""),"Companies")</f>
        <v>Companies</v>
      </c>
      <c r="I19" s="4" t="str">
        <f t="shared" si="3"/>
        <v>814</v>
      </c>
      <c r="J19" s="4" t="str">
        <f t="shared" si="4"/>
        <v>Civil and Environmental Engineering||Construction Engineering and Management||Electrical Engineering||Mechanical Engineering</v>
      </c>
      <c r="K19" s="4" t="str">
        <f t="shared" si="5"/>
        <v>US Citizen or US National||Permanent US Resident</v>
      </c>
      <c r="L19" s="1" t="str">
        <f t="shared" si="6"/>
        <v>Internship||Co-op||Full Time</v>
      </c>
      <c r="M19" s="1" t="str">
        <f t="shared" si="7"/>
        <v>Freshman||Sophomore||Junior||Senior||Graduate</v>
      </c>
      <c r="N19" s="6" t="str">
        <f t="shared" si="8"/>
        <v>www.southlandind.com</v>
      </c>
      <c r="O19" s="7" t="b">
        <f t="shared" si="9"/>
        <v>1</v>
      </c>
      <c r="P19" s="7" t="b">
        <f t="shared" si="10"/>
        <v>0</v>
      </c>
      <c r="Q19" s="7" t="b">
        <f t="shared" si="11"/>
        <v>0</v>
      </c>
    </row>
    <row r="20">
      <c r="A20" s="1" t="s">
        <v>57</v>
      </c>
      <c r="B20" s="1" t="s">
        <v>58</v>
      </c>
      <c r="C20" s="2" t="s">
        <v>59</v>
      </c>
      <c r="D20" s="3" t="str">
        <f t="shared" si="1"/>
        <v>SPAWAR Systems Center AtlanticSPAWAR Systems Center Atlantic is attending the 2018 Engineering Expo on Wednesday. Booth Number: L3Hiring InformationComputer EngineeringComputer ScienceElectrical EngineeringIndustrial and Systems EngineeringMechanical EngineeringOtherCitizenship RequirementsUS Citizen or US NationalJob TypesInternshipCo-opFull TimeStudent PreferencesSophomoreJuniorSeniorGraduateAlumniBasic InformationWebsite: http://jobs.spawar.navy.milDescription:</v>
      </c>
      <c r="E20" s="4" t="str">
        <f t="shared" si="2"/>
        <v>SPAWAR Systems Center AtlanticSPAWAR Systems Center Atlantic is attending 
the 2018 Engineering Expo on Wednesday. Booth Number: L3Hiring 
InformationComputer EngineeringComputer ScienceElectrical 
EngineeringIndustrial and Systems EngineeringMechanical 
EngineeringOtherCitizenship RequirementsUS Citizen or US NationalJob 
TypesInternshipCo-opFull TimeStudent 
PreferencesSophomoreJuniorSeniorGraduateAlumniBasic InformationWebsite: 
http://jobs.spawar.navy.milDescription:</v>
      </c>
      <c r="F20" s="5" t="str">
        <f>IFERROR(__xludf.DUMMYFUNCTION("""COMPUTED_VALUE"""),"The Space and Naval Warfare Systems Command (SPAWAR) is a 
geographically-dispersed and diverse agency that leads the world in 
information technology (IT) solutions to the Department of Defense. We meet 
our nation's demands for uninterrupted vigilance, "&amp;"fail-safe cyber security, 
adaptive response, and engineering excellence by delivering secure, 
integrated, and innovative solutions to protect American interests around 
the world. SPAWAR, SSC Atlantic, is part of the Naval Research &amp; 
Development Establ"&amp;"ishment that explores and develops future naval 
warfighting capabilities in our laboratories and engineering facilities, 
and ranges to test these products. At SSC Atlantic, we design, acquire, 
engineer and sustain a full range of IT capabilities from c"&amp;"ommunications 
systems and sensors to data centers and software services.")</f>
        <v>The Space and Naval Warfare Systems Command (SPAWAR) is a 
geographically-dispersed and diverse agency that leads the world in 
information technology (IT) solutions to the Department of Defense. We meet 
our nation's demands for uninterrupted vigilance, fail-safe cyber security, 
adaptive response, and engineering excellence by delivering secure, 
integrated, and innovative solutions to protect American interests around 
the world. SPAWAR, SSC Atlantic, is part of the Naval Research &amp; 
Development Establishment that explores and develops future naval 
warfighting capabilities in our laboratories and engineering facilities, 
and ranges to test these products. At SSC Atlantic, we design, acquire, 
engineer and sustain a full range of IT capabilities from communications 
systems and sensors to data centers and software services.</v>
      </c>
      <c r="G20" s="1" t="str">
        <f>IFERROR(__xludf.DUMMYFUNCTION("""COMPUTED_VALUE"""),"")</f>
        <v/>
      </c>
      <c r="H20" s="1" t="str">
        <f>IFERROR(__xludf.DUMMYFUNCTION("""COMPUTED_VALUE"""),"Companies")</f>
        <v>Companies</v>
      </c>
      <c r="I20" s="4" t="str">
        <f t="shared" si="3"/>
        <v>L3</v>
      </c>
      <c r="J20" s="4" t="str">
        <f t="shared" si="4"/>
        <v>Computer Engineering||Computer Science||Electrical Engineering||Industrial and Systems Engineering||Mechanical Engineering||Other</v>
      </c>
      <c r="K20" s="4" t="str">
        <f t="shared" si="5"/>
        <v>US Citizen or US National</v>
      </c>
      <c r="L20" s="1" t="str">
        <f t="shared" si="6"/>
        <v>Internship||Co-op||Full Time</v>
      </c>
      <c r="M20" s="1" t="str">
        <f t="shared" si="7"/>
        <v>Sophomore||Junior||Senior||Graduate||Alumni</v>
      </c>
      <c r="N20" s="6" t="str">
        <f t="shared" si="8"/>
        <v>http://jobs.spawar.navy.mil</v>
      </c>
      <c r="O20" s="7" t="b">
        <f t="shared" si="9"/>
        <v>0</v>
      </c>
      <c r="P20" s="7" t="b">
        <f t="shared" si="10"/>
        <v>1</v>
      </c>
      <c r="Q20" s="7" t="b">
        <f t="shared" si="11"/>
        <v>0</v>
      </c>
    </row>
    <row r="21">
      <c r="A21" s="1" t="s">
        <v>60</v>
      </c>
      <c r="B21" s="1" t="s">
        <v>61</v>
      </c>
      <c r="C21" s="2" t="s">
        <v>62</v>
      </c>
      <c r="D21" s="3" t="str">
        <f t="shared" si="1"/>
        <v>srcLogicsrcLogic is attending the 2018 Engineering Expo on Tuesday. Booth Number: 903Hiring InformationAerospace EngineeringBiological Systems EngineeringBiomedical EngineeringChemical EngineeringCivil and Environmental EngineeringComputer EngineeringComputer ScienceConstruction Engineering and ManagementElectrical EngineeringEngineering Science and MechanicsGeneral EngineeringIndustrial and Systems EngineeringMaterials Science and EngineeringMechanical EngineeringMining EngineeringOcean EngineeringOtherCitizenship RequirementsUS Citizen or US NationalJob TypesFull TimeStudent PreferencesSeniorGraduateAlumniBasic InformationWebsite: http://www.srclogic.com/srclogic-on-campusDescription:</v>
      </c>
      <c r="E21" s="4" t="str">
        <f t="shared" si="2"/>
        <v>srcLogicsrcLogic is attending the 2018 Engineering Expo on Tuesday. Booth 
Number: 903Hiring InformationAerospace EngineeringBiological Systems 
EngineeringBiomedical EngineeringChemical EngineeringCivil and 
Environmental EngineeringComputer EngineeringComputer ScienceConstruction 
Engineering and ManagementElectrical EngineeringEngineering Science and 
MechanicsGeneral EngineeringIndustrial and Systems EngineeringMaterials 
Science and EngineeringMechanical EngineeringMining EngineeringOcean 
EngineeringOtherCitizenship RequirementsUS Citizen or US NationalJob 
TypesFull TimeStudent PreferencesSeniorGraduateAlumniBasic 
InformationWebsite: http://www.srclogic.com/srclogic-on-campusDescription:</v>
      </c>
      <c r="F21" s="5" t="str">
        <f>IFERROR(__xludf.DUMMYFUNCTION("""COMPUTED_VALUE"""),"srcLogic, a boutique technical consulting firm, provides software 
implementation services with a committed and dedicated team of US-based 
consultants. Our commitment to continuous training and our unique 
methodology, “The srcWay”, ensure that we realiz"&amp;"e the full potential of a 
software solution, delivering production applications in months, not years.")</f>
        <v>srcLogic, a boutique technical consulting firm, provides software 
implementation services with a committed and dedicated team of US-based 
consultants. Our commitment to continuous training and our unique 
methodology, “The srcWay”, ensure that we realize the full potential of a 
software solution, delivering production applications in months, not years.</v>
      </c>
      <c r="G21" s="1" t="str">
        <f>IFERROR(__xludf.DUMMYFUNCTION("""COMPUTED_VALUE"""),"")</f>
        <v/>
      </c>
      <c r="H21" s="1" t="str">
        <f>IFERROR(__xludf.DUMMYFUNCTION("""COMPUTED_VALUE"""),"Companies")</f>
        <v>Companies</v>
      </c>
      <c r="I21" s="4" t="str">
        <f t="shared" si="3"/>
        <v>903</v>
      </c>
      <c r="J21" s="4" t="str">
        <f t="shared" si="4"/>
        <v>Aerospace Engineering||Biological Systems Engineering||Biomedical Engineering||Chemical Engineering||Civil and Environmental Engineering||Computer Engineering||Computer Science||Construction Engineering and Management||Electrical Engineering||Engineering Science and Mechanics||General Engineering||Industrial and Systems Engineering||Materials Science and Engineering||Mechanical Engineering||Mining Engineering||Ocean Engineering||Other</v>
      </c>
      <c r="K21" s="4" t="str">
        <f t="shared" si="5"/>
        <v>US Citizen or US National</v>
      </c>
      <c r="L21" s="1" t="str">
        <f t="shared" si="6"/>
        <v>Full Time</v>
      </c>
      <c r="M21" s="1" t="str">
        <f t="shared" si="7"/>
        <v>Senior||Graduate||Alumni</v>
      </c>
      <c r="N21" s="6" t="str">
        <f t="shared" si="8"/>
        <v>http://www.srclogic.com/srclogic-on-campus</v>
      </c>
      <c r="O21" s="7" t="b">
        <f t="shared" si="9"/>
        <v>1</v>
      </c>
      <c r="P21" s="7" t="b">
        <f t="shared" si="10"/>
        <v>0</v>
      </c>
      <c r="Q21" s="7" t="b">
        <f t="shared" si="11"/>
        <v>0</v>
      </c>
    </row>
    <row r="22">
      <c r="A22" s="1" t="s">
        <v>63</v>
      </c>
      <c r="B22" s="1" t="s">
        <v>64</v>
      </c>
      <c r="C22" s="2" t="s">
        <v>65</v>
      </c>
      <c r="D22" s="3" t="str">
        <f t="shared" si="1"/>
        <v>SSAB AlabamaSSAB Alabama is attending the 2018 Engineering Expo on Wednesday. Booth Number: 21Hiring InformationBiological Systems EngineeringChemical EngineeringCivil and Environmental EngineeringComputer EngineeringComputer ScienceElectrical EngineeringMaterials Science and EngineeringMechanical EngineeringCitizenship RequirementsUS Citizen or US NationalPermanent US ResidentJob TypesInternshipCo-opFull TimeStudent PreferencesSophomoreJuniorSeniorGraduateAlumniBasic InformationWebsite: ssab.comDescription:</v>
      </c>
      <c r="E22" s="4" t="str">
        <f t="shared" si="2"/>
        <v>SSAB AlabamaSSAB Alabama is attending the 2018 Engineering Expo on 
Wednesday. Booth Number: 21Hiring InformationBiological Systems 
EngineeringChemical EngineeringCivil and Environmental EngineeringComputer 
EngineeringComputer ScienceElectrical EngineeringMaterials Science and 
EngineeringMechanical EngineeringCitizenship RequirementsUS Citizen or US 
NationalPermanent US ResidentJob TypesInternshipCo-opFull TimeStudent 
PreferencesSophomoreJuniorSeniorGraduateAlumniBasic InformationWebsite: 
ssab.comDescription:</v>
      </c>
      <c r="F22" s="5" t="str">
        <f>IFERROR(__xludf.DUMMYFUNCTION("""COMPUTED_VALUE"""),"SSAB's vision - a stronger, lighter, and more sustainable world SSAB is a 
highly-specialized global steel company driven by close customer 
relationships. SSAB develops high-strength steels and provides services for 
better performance and sustainability"&amp;". The company is a leading producer on 
the global market for Advanced High-Strength Steels (AHSS) and Quenched &amp; 
Tempered Steels (Q&amp;T), strip, plate and tubular products, as well as 
construction solutions. SSAB’s steels and services help to make end 
p"&amp;"roducts lighter and increase their strength and lifespan. SSAB has a 
cost-efficient and flexible production system. SSAB’s production plants in 
Sweden, Finland and the US have an annual steel production capacity of 
approximately 8.8 million tonnes. The"&amp;" company also has capacity to process 
and finish various steel products in China, Brazil and many other 
countries. In Sweden and Finland, production is integrated into a blast 
furnace process. In the US, electric arc furnaces are used for a 
scrap-base"&amp;"d production process.")</f>
        <v>SSAB's vision - a stronger, lighter, and more sustainable world SSAB is a 
highly-specialized global steel company driven by close customer 
relationships. SSAB develops high-strength steels and provides services for 
better performance and sustainability. The company is a leading producer on 
the global market for Advanced High-Strength Steels (AHSS) and Quenched &amp; 
Tempered Steels (Q&amp;T), strip, plate and tubular products, as well as 
construction solutions. SSAB’s steels and services help to make end 
products lighter and increase their strength and lifespan. SSAB has a 
cost-efficient and flexible production system. SSAB’s production plants in 
Sweden, Finland and the US have an annual steel production capacity of 
approximately 8.8 million tonnes. The company also has capacity to process 
and finish various steel products in China, Brazil and many other 
countries. In Sweden and Finland, production is integrated into a blast 
furnace process. In the US, electric arc furnaces are used for a 
scrap-based production process.</v>
      </c>
      <c r="G22" s="1" t="str">
        <f>IFERROR(__xludf.DUMMYFUNCTION("""COMPUTED_VALUE"""),"")</f>
        <v/>
      </c>
      <c r="H22" s="1" t="str">
        <f>IFERROR(__xludf.DUMMYFUNCTION("""COMPUTED_VALUE"""),"Companies")</f>
        <v>Companies</v>
      </c>
      <c r="I22" s="4" t="str">
        <f t="shared" si="3"/>
        <v>21</v>
      </c>
      <c r="J22" s="4" t="str">
        <f t="shared" si="4"/>
        <v>Biological Systems Engineering||Chemical Engineering||Civil and Environmental Engineering||Computer Engineering||Computer Science||Electrical Engineering||Materials Science and Engineering||Mechanical Engineering</v>
      </c>
      <c r="K22" s="4" t="str">
        <f t="shared" si="5"/>
        <v>US Citizen or US National||Permanent US Resident</v>
      </c>
      <c r="L22" s="1" t="str">
        <f t="shared" si="6"/>
        <v>Internship||Co-op||Full Time</v>
      </c>
      <c r="M22" s="1" t="str">
        <f t="shared" si="7"/>
        <v>Sophomore||Junior||Senior||Graduate||Alumni</v>
      </c>
      <c r="N22" s="6" t="str">
        <f t="shared" si="8"/>
        <v>ssab.com</v>
      </c>
      <c r="O22" s="7" t="b">
        <f t="shared" si="9"/>
        <v>0</v>
      </c>
      <c r="P22" s="7" t="b">
        <f t="shared" si="10"/>
        <v>1</v>
      </c>
      <c r="Q22" s="7" t="b">
        <f t="shared" si="11"/>
        <v>0</v>
      </c>
    </row>
    <row r="23">
      <c r="A23" s="1" t="s">
        <v>66</v>
      </c>
      <c r="B23" s="1" t="s">
        <v>67</v>
      </c>
      <c r="C23" s="2" t="s">
        <v>68</v>
      </c>
      <c r="D23" s="3" t="str">
        <f t="shared" si="1"/>
        <v>SSAB AmericasSSAB Americas is attending the 2018 Engineering Expo on Tuesday. Booth Number: 43Hiring InformationMaterials Science and EngineeringCitizenship RequirementsUS Citizen or US NationalJob TypesCo-opStudent PreferencesSophomoreJuniorSeniorBasic InformationWebsite: www.ssab.comDescription:</v>
      </c>
      <c r="E23" s="4" t="str">
        <f t="shared" si="2"/>
        <v>SSAB AmericasSSAB Americas is attending the 2018 Engineering Expo on 
Tuesday. Booth Number: 43Hiring InformationMaterials Science and 
EngineeringCitizenship RequirementsUS Citizen or US NationalJob 
TypesCo-opStudent PreferencesSophomoreJuniorSeniorBasic InformationWebsite: 
www.ssab.comDescription:</v>
      </c>
      <c r="F23" s="5" t="str">
        <f>IFERROR(__xludf.DUMMYFUNCTION("""COMPUTED_VALUE"""),"SSAB Americas: North America's leading steel plate and coil manufacturer. 
We are a highly-specialized global steel company driven by close customer 
relationships. We are a green company, using electric furnaces to recycle 
scrap into new steel. SSAB emp"&amp;"loys approximately 17,000 people in over 50 
countries to develop high-strength steels and provide services for better 
performance and sustainability. SSAB is a leading producer on the global 
market for Advanced High-Strength Steels (AHSS) and Quenched "&amp;"&amp; Tempered 
Steels (Q&amp;T), strip, plate and tubular products, as well as construction 
solutions. SSAB’s steels and services help to make end-products lighter and 
increase their strength and lifespan. At SSAB, a co-op will expand his/her 
world by working"&amp;" in a global context as well as by continuously developing 
skills and knowledge to achieve results and drive improvement. Co-ops will 
work with SSAB’s technical staff to improve SSAB’s production practices and 
develop new products and procedures. Dutie"&amp;"s include managing individual 
projects as well as assisting regular full-time engineers and analysts with 
work related to product development, process development, customer support, 
and new technique development. All co-op students will gain valuable 
"&amp;"industry experience in a hands-on work environment. SSAB´s vision – a 
stronger, lighter, and more sustainable world.")</f>
        <v>SSAB Americas: North America's leading steel plate and coil manufacturer. 
We are a highly-specialized global steel company driven by close customer 
relationships. We are a green company, using electric furnaces to recycle 
scrap into new steel. SSAB employs approximately 17,000 people in over 50 
countries to develop high-strength steels and provide services for better 
performance and sustainability. SSAB is a leading producer on the global 
market for Advanced High-Strength Steels (AHSS) and Quenched &amp; Tempered 
Steels (Q&amp;T), strip, plate and tubular products, as well as construction 
solutions. SSAB’s steels and services help to make end-products lighter and 
increase their strength and lifespan. At SSAB, a co-op will expand his/her 
world by working in a global context as well as by continuously developing 
skills and knowledge to achieve results and drive improvement. Co-ops will 
work with SSAB’s technical staff to improve SSAB’s production practices and 
develop new products and procedures. Duties include managing individual 
projects as well as assisting regular full-time engineers and analysts with 
work related to product development, process development, customer support, 
and new technique development. All co-op students will gain valuable 
industry experience in a hands-on work environment. SSAB´s vision – a 
stronger, lighter, and more sustainable world.</v>
      </c>
      <c r="G23" s="1" t="str">
        <f>IFERROR(__xludf.DUMMYFUNCTION("""COMPUTED_VALUE"""),"")</f>
        <v/>
      </c>
      <c r="H23" s="1" t="str">
        <f>IFERROR(__xludf.DUMMYFUNCTION("""COMPUTED_VALUE"""),"Companies")</f>
        <v>Companies</v>
      </c>
      <c r="I23" s="4" t="str">
        <f t="shared" si="3"/>
        <v>43</v>
      </c>
      <c r="J23" s="4" t="str">
        <f t="shared" si="4"/>
        <v>Materials Science and Engineering</v>
      </c>
      <c r="K23" s="4" t="str">
        <f t="shared" si="5"/>
        <v>US Citizen or US National</v>
      </c>
      <c r="L23" s="1" t="str">
        <f t="shared" si="6"/>
        <v>Co-op</v>
      </c>
      <c r="M23" s="1" t="str">
        <f t="shared" si="7"/>
        <v>Sophomore||Junior||Senior</v>
      </c>
      <c r="N23" s="6" t="str">
        <f t="shared" si="8"/>
        <v>www.ssab.com</v>
      </c>
      <c r="O23" s="7" t="b">
        <f t="shared" si="9"/>
        <v>1</v>
      </c>
      <c r="P23" s="7" t="b">
        <f t="shared" si="10"/>
        <v>0</v>
      </c>
      <c r="Q23" s="7" t="b">
        <f t="shared" si="11"/>
        <v>0</v>
      </c>
    </row>
    <row r="24">
      <c r="A24" s="1" t="s">
        <v>69</v>
      </c>
      <c r="B24" s="1" t="s">
        <v>70</v>
      </c>
      <c r="C24" s="2" t="s">
        <v>71</v>
      </c>
      <c r="D24" s="3" t="str">
        <f t="shared" si="1"/>
        <v>Standard Calibrations, Inc.Standard Calibrations, Inc. is attending the 2018 Engineering Expo on Wednesday. Booth Number: 512Hiring InformationElectrical EngineeringEngineering Science and MechanicsGeneral EngineeringIndustrial and Systems EngineeringCitizenship RequirementsUS Citizen or US NationalPermanent US ResidentStudent (F-1) VisaEmployment (H-1) VisaJob TypesFull TimeStudent PreferencesSeniorGraduateAlumniBasic InformationWebsite: https://www.standardcal.comDescription:</v>
      </c>
      <c r="E24" s="4" t="str">
        <f t="shared" si="2"/>
        <v>Standard Calibrations, Inc.Standard Calibrations, Inc. is attending the 
2018 Engineering Expo on Wednesday. Booth Number: 512Hiring 
InformationElectrical EngineeringEngineering Science and MechanicsGeneral 
EngineeringIndustrial and Systems EngineeringCitizenship RequirementsUS 
Citizen or US NationalPermanent US ResidentStudent (F-1) VisaEmployment 
(H-1) VisaJob TypesFull TimeStudent PreferencesSeniorGraduateAlumniBasic 
InformationWebsite: https://www.standardcal.comDescription:</v>
      </c>
      <c r="F24" s="5" t="str">
        <f>IFERROR(__xludf.DUMMYFUNCTION("""COMPUTED_VALUE"""),"SCI has 28 years of measurement science experience in the field of 
application design, integration, procurement, installation, calibration 
(laboratory &amp; on-site), repair, outage support, and technical assistance 
with measurement and control areas of pl"&amp;"ant automation to support your 
industrial market. “If it controls, indicates, or alarms, we service it.” 
This has been our core philosophy since 1989. It has focused our efforts 
and guided our decisions as we have built lasting relationships with 
cust"&amp;"omers, employees, suppliers and equipment manufacturers. We continue to 
build on these relationships every day as we focus on meeting customer 
needs, empowering employees to take on new challenges, and improving the 
quality of our products and services"&amp;". Our vision: To be the customer’s 
first choice as their full service and sales provider of maritime, 
commercial, and industrial instrumentation and control systems. ​ Our 
mission: To provide customers with confidence that their tools, equipment, 
and "&amp;"systems operate reliably and accurately. ​ Our Core Values: Safety 
Always, Superior Quality, Long-term Relationships, Professional Excellence, 
Integrity, Customer Service, Unity, and Community.")</f>
        <v>SCI has 28 years of measurement science experience in the field of 
application design, integration, procurement, installation, calibration 
(laboratory &amp; on-site), repair, outage support, and technical assistance 
with measurement and control areas of plant automation to support your 
industrial market. “If it controls, indicates, or alarms, we service it.” 
This has been our core philosophy since 1989. It has focused our efforts 
and guided our decisions as we have built lasting relationships with 
customers, employees, suppliers and equipment manufacturers. We continue to 
build on these relationships every day as we focus on meeting customer 
needs, empowering employees to take on new challenges, and improving the 
quality of our products and services. Our vision: To be the customer’s 
first choice as their full service and sales provider of maritime, 
commercial, and industrial instrumentation and control systems. ​ Our 
mission: To provide customers with confidence that their tools, equipment, 
and systems operate reliably and accurately. ​ Our Core Values: Safety 
Always, Superior Quality, Long-term Relationships, Professional Excellence, 
Integrity, Customer Service, Unity, and Community.</v>
      </c>
      <c r="G24" s="1" t="str">
        <f>IFERROR(__xludf.DUMMYFUNCTION("""COMPUTED_VALUE"""),"")</f>
        <v/>
      </c>
      <c r="H24" s="1" t="str">
        <f>IFERROR(__xludf.DUMMYFUNCTION("""COMPUTED_VALUE"""),"Companies")</f>
        <v>Companies</v>
      </c>
      <c r="I24" s="4" t="str">
        <f t="shared" si="3"/>
        <v>512</v>
      </c>
      <c r="J24" s="4" t="str">
        <f t="shared" si="4"/>
        <v>Electrical Engineering||Engineering Science and Mechanics||General Engineering||Industrial and Systems Engineering</v>
      </c>
      <c r="K24" s="4" t="str">
        <f t="shared" si="5"/>
        <v>US Citizen or US National||Permanent US Resident||Student (F-1) Visa||Employment (H-1) Visa</v>
      </c>
      <c r="L24" s="1" t="str">
        <f t="shared" si="6"/>
        <v>Full Time</v>
      </c>
      <c r="M24" s="1" t="str">
        <f t="shared" si="7"/>
        <v>Senior||Graduate||Alumni</v>
      </c>
      <c r="N24" s="6" t="str">
        <f t="shared" si="8"/>
        <v>https://www.standardcal.com</v>
      </c>
      <c r="O24" s="7" t="b">
        <f t="shared" si="9"/>
        <v>0</v>
      </c>
      <c r="P24" s="7" t="b">
        <f t="shared" si="10"/>
        <v>1</v>
      </c>
      <c r="Q24" s="7" t="b">
        <f t="shared" si="11"/>
        <v>0</v>
      </c>
    </row>
    <row r="25">
      <c r="A25" s="1" t="s">
        <v>72</v>
      </c>
      <c r="B25" s="1" t="s">
        <v>73</v>
      </c>
      <c r="C25" s="2" t="s">
        <v>74</v>
      </c>
      <c r="D25" s="3" t="str">
        <f t="shared" si="1"/>
        <v>Steel Dynamics IncSteel Dynamics Inc is attending the 2018 Engineering Expo on Tuesday. Booth Number: 64Hiring InformationChemical EngineeringCivil and Environmental EngineeringComputer EngineeringComputer ScienceElectrical EngineeringEngineering Science and MechanicsGeneral EngineeringMaterials Science and EngineeringMechanical EngineeringMining EngineeringCitizenship RequirementsUS Citizen or US NationalPermanent US ResidentJob TypesInternshipFull TimeStudent PreferencesFreshmanSophomoreJuniorSeniorBasic InformationWebsite: www.steeldynamics.comDescription:</v>
      </c>
      <c r="E25" s="4" t="str">
        <f t="shared" si="2"/>
        <v>Steel Dynamics IncSteel Dynamics Inc is attending the 2018 Engineering Expo 
on Tuesday. Booth Number: 64Hiring InformationChemical EngineeringCivil and 
Environmental EngineeringComputer EngineeringComputer ScienceElectrical 
EngineeringEngineering Science and MechanicsGeneral EngineeringMaterials 
Science and EngineeringMechanical EngineeringMining EngineeringCitizenship 
RequirementsUS Citizen or US NationalPermanent US ResidentJob 
TypesInternshipFull TimeStudent 
PreferencesFreshmanSophomoreJuniorSeniorBasic InformationWebsite: 
www.steeldynamics.comDescription:</v>
      </c>
      <c r="F25" s="5" t="str">
        <f>IFERROR(__xludf.DUMMYFUNCTION("""COMPUTED_VALUE"""),"Founded in 1993, Steel Dynamics, Inc. is one of the largest domestic steel 
producers and metals recyclers in the United States based on estimated 
annual steelmaking and metals recycling capability, with annual revenues of 
$8.8 billion in 2014, over 7,7"&amp;"00 employees, and manufacturing facilities 
primarily located throughout the United States (including six steel mills, 
eight steel processing facilities, two iron production facilities, over 90 
metals recycling locations and six steel fabrication plants"&amp;").")</f>
        <v>Founded in 1993, Steel Dynamics, Inc. is one of the largest domestic steel 
producers and metals recyclers in the United States based on estimated 
annual steelmaking and metals recycling capability, with annual revenues of 
$8.8 billion in 2014, over 7,700 employees, and manufacturing facilities 
primarily located throughout the United States (including six steel mills, 
eight steel processing facilities, two iron production facilities, over 90 
metals recycling locations and six steel fabrication plants).</v>
      </c>
      <c r="G25" s="1" t="str">
        <f>IFERROR(__xludf.DUMMYFUNCTION("""COMPUTED_VALUE"""),"")</f>
        <v/>
      </c>
      <c r="H25" s="1" t="str">
        <f>IFERROR(__xludf.DUMMYFUNCTION("""COMPUTED_VALUE"""),"Companies")</f>
        <v>Companies</v>
      </c>
      <c r="I25" s="4" t="str">
        <f t="shared" si="3"/>
        <v>64</v>
      </c>
      <c r="J25" s="4" t="str">
        <f t="shared" si="4"/>
        <v>Chemical Engineering||Civil and Environmental Engineering||Computer Engineering||Computer Science||Electrical Engineering||Engineering Science and Mechanics||General Engineering||Materials Science and Engineering||Mechanical Engineering||Mining Engineering</v>
      </c>
      <c r="K25" s="4" t="str">
        <f t="shared" si="5"/>
        <v>US Citizen or US National||Permanent US Resident</v>
      </c>
      <c r="L25" s="1" t="str">
        <f t="shared" si="6"/>
        <v>Internship||Full Time</v>
      </c>
      <c r="M25" s="1" t="str">
        <f t="shared" si="7"/>
        <v>Freshman||Sophomore||Junior||Senior</v>
      </c>
      <c r="N25" s="6" t="str">
        <f t="shared" si="8"/>
        <v>www.steeldynamics.com</v>
      </c>
      <c r="O25" s="7" t="b">
        <f t="shared" si="9"/>
        <v>1</v>
      </c>
      <c r="P25" s="7" t="b">
        <f t="shared" si="10"/>
        <v>0</v>
      </c>
      <c r="Q25" s="7" t="b">
        <f t="shared" si="11"/>
        <v>0</v>
      </c>
    </row>
    <row r="26">
      <c r="A26" s="1" t="s">
        <v>75</v>
      </c>
      <c r="B26" s="1" t="s">
        <v>76</v>
      </c>
      <c r="C26" s="2" t="s">
        <v>77</v>
      </c>
      <c r="D26" s="3" t="str">
        <f t="shared" si="1"/>
        <v>Syngenta Crop Protection LLCSyngenta Crop Protection LLC is attending the 2018 Engineering Expo on Tuesday and Wednesday. Booth Number: 306Hiring InformationChemical EngineeringCitizenship RequirementsUS Citizen or US NationalJob TypesInternshipFull TimeStudent PreferencesJuniorSeniorBasic InformationWebsite: www.syngentajobs.comDescription:</v>
      </c>
      <c r="E26" s="4" t="str">
        <f t="shared" si="2"/>
        <v>Syngenta Crop Protection LLCSyngenta Crop Protection LLC is attending the 
2018 Engineering Expo on Tuesday and Wednesday. Booth Number: 306Hiring 
InformationChemical EngineeringCitizenship RequirementsUS Citizen or US 
NationalJob TypesInternshipFull TimeStudent PreferencesJuniorSeniorBasic 
InformationWebsite: www.syngentajobs.comDescription:</v>
      </c>
      <c r="F26" s="5" t="str">
        <f>IFERROR(__xludf.DUMMYFUNCTION("""COMPUTED_VALUE"""),"Syngenta is a large, high-performing global company in an exciting and 
important growth sector. Production &amp; Supply plays a vital role in that 
success. Our Development Program creates a diverse team, valued for local 
expertise, innovation and resources"&amp;" while creating highly sought after 
employees with extensive and specific training and experience.")</f>
        <v>Syngenta is a large, high-performing global company in an exciting and 
important growth sector. Production &amp; Supply plays a vital role in that 
success. Our Development Program creates a diverse team, valued for local 
expertise, innovation and resources while creating highly sought after 
employees with extensive and specific training and experience.</v>
      </c>
      <c r="G26" s="1" t="str">
        <f>IFERROR(__xludf.DUMMYFUNCTION("""COMPUTED_VALUE"""),"")</f>
        <v/>
      </c>
      <c r="H26" s="1" t="str">
        <f>IFERROR(__xludf.DUMMYFUNCTION("""COMPUTED_VALUE"""),"Companies")</f>
        <v>Companies</v>
      </c>
      <c r="I26" s="4" t="str">
        <f t="shared" si="3"/>
        <v>306</v>
      </c>
      <c r="J26" s="4" t="str">
        <f t="shared" si="4"/>
        <v>Chemical Engineering</v>
      </c>
      <c r="K26" s="4" t="str">
        <f t="shared" si="5"/>
        <v>US Citizen or US National</v>
      </c>
      <c r="L26" s="1" t="str">
        <f t="shared" si="6"/>
        <v>Internship||Full Time</v>
      </c>
      <c r="M26" s="1" t="str">
        <f t="shared" si="7"/>
        <v>Junior||Senior</v>
      </c>
      <c r="N26" s="6" t="str">
        <f t="shared" si="8"/>
        <v>www.syngentajobs.com</v>
      </c>
      <c r="O26" s="7" t="b">
        <f t="shared" si="9"/>
        <v>1</v>
      </c>
      <c r="P26" s="7" t="b">
        <f t="shared" si="10"/>
        <v>1</v>
      </c>
      <c r="Q26" s="7" t="b">
        <f t="shared" si="11"/>
        <v>0</v>
      </c>
    </row>
    <row r="27">
      <c r="A27" s="1" t="s">
        <v>78</v>
      </c>
      <c r="B27" s="1" t="s">
        <v>79</v>
      </c>
      <c r="C27" s="2" t="s">
        <v>80</v>
      </c>
      <c r="D27" s="3" t="str">
        <f t="shared" si="1"/>
        <v>Systems Engineering GroupSystems Engineering Group is attending the 2018 Engineering Expo on Wednesday. Booth Number: 28Hiring InformationAerospace EngineeringComputer EngineeringComputer ScienceElectrical EngineeringGeneral EngineeringMechanical EngineeringCitizenship RequirementsUS Citizen or US NationalJob TypesInternshipFull TimeStudent PreferencesFreshmanSophomoreJuniorSeniorGraduateAlumniBasic InformationWebsite: www.telephonics.com/segDescription:</v>
      </c>
      <c r="E27" s="4" t="str">
        <f t="shared" si="2"/>
        <v>Systems Engineering GroupSystems Engineering Group is attending the 2018 
Engineering Expo on Wednesday. Booth Number: 28Hiring InformationAerospace 
EngineeringComputer EngineeringComputer ScienceElectrical 
EngineeringGeneral EngineeringMechanical EngineeringCitizenship 
RequirementsUS Citizen or US NationalJob TypesInternshipFull TimeStudent 
PreferencesFreshmanSophomoreJuniorSeniorGraduateAlumniBasic 
InformationWebsite: www.telephonics.com/segDescription:</v>
      </c>
      <c r="F27" s="5" t="str">
        <f>IFERROR(__xludf.DUMMYFUNCTION("""COMPUTED_VALUE"""),"Systems Engineering Group, Inc. (SEG) is a highly regarded and leading 
provider of missile systems engineering and analysis. Principal customers 
include the U.S. Navy, Missile Defense Agency, AEGIS Ballistic Missile 
Defense Program, and Program Executi"&amp;"ve Offices for Integrated Warfare 
Systems and Ships. SEG is headquartered in Columbia, MD and is convenient 
to routes 32, 29, and 95. SEG is a wholly owned subsidiary of Telephonics 
Corporation. SEG provides excellent benefits, work environment and 
ou"&amp;"tstanding growth opportunities.")</f>
        <v>Systems Engineering Group, Inc. (SEG) is a highly regarded and leading 
provider of missile systems engineering and analysis. Principal customers 
include the U.S. Navy, Missile Defense Agency, AEGIS Ballistic Missile 
Defense Program, and Program Executive Offices for Integrated Warfare 
Systems and Ships. SEG is headquartered in Columbia, MD and is convenient 
to routes 32, 29, and 95. SEG is a wholly owned subsidiary of Telephonics 
Corporation. SEG provides excellent benefits, work environment and 
outstanding growth opportunities.</v>
      </c>
      <c r="G27" s="1" t="str">
        <f>IFERROR(__xludf.DUMMYFUNCTION("""COMPUTED_VALUE"""),"")</f>
        <v/>
      </c>
      <c r="H27" s="1" t="str">
        <f>IFERROR(__xludf.DUMMYFUNCTION("""COMPUTED_VALUE"""),"Companies")</f>
        <v>Companies</v>
      </c>
      <c r="I27" s="4" t="str">
        <f t="shared" si="3"/>
        <v>28</v>
      </c>
      <c r="J27" s="4" t="str">
        <f t="shared" si="4"/>
        <v>Aerospace Engineering||Computer Engineering||Computer Science||Electrical Engineering||General Engineering||Mechanical Engineering</v>
      </c>
      <c r="K27" s="4" t="str">
        <f t="shared" si="5"/>
        <v>US Citizen or US National</v>
      </c>
      <c r="L27" s="1" t="str">
        <f t="shared" si="6"/>
        <v>Internship||Full Time</v>
      </c>
      <c r="M27" s="1" t="str">
        <f t="shared" si="7"/>
        <v>Freshman||Sophomore||Junior||Senior||Graduate||Alumni</v>
      </c>
      <c r="N27" s="6" t="str">
        <f t="shared" si="8"/>
        <v>www.telephonics.com/seg</v>
      </c>
      <c r="O27" s="7" t="b">
        <f t="shared" si="9"/>
        <v>0</v>
      </c>
      <c r="P27" s="7" t="b">
        <f t="shared" si="10"/>
        <v>1</v>
      </c>
      <c r="Q27" s="7" t="b">
        <f t="shared" si="11"/>
        <v>0</v>
      </c>
    </row>
    <row r="28">
      <c r="A28" s="1" t="s">
        <v>81</v>
      </c>
      <c r="B28" s="1" t="s">
        <v>82</v>
      </c>
      <c r="C28" s="2" t="s">
        <v>83</v>
      </c>
      <c r="D28" s="3" t="str">
        <f t="shared" si="1"/>
        <v>TE ConnectivityTE Connectivity is attending the 2018 Engineering Expo on Tuesday. Booth Number: 112Hiring InformationComputer EngineeringComputer ScienceElectrical EngineeringGeneral EngineeringIndustrial and Systems EngineeringMechanical EngineeringCitizenship RequirementsUS Citizen or US NationalPermanent US ResidentJob TypesInternshipFull TimeStudent PreferencesSophomoreJuniorSeniorAlumniBasic InformationWebsite: www.TE.comDescription:</v>
      </c>
      <c r="E28" s="4" t="str">
        <f t="shared" si="2"/>
        <v>TE ConnectivityTE Connectivity is attending the 2018 Engineering Expo on 
Tuesday. Booth Number: 112Hiring InformationComputer EngineeringComputer 
ScienceElectrical EngineeringGeneral EngineeringIndustrial and Systems 
EngineeringMechanical EngineeringCitizenship RequirementsUS Citizen or US 
NationalPermanent US ResidentJob TypesInternshipFull TimeStudent 
PreferencesSophomoreJuniorSeniorAlumniBasic InformationWebsite: 
www.TE.comDescription:</v>
      </c>
      <c r="F28" s="5" t="str">
        <f>IFERROR(__xludf.DUMMYFUNCTION("""COMPUTED_VALUE"""),"TE Connectivity (NYSE: TEL) is a $12 billion global technology leader. Our 
connectivity and sensor solutions are essential in today’s increasingly 
connected world. We collaborate with engineers to transform their concepts 
into creations – redefining wh"&amp;"at’s possible using intelligent, efficient 
and high-performing TE products and solutions proven in harsh environments. 
Our 72,000 people, including over 7,000 engineers, partner with customers 
in over 150 countries across a wide range of industries. We"&amp;" believe EVERY 
CONNECTION COUNTS – www.TE.com.")</f>
        <v>TE Connectivity (NYSE: TEL) is a $12 billion global technology leader. Our 
connectivity and sensor solutions are essential in today’s increasingly 
connected world. We collaborate with engineers to transform their concepts 
into creations – redefining what’s possible using intelligent, efficient 
and high-performing TE products and solutions proven in harsh environments. 
Our 72,000 people, including over 7,000 engineers, partner with customers 
in over 150 countries across a wide range of industries. We believe EVERY 
CONNECTION COUNTS – www.TE.com.</v>
      </c>
      <c r="G28" s="1" t="str">
        <f>IFERROR(__xludf.DUMMYFUNCTION("""COMPUTED_VALUE"""),"")</f>
        <v/>
      </c>
      <c r="H28" s="1" t="str">
        <f>IFERROR(__xludf.DUMMYFUNCTION("""COMPUTED_VALUE"""),"Companies")</f>
        <v>Companies</v>
      </c>
      <c r="I28" s="4" t="str">
        <f t="shared" si="3"/>
        <v>112</v>
      </c>
      <c r="J28" s="4" t="str">
        <f t="shared" si="4"/>
        <v>Computer Engineering||Computer Science||Electrical Engineering||General Engineering||Industrial and Systems Engineering||Mechanical Engineering</v>
      </c>
      <c r="K28" s="4" t="str">
        <f t="shared" si="5"/>
        <v>US Citizen or US National||Permanent US Resident</v>
      </c>
      <c r="L28" s="1" t="str">
        <f t="shared" si="6"/>
        <v>Internship||Full Time</v>
      </c>
      <c r="M28" s="1" t="str">
        <f t="shared" si="7"/>
        <v>Sophomore||Junior||Senior||Alumni</v>
      </c>
      <c r="N28" s="6" t="str">
        <f t="shared" si="8"/>
        <v>www.TE.com</v>
      </c>
      <c r="O28" s="7" t="b">
        <f t="shared" si="9"/>
        <v>1</v>
      </c>
      <c r="P28" s="7" t="b">
        <f t="shared" si="10"/>
        <v>0</v>
      </c>
      <c r="Q28" s="7" t="b">
        <f t="shared" si="11"/>
        <v>0</v>
      </c>
    </row>
    <row r="29">
      <c r="A29" s="1" t="s">
        <v>84</v>
      </c>
      <c r="B29" s="1" t="s">
        <v>85</v>
      </c>
      <c r="C29" s="2" t="s">
        <v>86</v>
      </c>
      <c r="D29" s="3" t="str">
        <f t="shared" si="1"/>
        <v>TechnomicsTechnomics is attending the 2018 Engineering Expo on Tuesday and Wednesday. Booth Number: 111Hiring InformationAerospace EngineeringChemical EngineeringComputer EngineeringComputer ScienceElectrical EngineeringEngineering Science and MechanicsGeneral EngineeringIndustrial and Systems EngineeringMaterials Science and EngineeringMechanical EngineeringCitizenship RequirementsUS Citizen or US NationalJob TypesFull TimeStudent PreferencesSeniorGraduateBasic InformationWebsite: http://www.technomics.net/Description:</v>
      </c>
      <c r="E29" s="4" t="str">
        <f t="shared" si="2"/>
        <v>TechnomicsTechnomics is attending the 2018 Engineering Expo on Tuesday and 
Wednesday. Booth Number: 111Hiring InformationAerospace EngineeringChemical 
EngineeringComputer EngineeringComputer ScienceElectrical 
EngineeringEngineering Science and MechanicsGeneral EngineeringIndustrial 
and Systems EngineeringMaterials Science and EngineeringMechanical 
EngineeringCitizenship RequirementsUS Citizen or US NationalJob TypesFull 
TimeStudent PreferencesSeniorGraduateBasic InformationWebsite: 
http://www.technomics.net/Description:</v>
      </c>
      <c r="F29" s="5" t="str">
        <f>IFERROR(__xludf.DUMMYFUNCTION("""COMPUTED_VALUE"""),"Technomics is an employee-owned consulting firm that specializes in data 
management, analytics, and technology solutions development. We have over 
30 years of experience providing a wide range of decision support services 
to the Department of Defense, "&amp;"Department of Homeland Security, Department 
of Energy, the Government Account ability Office, and other Federal 
departments and agencies. The world needs good analysis, Technomics 
provides it. Anchored by our core area of expertise in cost estimating a"&amp;"nd 
resource analysis, we help our customers understand and overcome challenges 
and deliver Better Decisions Faster.")</f>
        <v>Technomics is an employee-owned consulting firm that specializes in data 
management, analytics, and technology solutions development. We have over 
30 years of experience providing a wide range of decision support services 
to the Department of Defense, Department of Homeland Security, Department 
of Energy, the Government Account ability Office, and other Federal 
departments and agencies. The world needs good analysis, Technomics 
provides it. Anchored by our core area of expertise in cost estimating and 
resource analysis, we help our customers understand and overcome challenges 
and deliver Better Decisions Faster.</v>
      </c>
      <c r="G29" s="1" t="str">
        <f>IFERROR(__xludf.DUMMYFUNCTION("""COMPUTED_VALUE"""),"")</f>
        <v/>
      </c>
      <c r="H29" s="1" t="str">
        <f>IFERROR(__xludf.DUMMYFUNCTION("""COMPUTED_VALUE"""),"Companies")</f>
        <v>Companies</v>
      </c>
      <c r="I29" s="4" t="str">
        <f t="shared" si="3"/>
        <v>111</v>
      </c>
      <c r="J29" s="4" t="str">
        <f t="shared" si="4"/>
        <v>Aerospace Engineering||Chemical Engineering||Computer Engineering||Computer Science||Electrical Engineering||Engineering Science and Mechanics||General Engineering||Industrial and Systems Engineering||Materials Science and Engineering||Mechanical Engineering</v>
      </c>
      <c r="K29" s="4" t="str">
        <f t="shared" si="5"/>
        <v>US Citizen or US National</v>
      </c>
      <c r="L29" s="1" t="str">
        <f t="shared" si="6"/>
        <v>Full Time</v>
      </c>
      <c r="M29" s="1" t="str">
        <f t="shared" si="7"/>
        <v>Senior||Graduate</v>
      </c>
      <c r="N29" s="6" t="str">
        <f t="shared" si="8"/>
        <v>http://www.technomics.net/</v>
      </c>
      <c r="O29" s="7" t="b">
        <f t="shared" si="9"/>
        <v>1</v>
      </c>
      <c r="P29" s="7" t="b">
        <f t="shared" si="10"/>
        <v>1</v>
      </c>
      <c r="Q29" s="7" t="b">
        <f t="shared" si="11"/>
        <v>0</v>
      </c>
    </row>
    <row r="30">
      <c r="A30" s="1" t="s">
        <v>87</v>
      </c>
      <c r="B30" s="1" t="s">
        <v>88</v>
      </c>
      <c r="C30" s="2" t="s">
        <v>89</v>
      </c>
      <c r="D30" s="3" t="str">
        <f t="shared" si="1"/>
        <v>Tensley Consulting Inc.Tensley Consulting Inc. is attending the 2018 Engineering Expo on Tuesday and Wednesday. Booth Number: L6Hiring InformationComputer EngineeringComputer ScienceElectrical EngineeringEngineering Science and MechanicsCitizenship RequirementsUS Citizen or US NationalJob TypesInternshipFull TimeStudent PreferencesFreshmanSophomoreJuniorSeniorGraduateAlumniBasic InformationWebsite: http://tensleyconsulting.com/Description:</v>
      </c>
      <c r="E30" s="4" t="str">
        <f t="shared" si="2"/>
        <v>Tensley Consulting Inc.Tensley Consulting Inc. is attending the 2018 
Engineering Expo on Tuesday and Wednesday. Booth Number: L6Hiring 
InformationComputer EngineeringComputer ScienceElectrical 
EngineeringEngineering Science and MechanicsCitizenship RequirementsUS 
Citizen or US NationalJob TypesInternshipFull TimeStudent 
PreferencesFreshmanSophomoreJuniorSeniorGraduateAlumniBasic 
InformationWebsite: http://tensleyconsulting.com/Description:</v>
      </c>
      <c r="F30" s="5" t="str">
        <f>IFERROR(__xludf.DUMMYFUNCTION("""COMPUTED_VALUE"""),"Tensley Consulting is a Service-Disabled Veteran-Owned Small Business 
focused on mission engineering in support of the United States Intelligence 
Community and the Department of Defense. Our team consists of Systems 
Engineers, Software Engineers, Test "&amp;"Engineers, and Signals Analysts 
performing work throughout the Continental United States (CONUS) and 
Outside the Continental United States (OCONUS).")</f>
        <v>Tensley Consulting is a Service-Disabled Veteran-Owned Small Business 
focused on mission engineering in support of the United States Intelligence 
Community and the Department of Defense. Our team consists of Systems 
Engineers, Software Engineers, Test Engineers, and Signals Analysts 
performing work throughout the Continental United States (CONUS) and 
Outside the Continental United States (OCONUS).</v>
      </c>
      <c r="G30" s="1" t="str">
        <f>IFERROR(__xludf.DUMMYFUNCTION("""COMPUTED_VALUE"""),"")</f>
        <v/>
      </c>
      <c r="H30" s="1" t="str">
        <f>IFERROR(__xludf.DUMMYFUNCTION("""COMPUTED_VALUE"""),"Companies")</f>
        <v>Companies</v>
      </c>
      <c r="I30" s="4" t="str">
        <f t="shared" si="3"/>
        <v>L6</v>
      </c>
      <c r="J30" s="4" t="str">
        <f t="shared" si="4"/>
        <v>Computer Engineering||Computer Science||Electrical Engineering||Engineering Science and Mechanics</v>
      </c>
      <c r="K30" s="4" t="str">
        <f t="shared" si="5"/>
        <v>US Citizen or US National</v>
      </c>
      <c r="L30" s="1" t="str">
        <f t="shared" si="6"/>
        <v>Internship||Full Time</v>
      </c>
      <c r="M30" s="1" t="str">
        <f t="shared" si="7"/>
        <v>Freshman||Sophomore||Junior||Senior||Graduate||Alumni</v>
      </c>
      <c r="N30" s="6" t="str">
        <f t="shared" si="8"/>
        <v>http://tensleyconsulting.com/</v>
      </c>
      <c r="O30" s="7" t="b">
        <f t="shared" si="9"/>
        <v>1</v>
      </c>
      <c r="P30" s="7" t="b">
        <f t="shared" si="10"/>
        <v>1</v>
      </c>
      <c r="Q30" s="7" t="b">
        <f t="shared" si="11"/>
        <v>0</v>
      </c>
    </row>
    <row r="31">
      <c r="A31" s="1" t="s">
        <v>90</v>
      </c>
      <c r="B31" s="1" t="s">
        <v>91</v>
      </c>
      <c r="C31" s="2" t="s">
        <v>92</v>
      </c>
      <c r="D31" s="3" t="str">
        <f t="shared" si="1"/>
        <v>Texas InstrumentsTexas Instruments is attending the 2018 Engineering Expo on Tuesday. Booth Number: 1010, 1012Hiring InformationChemical EngineeringCivil and Environmental EngineeringComputer EngineeringComputer ScienceElectrical EngineeringIndustrial and Systems EngineeringMaterials Science and EngineeringMechanical EngineeringCitizenship RequirementsUS Citizen or US NationalPermanent US ResidentJob TypesInternshipFull TimeStudent PreferencesJuniorSeniorGraduateBasic InformationWebsite: careers.ti.comDescription:</v>
      </c>
      <c r="E31" s="4" t="str">
        <f t="shared" si="2"/>
        <v>Texas InstrumentsTexas Instruments is attending the 2018 Engineering Expo 
on Tuesday. Booth Number: 1010, 1012Hiring InformationChemical 
EngineeringCivil and Environmental EngineeringComputer EngineeringComputer 
ScienceElectrical EngineeringIndustrial and Systems EngineeringMaterials 
Science and EngineeringMechanical EngineeringCitizenship RequirementsUS 
Citizen or US NationalPermanent US ResidentJob TypesInternshipFull 
TimeStudent PreferencesJuniorSeniorGraduateBasic InformationWebsite: 
careers.ti.comDescription:</v>
      </c>
      <c r="F31" s="5" t="str">
        <f>IFERROR(__xludf.DUMMYFUNCTION("""COMPUTED_VALUE"""),"Texas Instruments’ products power the world. As one of the world’s largest 
global leaders in analog and digital semiconductor design and 
manufacturing, TI provides the technologies that fuel smartphones, digital 
cameras, medical equipment, motor contro"&amp;"ls, ultra-thin computing devices, 
health and fitness products, and much more. Chances are, many pieces of 
technology that you touch every day – things you don’t even think about, 
but can’t imagine living without – do what they do because of TI products"&amp;". 
Our broad product portfolio gives our employees the opportunity to pursue a 
wide range of career options across multiple businesses and locations – all 
while working at the same company. At TI, you can have one job and multiple 
careers – the opportu"&amp;"nities are endless! Come change the world with us. To 
learn more about TI’s career opportunities, visit careers.ti.com!")</f>
        <v>Texas Instruments’ products power the world. As one of the world’s largest 
global leaders in analog and digital semiconductor design and 
manufacturing, TI provides the technologies that fuel smartphones, digital 
cameras, medical equipment, motor controls, ultra-thin computing devices, 
health and fitness products, and much more. Chances are, many pieces of 
technology that you touch every day – things you don’t even think about, 
but can’t imagine living without – do what they do because of TI products. 
Our broad product portfolio gives our employees the opportunity to pursue a 
wide range of career options across multiple businesses and locations – all 
while working at the same company. At TI, you can have one job and multiple 
careers – the opportunities are endless! Come change the world with us. To 
learn more about TI’s career opportunities, visit careers.ti.com!</v>
      </c>
      <c r="G31" s="1" t="str">
        <f>IFERROR(__xludf.DUMMYFUNCTION("""COMPUTED_VALUE"""),"")</f>
        <v/>
      </c>
      <c r="H31" s="1" t="str">
        <f>IFERROR(__xludf.DUMMYFUNCTION("""COMPUTED_VALUE"""),"Companies")</f>
        <v>Companies</v>
      </c>
      <c r="I31" s="4" t="str">
        <f t="shared" si="3"/>
        <v>1010, 1012</v>
      </c>
      <c r="J31" s="4" t="str">
        <f t="shared" si="4"/>
        <v>Chemical Engineering||Civil and Environmental Engineering||Computer Engineering||Computer Science||Electrical Engineering||Industrial and Systems Engineering||Materials Science and Engineering||Mechanical Engineering</v>
      </c>
      <c r="K31" s="4" t="str">
        <f t="shared" si="5"/>
        <v>US Citizen or US National||Permanent US Resident</v>
      </c>
      <c r="L31" s="1" t="str">
        <f t="shared" si="6"/>
        <v>Internship||Full Time</v>
      </c>
      <c r="M31" s="1" t="str">
        <f t="shared" si="7"/>
        <v>Junior||Senior||Graduate</v>
      </c>
      <c r="N31" s="6" t="str">
        <f t="shared" si="8"/>
        <v>careers.ti.com</v>
      </c>
      <c r="O31" s="7" t="b">
        <f t="shared" si="9"/>
        <v>1</v>
      </c>
      <c r="P31" s="7" t="b">
        <f t="shared" si="10"/>
        <v>0</v>
      </c>
      <c r="Q31" s="7" t="b">
        <f t="shared" si="11"/>
        <v>0</v>
      </c>
    </row>
    <row r="32">
      <c r="A32" s="1" t="s">
        <v>93</v>
      </c>
      <c r="B32" s="1" t="s">
        <v>94</v>
      </c>
      <c r="C32" s="2" t="s">
        <v>95</v>
      </c>
      <c r="D32" s="3" t="str">
        <f t="shared" si="1"/>
        <v>Textron Inc.Textron Inc. is attending the 2018 Engineering Expo on Tuesday. Booth Number: 803, 804Hiring InformationComputer EngineeringComputer ScienceElectrical EngineeringGeneral EngineeringMechanical EngineeringCitizenship RequirementsUS Citizen or US NationalJob TypesInternshipCo-opFull TimeStudent PreferencesJuniorSeniorBasic InformationWebsite: https://www.textron.com/CareersDescription:</v>
      </c>
      <c r="E32" s="4" t="str">
        <f t="shared" si="2"/>
        <v>Textron Inc.Textron Inc. is attending the 2018 Engineering Expo on Tuesday. 
Booth Number: 803, 804Hiring InformationComputer EngineeringComputer 
ScienceElectrical EngineeringGeneral EngineeringMechanical 
EngineeringCitizenship RequirementsUS Citizen or US NationalJob 
TypesInternshipCo-opFull TimeStudent PreferencesJuniorSeniorBasic 
InformationWebsite: https://www.textron.com/CareersDescription:</v>
      </c>
      <c r="F32" s="5" t="str">
        <f>IFERROR(__xludf.DUMMYFUNCTION("""COMPUTED_VALUE"""),"Textron Inc. is a global, multi-industry company with approximately 36,000 
talented makers, thinkers, creators and doers working in countless 
disciplines. Serving the aviation, defense and intelligence, industrial and 
financial industries, we make thin"&amp;"gs that fly, hover, zoom and launch. 
Things that move people, protect soldiers and power industries. We make 
things that make a real difference in the world. Known for our exciting 
brands such as Bell Helicopter, Beechcraft Cessna, Hawker, E-Z-GO, Text"&amp;"ron 
Off Road and Arctic Cat, Textron can provide diverse experiences and a 
rewarding career path. When you join Textron, you don’t just join a Fortune 
500 giant. You join a dynamic network of businesses that foster innovation 
and support a culture whe"&amp;"re you will continuously learn and grow personally 
and professionally. We have internships and co-ops, early career positions 
and Leadership Development Program opportunities in disciplines such as 
Engineering, Supply Chain, Environmental Health and Sa"&amp;"fety, Quality, 
Finance &amp; Accounting, Information Technology, Human Resources, Marketing &amp; 
Sales and Communications. Join Textron. Make Something Real. Apply now at 
TEXTRON.COM/CAREERS.")</f>
        <v>Textron Inc. is a global, multi-industry company with approximately 36,000 
talented makers, thinkers, creators and doers working in countless 
disciplines. Serving the aviation, defense and intelligence, industrial and 
financial industries, we make things that fly, hover, zoom and launch. 
Things that move people, protect soldiers and power industries. We make 
things that make a real difference in the world. Known for our exciting 
brands such as Bell Helicopter, Beechcraft Cessna, Hawker, E-Z-GO, Textron 
Off Road and Arctic Cat, Textron can provide diverse experiences and a 
rewarding career path. When you join Textron, you don’t just join a Fortune 
500 giant. You join a dynamic network of businesses that foster innovation 
and support a culture where you will continuously learn and grow personally 
and professionally. We have internships and co-ops, early career positions 
and Leadership Development Program opportunities in disciplines such as 
Engineering, Supply Chain, Environmental Health and Safety, Quality, 
Finance &amp; Accounting, Information Technology, Human Resources, Marketing &amp; 
Sales and Communications. Join Textron. Make Something Real. Apply now at 
TEXTRON.COM/CAREERS.</v>
      </c>
      <c r="G32" s="1" t="str">
        <f>IFERROR(__xludf.DUMMYFUNCTION("""COMPUTED_VALUE"""),"")</f>
        <v/>
      </c>
      <c r="H32" s="1" t="str">
        <f>IFERROR(__xludf.DUMMYFUNCTION("""COMPUTED_VALUE"""),"Companies")</f>
        <v>Companies</v>
      </c>
      <c r="I32" s="4" t="str">
        <f t="shared" si="3"/>
        <v>803, 804</v>
      </c>
      <c r="J32" s="4" t="str">
        <f t="shared" si="4"/>
        <v>Computer Engineering||Computer Science||Electrical Engineering||General Engineering||Mechanical Engineering</v>
      </c>
      <c r="K32" s="4" t="str">
        <f t="shared" si="5"/>
        <v>US Citizen or US National</v>
      </c>
      <c r="L32" s="1" t="str">
        <f t="shared" si="6"/>
        <v>Internship||Co-op||Full Time</v>
      </c>
      <c r="M32" s="1" t="str">
        <f t="shared" si="7"/>
        <v>Junior||Senior</v>
      </c>
      <c r="N32" s="6" t="str">
        <f t="shared" si="8"/>
        <v>https://www.textron.com/Careers</v>
      </c>
      <c r="O32" s="7" t="b">
        <f t="shared" si="9"/>
        <v>1</v>
      </c>
      <c r="P32" s="7" t="b">
        <f t="shared" si="10"/>
        <v>0</v>
      </c>
      <c r="Q32" s="7" t="b">
        <f t="shared" si="11"/>
        <v>0</v>
      </c>
    </row>
    <row r="33">
      <c r="A33" s="1" t="s">
        <v>96</v>
      </c>
      <c r="B33" s="1" t="s">
        <v>97</v>
      </c>
      <c r="C33" s="2" t="s">
        <v>98</v>
      </c>
      <c r="D33" s="3" t="str">
        <f t="shared" si="1"/>
        <v>Thales Defense &amp; Security Inc.Thales Defense &amp; Security Inc. is attending the 2018 Engineering Expo on Tuesday. Booth Number: 507Hiring InformationAerospace EngineeringComputer EngineeringElectrical EngineeringGeneral EngineeringIndustrial and Systems EngineeringMechanical EngineeringCitizenship RequirementsUS Citizen or US NationalJob TypesInternshipFull TimeStudent PreferencesSophomoreJuniorSeniorGraduateAlumniBasic InformationWebsite: http://www.thalesdsi.com/Content/careershomepage.aspxDescription:</v>
      </c>
      <c r="E33" s="4" t="str">
        <f t="shared" si="2"/>
        <v>Thales Defense &amp; Security Inc.Thales Defense &amp; Security Inc. is attending 
the 2018 Engineering Expo on Tuesday. Booth Number: 507Hiring 
InformationAerospace EngineeringComputer EngineeringElectrical 
EngineeringGeneral EngineeringIndustrial and Systems EngineeringMechanical 
EngineeringCitizenship RequirementsUS Citizen or US NationalJob 
TypesInternshipFull TimeStudent 
PreferencesSophomoreJuniorSeniorGraduateAlumniBasic InformationWebsite: 
http://www.thalesdsi.com/Content/careershomepage.aspxDescription:</v>
      </c>
      <c r="F33" s="5" t="str">
        <f>IFERROR(__xludf.DUMMYFUNCTION("""COMPUTED_VALUE"""),"Thales Defense &amp; Security, Inc. is a global company serving the defense, 
federal, and commercial markets with innovative solutions for the ground 
tactical, airborne and avionics, naval/maritime, and public safety and 
security domains. In addition to mi"&amp;"ssion-critical communication systems, 
the company provides helmet-mounted displays and motion tracking 
technologies; SATCOM terminals; advanced sonar systems; and data protection 
solutions. Furthermore, the company serves as a gateway for technology, 
"&amp;"leveraging Thales-wide solutions—such as combat management systems; naval, 
airborne, and ground ISR; and electronic warfare—to address U.S. 
requirements. Hiring for: Mechanical engineer, digital hardware engineer, 
embedded software engineer and digital"&amp;" signal processing engineer.")</f>
        <v>Thales Defense &amp; Security, Inc. is a global company serving the defense, 
federal, and commercial markets with innovative solutions for the ground 
tactical, airborne and avionics, naval/maritime, and public safety and 
security domains. In addition to mission-critical communication systems, 
the company provides helmet-mounted displays and motion tracking 
technologies; SATCOM terminals; advanced sonar systems; and data protection 
solutions. Furthermore, the company serves as a gateway for technology, 
leveraging Thales-wide solutions—such as combat management systems; naval, 
airborne, and ground ISR; and electronic warfare—to address U.S. 
requirements. Hiring for: Mechanical engineer, digital hardware engineer, 
embedded software engineer and digital signal processing engineer.</v>
      </c>
      <c r="G33" s="1" t="str">
        <f>IFERROR(__xludf.DUMMYFUNCTION("""COMPUTED_VALUE"""),"")</f>
        <v/>
      </c>
      <c r="H33" s="1" t="str">
        <f>IFERROR(__xludf.DUMMYFUNCTION("""COMPUTED_VALUE"""),"Companies")</f>
        <v>Companies</v>
      </c>
      <c r="I33" s="4" t="str">
        <f t="shared" si="3"/>
        <v>507</v>
      </c>
      <c r="J33" s="4" t="str">
        <f t="shared" si="4"/>
        <v>Aerospace Engineering||Computer Engineering||Electrical Engineering||General Engineering||Industrial and Systems Engineering||Mechanical Engineering</v>
      </c>
      <c r="K33" s="4" t="str">
        <f t="shared" si="5"/>
        <v>US Citizen or US National</v>
      </c>
      <c r="L33" s="1" t="str">
        <f t="shared" si="6"/>
        <v>Internship||Full Time</v>
      </c>
      <c r="M33" s="1" t="str">
        <f t="shared" si="7"/>
        <v>Sophomore||Junior||Senior||Graduate||Alumni</v>
      </c>
      <c r="N33" s="6" t="str">
        <f t="shared" si="8"/>
        <v>http://www.thalesdsi.com/Content/careershomepage.aspx</v>
      </c>
      <c r="O33" s="7" t="b">
        <f t="shared" si="9"/>
        <v>1</v>
      </c>
      <c r="P33" s="7" t="b">
        <f t="shared" si="10"/>
        <v>0</v>
      </c>
      <c r="Q33" s="7" t="b">
        <f t="shared" si="11"/>
        <v>0</v>
      </c>
    </row>
    <row r="34">
      <c r="A34" s="1" t="s">
        <v>99</v>
      </c>
      <c r="B34" s="1" t="s">
        <v>100</v>
      </c>
      <c r="C34" s="2" t="s">
        <v>101</v>
      </c>
      <c r="D34" s="3" t="str">
        <f t="shared" si="1"/>
        <v>The Aerospace CorporationThe Aerospace Corporation is attending the 2018 Engineering Expo on Tuesday. Booth Number: 415Hiring InformationAerospace EngineeringChemical EngineeringComputer ScienceElectrical EngineeringEngineering Science and MechanicsGeneral EngineeringIndustrial and Systems EngineeringMechanical EngineeringCitizenship RequirementsUS Citizen or US NationalJob TypesInternshipFull TimeStudent PreferencesJuniorSeniorGraduateAlumniBasic InformationWebsite: www.aerospace.orgDescription:</v>
      </c>
      <c r="E34" s="4" t="str">
        <f t="shared" si="2"/>
        <v>The Aerospace CorporationThe Aerospace Corporation is attending the 2018 
Engineering Expo on Tuesday. Booth Number: 415Hiring InformationAerospace 
EngineeringChemical EngineeringComputer ScienceElectrical 
EngineeringEngineering Science and MechanicsGeneral EngineeringIndustrial 
and Systems EngineeringMechanical EngineeringCitizenship RequirementsUS 
Citizen or US NationalJob TypesInternshipFull TimeStudent 
PreferencesJuniorSeniorGraduateAlumniBasic InformationWebsite: 
www.aerospace.orgDescription:</v>
      </c>
      <c r="F34" s="5" t="str">
        <f>IFERROR(__xludf.DUMMYFUNCTION("""COMPUTED_VALUE"""),"A trusted partner. A national resource. A leader in national security 
space. We are THE Aerospace Corporation. A team that takes pride in our 
readiness to solve some of the most complex technical challenges in 
existence. With challenges spanning clande"&amp;"stine to commercial, you’ll have 
the unique opportunity to work on projects that are literally evolving our 
nation's space and launch capabilities. We all share a common passion and 
aspiration – to serve a mission much bigger than ourselves. When you j"&amp;"oin 
our team, you’ll be part of a rare collection of thought leaders and 
game-changing innovators. Are you ready to launch your career? The 
Aerospace Corporation is an Equal Opportunity/Affirmative Action employer. 
We believe that a diverse workforce "&amp;"creates an environment in which unique 
ideas are developed and differing perspectives are valued, producing 
superior customer solutions. All qualified applicants will receive 
consideration for employment and will not be discriminated against on the 
ba"&amp;"sis of race, gender, gender identity or expression, color, religion, 
national origin, sexual orientation, protected veteran status, or 
disability status. You can also review The Equal Employment Opportunity is 
the Law poster and the supplement, as well"&amp;" as the Pay Transparency Policy 
Statement.")</f>
        <v>A trusted partner. A national resource. A leader in national security 
space. We are THE Aerospace Corporation. A team that takes pride in our 
readiness to solve some of the most complex technical challenges in 
existence. With challenges spanning clandestine to commercial, you’ll have 
the unique opportunity to work on projects that are literally evolving our 
nation's space and launch capabilities. We all share a common passion and 
aspiration – to serve a mission much bigger than ourselves. When you join 
our team, you’ll be part of a rare collection of thought leaders and 
game-changing innovators. Are you ready to launch your career?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gender, gender identity or expression, color, religion, 
national origin, sexual orientation, protected veteran status, or 
disability status. You can also review The Equal Employment Opportunity is 
the Law poster and the supplement, as well as the Pay Transparency Policy 
Statement.</v>
      </c>
      <c r="G34" s="1" t="str">
        <f>IFERROR(__xludf.DUMMYFUNCTION("""COMPUTED_VALUE"""),"")</f>
        <v/>
      </c>
      <c r="H34" s="1" t="str">
        <f>IFERROR(__xludf.DUMMYFUNCTION("""COMPUTED_VALUE"""),"Companies")</f>
        <v>Companies</v>
      </c>
      <c r="I34" s="4" t="str">
        <f t="shared" si="3"/>
        <v>415</v>
      </c>
      <c r="J34" s="4" t="str">
        <f t="shared" si="4"/>
        <v>Aerospace Engineering||Chemical Engineering||Computer Science||Electrical Engineering||Engineering Science and Mechanics||General Engineering||Industrial and Systems Engineering||Mechanical Engineering</v>
      </c>
      <c r="K34" s="4" t="str">
        <f t="shared" si="5"/>
        <v>US Citizen or US National</v>
      </c>
      <c r="L34" s="1" t="str">
        <f t="shared" si="6"/>
        <v>Internship||Full Time</v>
      </c>
      <c r="M34" s="1" t="str">
        <f t="shared" si="7"/>
        <v>Junior||Senior||Graduate||Alumni</v>
      </c>
      <c r="N34" s="6" t="str">
        <f t="shared" si="8"/>
        <v>www.aerospace.org</v>
      </c>
      <c r="O34" s="7" t="b">
        <f t="shared" si="9"/>
        <v>1</v>
      </c>
      <c r="P34" s="7" t="b">
        <f t="shared" si="10"/>
        <v>0</v>
      </c>
      <c r="Q34" s="7" t="b">
        <f t="shared" si="11"/>
        <v>0</v>
      </c>
    </row>
    <row r="35">
      <c r="A35" s="1" t="s">
        <v>102</v>
      </c>
      <c r="B35" s="1" t="s">
        <v>103</v>
      </c>
      <c r="C35" s="2" t="s">
        <v>104</v>
      </c>
      <c r="D35" s="3" t="str">
        <f t="shared" si="1"/>
        <v>The Clorox CompanyThe Clorox Company is attending the 2018 Engineering Expo on Wednesday. Booth Number: 220Hiring InformationChemical EngineeringCivil and Environmental EngineeringElectrical EngineeringGeneral EngineeringMechanical EngineeringCitizenship RequirementsUS Citizen or US NationalJob TypesFull TimeStudent PreferencesSophomoreJuniorSeniorBasic InformationWebsite: https://www.thecloroxcompany.com/careers/Description:</v>
      </c>
      <c r="E35" s="4" t="str">
        <f t="shared" si="2"/>
        <v>The Clorox CompanyThe Clorox Company is attending the 2018 Engineering Expo 
on Wednesday. Booth Number: 220Hiring InformationChemical EngineeringCivil 
and Environmental EngineeringElectrical EngineeringGeneral 
EngineeringMechanical EngineeringCitizenship RequirementsUS Citizen or US 
NationalJob TypesFull TimeStudent PreferencesSophomoreJuniorSeniorBasic 
InformationWebsite: https://www.thecloroxcompany.com/careers/Description:</v>
      </c>
      <c r="F35" s="5" t="str">
        <f>IFERROR(__xludf.DUMMYFUNCTION("""COMPUTED_VALUE"""),"The Clorox Company (NYSE: CLX) is a leading multinational manufacturer and 
marketer of consumer and professional products with about 8,100 employees 
worldwide and fiscal year 2017 sales of $6.0 billion. Clorox markets some 
of the most trusted and recog"&amp;"nized consumer brand names, including its 
namesake bleach and cleaning products; Pine-Sol® cleaners; Liquid Plumr® 
clog removers; Poett® home care products; Fresh Step® cat litter; Glad® 
bags, wraps and containers; Kingsford® charcoal; Hidden Valley® d"&amp;"ressings 
and sauces; Brita® water-filtration products; Burt’s Bees® natural personal 
care products; and RenewLife® digestive health products. The company also 
markets brands for professional services, including Clorox Healthcare® and 
Clorox Commercial"&amp;" Solutions®. More than 80 percent of the company’s sales 
are generated from brands that hold the No. 1 or No. 2 market share 
positions in their categories. Read more at 
https://www.thecloroxcompany.com/who-we-are/#xOXYgQYb7p8iZrbF.99")</f>
        <v>The Clorox Company (NYSE: CLX) is a leading multinational manufacturer and 
marketer of consumer and professional products with about 8,100 employees 
worldwide and fiscal year 2017 sales of $6.0 billion. Clorox markets some 
of the most trusted and recognized consumer brand names, including its 
namesake bleach and cleaning products; Pine-Sol® cleaners; Liquid Plumr® 
clog removers; Poett® home care products; Fresh Step® cat litter; Glad® 
bags, wraps and containers; Kingsford® charcoal; Hidden Valley® dressings 
and sauces; Brita® water-filtration products; Burt’s Bees® natural personal 
care products; and RenewLife® digestive health products. The company also 
markets brands for professional services, including Clorox Healthcare® and 
Clorox Commercial Solutions®. More than 80 percent of the company’s sales 
are generated from brands that hold the No. 1 or No. 2 market share 
positions in their categories. Read more at 
https://www.thecloroxcompany.com/who-we-are/#xOXYgQYb7p8iZrbF.99</v>
      </c>
      <c r="G35" s="1" t="str">
        <f>IFERROR(__xludf.DUMMYFUNCTION("""COMPUTED_VALUE"""),"")</f>
        <v/>
      </c>
      <c r="H35" s="1" t="str">
        <f>IFERROR(__xludf.DUMMYFUNCTION("""COMPUTED_VALUE"""),"Companies")</f>
        <v>Companies</v>
      </c>
      <c r="I35" s="4" t="str">
        <f t="shared" si="3"/>
        <v>220</v>
      </c>
      <c r="J35" s="4" t="str">
        <f t="shared" si="4"/>
        <v>Chemical Engineering||Civil and Environmental Engineering||Electrical Engineering||General Engineering||Mechanical Engineering</v>
      </c>
      <c r="K35" s="4" t="str">
        <f t="shared" si="5"/>
        <v>US Citizen or US National</v>
      </c>
      <c r="L35" s="1" t="str">
        <f t="shared" si="6"/>
        <v>Full Time</v>
      </c>
      <c r="M35" s="1" t="str">
        <f t="shared" si="7"/>
        <v>Sophomore||Junior||Senior</v>
      </c>
      <c r="N35" s="6" t="str">
        <f t="shared" si="8"/>
        <v>https://www.thecloroxcompany.com/careers/</v>
      </c>
      <c r="O35" s="7" t="b">
        <f t="shared" si="9"/>
        <v>0</v>
      </c>
      <c r="P35" s="7" t="b">
        <f t="shared" si="10"/>
        <v>1</v>
      </c>
      <c r="Q35" s="7" t="b">
        <f t="shared" si="11"/>
        <v>0</v>
      </c>
    </row>
    <row r="36">
      <c r="A36" s="1" t="s">
        <v>105</v>
      </c>
      <c r="B36" s="1" t="s">
        <v>106</v>
      </c>
      <c r="C36" s="2" t="s">
        <v>107</v>
      </c>
      <c r="D36" s="3" t="str">
        <f t="shared" si="1"/>
        <v>The Haskell CompanyThe Haskell Company is attending the 2018 Engineering Expo on Tuesday. Booth Number: 910Hiring InformationBiomedical EngineeringChemical EngineeringCivil and Environmental EngineeringConstruction Engineering and ManagementElectrical EngineeringIndustrial and Systems EngineeringMechanical EngineeringCitizenship RequirementsUS Citizen or US NationalPermanent US ResidentJob TypesInternshipCo-opFull TimeStudent PreferencesFreshmanSophomoreJuniorSeniorGraduateAlumniBasic InformationWebsite: www.haskell.com/why-haskell/careersDescription:</v>
      </c>
      <c r="E36" s="4" t="str">
        <f t="shared" si="2"/>
        <v>The Haskell CompanyThe Haskell Company is attending the 2018 Engineering 
Expo on Tuesday. Booth Number: 910Hiring InformationBiomedical 
EngineeringChemical EngineeringCivil and Environmental 
EngineeringConstruction Engineering and ManagementElectrical 
EngineeringIndustrial and Systems EngineeringMechanical 
EngineeringCitizenship RequirementsUS Citizen or US NationalPermanent US 
ResidentJob TypesInternshipCo-opFull TimeStudent 
PreferencesFreshmanSophomoreJuniorSeniorGraduateAlumniBasic 
InformationWebsite: www.haskell.com/why-haskell/careersDescription:</v>
      </c>
      <c r="F36" s="5" t="str">
        <f>IFERROR(__xludf.DUMMYFUNCTION("""COMPUTED_VALUE"""),"Here at Haskell, we are in the business of building meaningful 
relationships, both with our clients and employees. If you’re searching for 
a fast-paced, dynamic position filled with opportunities to work with 
industry leaders around the globe, come bui"&amp;"ld your career at Haskell. 
Specializing in consumer products, aerospace, government and healthcare, 
Haskell is an industry leader in Engineering Procurement and Construction 
(EPC). With 23 offices in three countries, we are constantly expanding our 
ca"&amp;"pabilities in engineering, architecture and construction. With customer 
service a top priority, the Haskell culture is responsive, entrepreneurial 
and collaborative. Excellence and delivering successful results are only 
possible with talented and creat"&amp;"ive professionals – and we seek the best to 
join our team. We are 100% employee-owned and team members embody our 
values of Team, Excellence, Service &amp; Trust. Lifelong learning is a 
priority and we offer outstanding opportunities for professional and 
"&amp;"personal development.")</f>
        <v>Here at Haskell, we are in the business of building meaningful 
relationships, both with our clients and employees. If you’re searching for 
a fast-paced, dynamic position filled with opportunities to work with 
industry leaders around the globe, come build your career at Haskell. 
Specializing in consumer products, aerospace, government and healthcare, 
Haskell is an industry leader in Engineering Procurement and Construction 
(EPC). With 23 offices in three countries, we are constantly expanding our 
capabilities in engineering, architecture and construction. With customer 
service a top priority, the Haskell culture is responsive, entrepreneurial 
and collaborative. Excellence and delivering successful results are only 
possible with talented and creative professionals – and we seek the best to 
join our team. We are 100% employee-owned and team members embody our 
values of Team, Excellence, Service &amp; Trust. Lifelong learning is a 
priority and we offer outstanding opportunities for professional and 
personal development.</v>
      </c>
      <c r="G36" s="1" t="str">
        <f>IFERROR(__xludf.DUMMYFUNCTION("""COMPUTED_VALUE"""),"")</f>
        <v/>
      </c>
      <c r="H36" s="1" t="str">
        <f>IFERROR(__xludf.DUMMYFUNCTION("""COMPUTED_VALUE"""),"Companies")</f>
        <v>Companies</v>
      </c>
      <c r="I36" s="4" t="str">
        <f t="shared" si="3"/>
        <v>910</v>
      </c>
      <c r="J36" s="4" t="str">
        <f t="shared" si="4"/>
        <v>Biomedical Engineering||Chemical Engineering||Civil and Environmental Engineering||Construction Engineering and Management||Electrical Engineering||Industrial and Systems Engineering||Mechanical Engineering</v>
      </c>
      <c r="K36" s="4" t="str">
        <f t="shared" si="5"/>
        <v>US Citizen or US National||Permanent US Resident</v>
      </c>
      <c r="L36" s="1" t="str">
        <f t="shared" si="6"/>
        <v>Internship||Co-op||Full Time</v>
      </c>
      <c r="M36" s="1" t="str">
        <f t="shared" si="7"/>
        <v>Freshman||Sophomore||Junior||Senior||Graduate||Alumni</v>
      </c>
      <c r="N36" s="6" t="str">
        <f t="shared" si="8"/>
        <v>www.haskell.com/why-haskell/careers</v>
      </c>
      <c r="O36" s="7" t="b">
        <f t="shared" si="9"/>
        <v>1</v>
      </c>
      <c r="P36" s="7" t="b">
        <f t="shared" si="10"/>
        <v>0</v>
      </c>
      <c r="Q36" s="7" t="b">
        <f t="shared" si="11"/>
        <v>0</v>
      </c>
    </row>
    <row r="37">
      <c r="A37" s="1" t="s">
        <v>108</v>
      </c>
      <c r="B37" s="1" t="s">
        <v>109</v>
      </c>
      <c r="C37" s="2" t="s">
        <v>110</v>
      </c>
      <c r="D37" s="3" t="str">
        <f t="shared" si="1"/>
        <v>The Missile Defense AgencyThe Missile Defense Agency is attending the 2018 Engineering Expo on Wednesday. Booth Number: 313Hiring InformationAerospace EngineeringBiomedical EngineeringChemical EngineeringCivil and Environmental EngineeringComputer EngineeringComputer ScienceConstruction Engineering and ManagementElectrical EngineeringEngineering Science and MechanicsGeneral EngineeringIndustrial and Systems EngineeringMaterials Science and EngineeringMechanical EngineeringCitizenship RequirementsUS Citizen or US NationalJob TypesFull TimeStudent PreferencesSeniorGraduateBasic InformationWebsite: www.mda.mil/careersDescription:</v>
      </c>
      <c r="E37" s="4" t="str">
        <f t="shared" si="2"/>
        <v>The Missile Defense AgencyThe Missile Defense Agency is attending the 2018 
Engineering Expo on Wednesday. Booth Number: 313Hiring InformationAerospace 
EngineeringBiomedical EngineeringChemical EngineeringCivil and 
Environmental EngineeringComputer EngineeringComputer ScienceConstruction 
Engineering and ManagementElectrical EngineeringEngineering Science and 
MechanicsGeneral EngineeringIndustrial and Systems EngineeringMaterials 
Science and EngineeringMechanical EngineeringCitizenship RequirementsUS 
Citizen or US NationalJob TypesFull TimeStudent 
PreferencesSeniorGraduateBasic InformationWebsite: 
www.mda.mil/careersDescription:</v>
      </c>
      <c r="F37" s="5" t="str">
        <f>IFERROR(__xludf.DUMMYFUNCTION("""COMPUTED_VALUE"""),"Come to work in the summer of 2019! Exceptional opportunity with 
exceptional professionals. The Missile Defense Agency has one of the most 
complex and challenging missions in our nation's history - developing and 
fielding an intercontinental range of d"&amp;"efensive systems to work as one 
robust ballistic missile defense system. To advance the mission, we recruit 
and hire Engineers, Scientists, professionals in the Information 
Technology, Contracts, Logistics Specialists, Human Resources, Financial 
Manag"&amp;"ement, intelligence and program Management disciplines. Entry level 
opportunities at MDA are offered through the Missile Defense Career 
Development Program (MDCDP) - a three year, fully paid, development 
assignment that allows you to experience a varie"&amp;"ty of challenges being 
addressed on a daily basis. It is not your average career opportunity, but 
then, MDA is not your average government organization. Launch your career 
with the Missile Defense Agency. Recruiting cycle - Generally, we hire one 
""cl"&amp;"ass"" per year made up of professionals starting a career in engineering, 
contracts, mathematics, logistics and finance. We post here on Handshake 
and we make few on campus recruiting trips. We generally recruit in the 
fall (September/October/ November"&amp;") and post our positions on USA Jobs in 
November/December. We have separate announcements for different 
disciplines. These will be open for only about 10 days. We review, and rate 
applicants over the holidays and invite to interview early in January. I"&amp;"f 
you want to come to work in the summer of 2019, you need to apply to our 
announcements in the fall of 2018. We accept qualifying degrees conferred 
right up until the end of June 2019. If this is something that interest 
you, we want you on the team! "&amp;"Apply now!")</f>
        <v>Come to work in the summer of 2019! Exceptional opportunity with 
exceptional professionals. The Missile Defense Agency has one of the most 
complex and challenging missions in our nation's history - developing and 
fielding an intercontinental range of defensive systems to work as one 
robust ballistic missile defense system. To advance the mission, we recruit 
and hire Engineers, Scientists, professionals in the Information 
Technology, Contracts, Logistics Specialists, Human Resources, Financial 
Management, intelligence and program Management disciplines. Entry level 
opportunities at MDA are offered through the Missile Defense Career 
Development Program (MDCDP) - a three year, fully paid, development 
assignment that allows you to experience a variety of challenges being 
addressed on a daily basis. It is not your average career opportunity, but 
then, MDA is not your average government organization. Launch your career 
with the Missile Defense Agency. Recruiting cycle - Generally, we hire one 
"class" per year made up of professionals starting a career in engineering, 
contracts, mathematics, logistics and finance. We post here on Handshake 
and we make few on campus recruiting trips. We generally recruit in the 
fall (September/October/ November) and post our positions on USA Jobs in 
November/December. We have separate announcements for different 
disciplines. These will be open for only about 10 days. We review, and rate 
applicants over the holidays and invite to interview early in January. If 
you want to come to work in the summer of 2019, you need to apply to our 
announcements in the fall of 2018. We accept qualifying degrees conferred 
right up until the end of June 2019. If this is something that interest 
you, we want you on the team! Apply now!</v>
      </c>
      <c r="G37" s="1" t="str">
        <f>IFERROR(__xludf.DUMMYFUNCTION("""COMPUTED_VALUE"""),"")</f>
        <v/>
      </c>
      <c r="H37" s="1" t="str">
        <f>IFERROR(__xludf.DUMMYFUNCTION("""COMPUTED_VALUE"""),"Companies")</f>
        <v>Companies</v>
      </c>
      <c r="I37" s="4" t="str">
        <f t="shared" si="3"/>
        <v>313</v>
      </c>
      <c r="J37" s="4" t="str">
        <f t="shared" si="4"/>
        <v>Aerospace Engineering||Biomedical Engineering||Chemical Engineering||Civil and Environmental Engineering||Computer Engineering||Computer Science||Construction Engineering and Management||Electrical Engineering||Engineering Science and Mechanics||General Engineering||Industrial and Systems Engineering||Materials Science and Engineering||Mechanical Engineering</v>
      </c>
      <c r="K37" s="4" t="str">
        <f t="shared" si="5"/>
        <v>US Citizen or US National</v>
      </c>
      <c r="L37" s="1" t="str">
        <f t="shared" si="6"/>
        <v>Full Time</v>
      </c>
      <c r="M37" s="1" t="str">
        <f t="shared" si="7"/>
        <v>Senior||Graduate</v>
      </c>
      <c r="N37" s="6" t="str">
        <f t="shared" si="8"/>
        <v>www.mda.mil/careers</v>
      </c>
      <c r="O37" s="7" t="b">
        <f t="shared" si="9"/>
        <v>0</v>
      </c>
      <c r="P37" s="7" t="b">
        <f t="shared" si="10"/>
        <v>1</v>
      </c>
      <c r="Q37" s="7" t="b">
        <f t="shared" si="11"/>
        <v>0</v>
      </c>
    </row>
    <row r="38">
      <c r="A38" s="1" t="s">
        <v>111</v>
      </c>
      <c r="B38" s="1" t="s">
        <v>112</v>
      </c>
      <c r="C38" s="2" t="s">
        <v>113</v>
      </c>
      <c r="D38" s="3" t="str">
        <f t="shared" si="1"/>
        <v>The Mosaic CompanyThe Mosaic Company is attending the 2018 Engineering Expo on Tuesday. Booth Number: 21Hiring InformationChemical EngineeringElectrical EngineeringMechanical EngineeringMining EngineeringCitizenship RequirementsUS Citizen or US NationalJob TypesInternshipCo-opStudent PreferencesSophomoreJuniorSeniorBasic InformationWebsite: www.mosaicco.com/careersDescription:</v>
      </c>
      <c r="E38" s="4" t="str">
        <f t="shared" si="2"/>
        <v>The Mosaic CompanyThe Mosaic Company is attending the 2018 Engineering Expo 
on Tuesday. Booth Number: 21Hiring InformationChemical 
EngineeringElectrical EngineeringMechanical EngineeringMining 
EngineeringCitizenship RequirementsUS Citizen or US NationalJob 
TypesInternshipCo-opStudent PreferencesSophomoreJuniorSeniorBasic 
InformationWebsite: www.mosaicco.com/careersDescription:</v>
      </c>
      <c r="F38" s="5" t="str">
        <f>IFERROR(__xludf.DUMMYFUNCTION("""COMPUTED_VALUE"""),"The Mosaic Company (NYSE: MOS) is the world's leading integrated producer 
and marketer of concentrated phosphate and potash. We employ more than 
15,000 people in six countries and participate in every aspect of crop 
nutrition development. We mine and p"&amp;"rocess phosphate and potash minerals 
into crop nutrients, and then ship via rail, barge and ocean-going vessel 
to our customers in the major agricultural centers of the world. The work 
of mining and processing potash and phosphate minerals is an energy"&amp;"- and 
water-intensive endeavor. We work carefully to maximize efficiencies and 
minimize our use of energy and natural resources, and have made significant 
progress in reducing Mosaic’s environmental footprint.")</f>
        <v>The Mosaic Company (NYSE: MOS) is the world's leading integrated producer 
and marketer of concentrated phosphate and potash. We employ more than 
15,000 people in six countries and participate in every aspect of crop 
nutrition development. We mine and process phosphate and potash minerals 
into crop nutrients, and then ship via rail, barge and ocean-going vessel 
to our customers in the major agricultural centers of the world. The work 
of mining and processing potash and phosphate minerals is an energy- and 
water-intensive endeavor. We work carefully to maximize efficiencies and 
minimize our use of energy and natural resources, and have made significant 
progress in reducing Mosaic’s environmental footprint.</v>
      </c>
      <c r="G38" s="1" t="str">
        <f>IFERROR(__xludf.DUMMYFUNCTION("""COMPUTED_VALUE"""),"")</f>
        <v/>
      </c>
      <c r="H38" s="1" t="str">
        <f>IFERROR(__xludf.DUMMYFUNCTION("""COMPUTED_VALUE"""),"Companies")</f>
        <v>Companies</v>
      </c>
      <c r="I38" s="4" t="str">
        <f t="shared" si="3"/>
        <v>21</v>
      </c>
      <c r="J38" s="4" t="str">
        <f t="shared" si="4"/>
        <v>Chemical Engineering||Electrical Engineering||Mechanical Engineering||Mining Engineering</v>
      </c>
      <c r="K38" s="4" t="str">
        <f t="shared" si="5"/>
        <v>US Citizen or US National</v>
      </c>
      <c r="L38" s="1" t="str">
        <f t="shared" si="6"/>
        <v>Internship||Co-op</v>
      </c>
      <c r="M38" s="1" t="str">
        <f t="shared" si="7"/>
        <v>Sophomore||Junior||Senior</v>
      </c>
      <c r="N38" s="6" t="str">
        <f t="shared" si="8"/>
        <v>www.mosaicco.com/careers</v>
      </c>
      <c r="O38" s="7" t="b">
        <f t="shared" si="9"/>
        <v>1</v>
      </c>
      <c r="P38" s="7" t="b">
        <f t="shared" si="10"/>
        <v>0</v>
      </c>
      <c r="Q38" s="7" t="b">
        <f t="shared" si="11"/>
        <v>0</v>
      </c>
    </row>
    <row r="39">
      <c r="A39" s="1" t="s">
        <v>114</v>
      </c>
      <c r="B39" s="1" t="s">
        <v>115</v>
      </c>
      <c r="C39" s="2" t="s">
        <v>116</v>
      </c>
      <c r="D39" s="3" t="str">
        <f t="shared" si="1"/>
        <v>Thermo Systems LLCThermo Systems LLC is attending the 2018 Engineering Expo on Tuesday. Booth Number: 52Hiring InformationComputer EngineeringComputer ScienceElectrical EngineeringEngineering Science and MechanicsGeneral EngineeringIndustrial and Systems EngineeringMechanical EngineeringCitizenship RequirementsUS Citizen or US NationalPermanent US ResidentJob TypesFull TimeStudent PreferencesSeniorGraduateAlumniBasic InformationWebsite: www.thermosystems.comDescription:</v>
      </c>
      <c r="E39" s="4" t="str">
        <f t="shared" si="2"/>
        <v>Thermo Systems LLCThermo Systems LLC is attending the 2018 Engineering Expo 
on Tuesday. Booth Number: 52Hiring InformationComputer EngineeringComputer 
ScienceElectrical EngineeringEngineering Science and MechanicsGeneral 
EngineeringIndustrial and Systems EngineeringMechanical 
EngineeringCitizenship RequirementsUS Citizen or US NationalPermanent US 
ResidentJob TypesFull TimeStudent PreferencesSeniorGraduateAlumniBasic 
InformationWebsite: www.thermosystems.comDescription:</v>
      </c>
      <c r="F39" s="5" t="str">
        <f>IFERROR(__xludf.DUMMYFUNCTION("""COMPUTED_VALUE"""),"Thermo Systems is a national, full-service control systems integration 
partner for energy and consumer markets. We excel at managing and 
delivering turnkey projects to our EPC &amp; AE partners while also 
specializing in customized direct-to-owner solution"&amp;"s, focusing on 
industries where we can offer unmatched domain knowledge to deliver the 
best possible services and technologies for your needs. By investing in our 
people, we provide a project team with the skill and expertise to overcome 
your biggest "&amp;"industrial automation and information challenges. Who is 
Thermo Systems? We are an industry-leading automation engineering firm that 
is rapidly growing and seeking new team members from all technical 
disciplines. Automation: The use of various control "&amp;"systems for operating 
equipment such as machinery and processes. Control Systems: The combined 
hardware and software needed to automate industrial plant and utility 
operations. In less technical terms, Thermo is a family of engineering 
professionals w"&amp;"ho promote a fun and challenging work environment, 
encouraging the growth and success of our team members.")</f>
        <v>Thermo Systems is a national, full-service control systems integration 
partner for energy and consumer markets. We excel at managing and 
delivering turnkey projects to our EPC &amp; AE partners while also 
specializing in customized direct-to-owner solutions, focusing on 
industries where we can offer unmatched domain knowledge to deliver the 
best possible services and technologies for your needs. By investing in our 
people, we provide a project team with the skill and expertise to overcome 
your biggest industrial automation and information challenges. Who is 
Thermo Systems? We are an industry-leading automation engineering firm that 
is rapidly growing and seeking new team members from all technical 
disciplines. Automation: The use of various control systems for operating 
equipment such as machinery and processes. Control Systems: The combined 
hardware and software needed to automate industrial plant and utility 
operations. In less technical terms, Thermo is a family of engineering 
professionals who promote a fun and challenging work environment, 
encouraging the growth and success of our team members.</v>
      </c>
      <c r="G39" s="1" t="str">
        <f>IFERROR(__xludf.DUMMYFUNCTION("""COMPUTED_VALUE"""),"")</f>
        <v/>
      </c>
      <c r="H39" s="1" t="str">
        <f>IFERROR(__xludf.DUMMYFUNCTION("""COMPUTED_VALUE"""),"Companies")</f>
        <v>Companies</v>
      </c>
      <c r="I39" s="4" t="str">
        <f t="shared" si="3"/>
        <v>52</v>
      </c>
      <c r="J39" s="4" t="str">
        <f t="shared" si="4"/>
        <v>Computer Engineering||Computer Science||Electrical Engineering||Engineering Science and Mechanics||General Engineering||Industrial and Systems Engineering||Mechanical Engineering</v>
      </c>
      <c r="K39" s="4" t="str">
        <f t="shared" si="5"/>
        <v>US Citizen or US National||Permanent US Resident</v>
      </c>
      <c r="L39" s="1" t="str">
        <f t="shared" si="6"/>
        <v>Full Time</v>
      </c>
      <c r="M39" s="1" t="str">
        <f t="shared" si="7"/>
        <v>Senior||Graduate||Alumni</v>
      </c>
      <c r="N39" s="6" t="str">
        <f t="shared" si="8"/>
        <v>www.thermosystems.com</v>
      </c>
      <c r="O39" s="7" t="b">
        <f t="shared" si="9"/>
        <v>1</v>
      </c>
      <c r="P39" s="7" t="b">
        <f t="shared" si="10"/>
        <v>0</v>
      </c>
      <c r="Q39" s="7" t="b">
        <f t="shared" si="11"/>
        <v>0</v>
      </c>
    </row>
    <row r="40">
      <c r="A40" s="1" t="s">
        <v>117</v>
      </c>
      <c r="B40" s="1" t="s">
        <v>118</v>
      </c>
      <c r="C40" s="2" t="s">
        <v>119</v>
      </c>
      <c r="D40" s="3" t="str">
        <f t="shared" si="1"/>
        <v>Thompson &amp; LittonThompson &amp; Litton is attending the 2018 Engineering Expo on Tuesday. Booth Number: 1018Hiring InformationCivil and Environmental EngineeringConstruction Engineering and ManagementElectrical EngineeringMechanical EngineeringCitizenship RequirementsUS Citizen or US NationalPermanent US ResidentJob TypesInternshipFull TimeStudent PreferencesJuniorSeniorGraduateAlumniBasic InformationWebsite: WWW.T-L.comDescription:</v>
      </c>
      <c r="E40" s="4" t="str">
        <f t="shared" si="2"/>
        <v>Thompson &amp; LittonThompson &amp; Litton is attending the 2018 Engineering Expo 
on Tuesday. Booth Number: 1018Hiring InformationCivil and Environmental 
EngineeringConstruction Engineering and ManagementElectrical 
EngineeringMechanical EngineeringCitizenship RequirementsUS Citizen or US 
NationalPermanent US ResidentJob TypesInternshipFull TimeStudent 
PreferencesJuniorSeniorGraduateAlumniBasic InformationWebsite: 
WWW.T-L.comDescription:</v>
      </c>
      <c r="F40" s="5" t="str">
        <f>IFERROR(__xludf.DUMMYFUNCTION("""COMPUTED_VALUE"""),"Thompson &amp; Litton is an award winning engineering, architectural, 
surveying, and construction administration firm founded in Wise, VA. in 
1956, where its headquarters remains. For more than 60 years, T&amp;L has 
provided professional services to Western Vi"&amp;"rginia and beyond from offices 
located in Wise, Radford, Tazewell, Chilhowie; and Bristol and Mosheim, 
Tennessee.")</f>
        <v>Thompson &amp; Litton is an award winning engineering, architectural, 
surveying, and construction administration firm founded in Wise, VA. in 
1956, where its headquarters remains. For more than 60 years, T&amp;L has 
provided professional services to Western Virginia and beyond from offices 
located in Wise, Radford, Tazewell, Chilhowie; and Bristol and Mosheim, 
Tennessee.</v>
      </c>
      <c r="G40" s="1" t="str">
        <f>IFERROR(__xludf.DUMMYFUNCTION("""COMPUTED_VALUE"""),"")</f>
        <v/>
      </c>
      <c r="H40" s="1" t="str">
        <f>IFERROR(__xludf.DUMMYFUNCTION("""COMPUTED_VALUE"""),"Companies")</f>
        <v>Companies</v>
      </c>
      <c r="I40" s="4" t="str">
        <f t="shared" si="3"/>
        <v>1018</v>
      </c>
      <c r="J40" s="4" t="str">
        <f t="shared" si="4"/>
        <v>Civil and Environmental Engineering||Construction Engineering and Management||Electrical Engineering||Mechanical Engineering</v>
      </c>
      <c r="K40" s="4" t="str">
        <f t="shared" si="5"/>
        <v>US Citizen or US National||Permanent US Resident</v>
      </c>
      <c r="L40" s="1" t="str">
        <f t="shared" si="6"/>
        <v>Internship||Full Time</v>
      </c>
      <c r="M40" s="1" t="str">
        <f t="shared" si="7"/>
        <v>Junior||Senior||Graduate||Alumni</v>
      </c>
      <c r="N40" s="6" t="str">
        <f t="shared" si="8"/>
        <v>WWW.T-L.com</v>
      </c>
      <c r="O40" s="7" t="b">
        <f t="shared" si="9"/>
        <v>1</v>
      </c>
      <c r="P40" s="7" t="b">
        <f t="shared" si="10"/>
        <v>0</v>
      </c>
      <c r="Q40" s="7" t="b">
        <f t="shared" si="11"/>
        <v>0</v>
      </c>
    </row>
    <row r="41">
      <c r="A41" s="1" t="s">
        <v>120</v>
      </c>
      <c r="B41" s="1" t="s">
        <v>121</v>
      </c>
      <c r="C41" s="2" t="s">
        <v>122</v>
      </c>
      <c r="D41" s="3" t="str">
        <f t="shared" si="1"/>
        <v>Titan AmericaTitan America is attending the 2018 Engineering Expo on Wednesday. Booth Number: 205Hiring InformationChemical EngineeringCivil and Environmental EngineeringConstruction Engineering and ManagementElectrical EngineeringEngineering Science and MechanicsIndustrial and Systems EngineeringMaterials Science and EngineeringMechanical EngineeringMining EngineeringCitizenship RequirementsUS Citizen or US NationalPermanent US ResidentStudent (F-1) VisaEmployment (H-1) VisaCanadian Work AuthorizationJ-1 Visa (Exchange Program)H-4 VisaJob TypesInternshipCo-opStudent PreferencesJuniorSeniorGraduateAlumniBasic InformationWebsite: www.titanamerica.comDescription:</v>
      </c>
      <c r="E41" s="4" t="str">
        <f t="shared" si="2"/>
        <v>Titan AmericaTitan America is attending the 2018 Engineering Expo on 
Wednesday. Booth Number: 205Hiring InformationChemical EngineeringCivil and 
Environmental EngineeringConstruction Engineering and ManagementElectrical 
EngineeringEngineering Science and MechanicsIndustrial and Systems 
EngineeringMaterials Science and EngineeringMechanical EngineeringMining 
EngineeringCitizenship RequirementsUS Citizen or US NationalPermanent US 
ResidentStudent (F-1) VisaEmployment (H-1) VisaCanadian Work 
AuthorizationJ-1 Visa (Exchange Program)H-4 VisaJob 
TypesInternshipCo-opStudent PreferencesJuniorSeniorGraduateAlumniBasic 
InformationWebsite: www.titanamerica.comDescription:</v>
      </c>
      <c r="F41" s="5" t="str">
        <f>IFERROR(__xludf.DUMMYFUNCTION("""COMPUTED_VALUE"""),"We are a leading environmentally and socially progressive heavy building 
materials company located in the eastern United States. We’ve been in 
operation since 1902 and we remain a family-led business with a 
values-oriented, people-focused culture. Our "&amp;"products protect human life 
and personal property, improve the quality of life, generate economic 
prosperity and connect society. Our Values guide how we conduct ourselves 
and our business affairs, particularly with regard to our customers, our 
employ"&amp;"ees, our communities and the environment.")</f>
        <v>We are a leading environmentally and socially progressive heavy building 
materials company located in the eastern United States. We’ve been in 
operation since 1902 and we remain a family-led business with a 
values-oriented, people-focused culture. Our products protect human life 
and personal property, improve the quality of life, generate economic 
prosperity and connect society. Our Values guide how we conduct ourselves 
and our business affairs, particularly with regard to our customers, our 
employees, our communities and the environment.</v>
      </c>
      <c r="G41" s="1" t="str">
        <f>IFERROR(__xludf.DUMMYFUNCTION("""COMPUTED_VALUE"""),"")</f>
        <v/>
      </c>
      <c r="H41" s="1" t="str">
        <f>IFERROR(__xludf.DUMMYFUNCTION("""COMPUTED_VALUE"""),"Companies")</f>
        <v>Companies</v>
      </c>
      <c r="I41" s="4" t="str">
        <f t="shared" si="3"/>
        <v>205</v>
      </c>
      <c r="J41" s="4" t="str">
        <f t="shared" si="4"/>
        <v>Chemical Engineering||Civil and Environmental Engineering||Construction Engineering and Management||Electrical Engineering||Engineering Science and Mechanics||Industrial and Systems Engineering||Materials Science and Engineering||Mechanical Engineering||Mining Engineering</v>
      </c>
      <c r="K41" s="4" t="str">
        <f t="shared" si="5"/>
        <v>US Citizen or US National||Permanent US Resident||Student (F-1) Visa||Employment (H-1) Visa||Canadian Work Authorization||J-1 Visa (Exchange Program)H-4 Visa</v>
      </c>
      <c r="L41" s="1" t="str">
        <f t="shared" si="6"/>
        <v>Internship||Co-op</v>
      </c>
      <c r="M41" s="1" t="str">
        <f t="shared" si="7"/>
        <v>Junior||Senior||Graduate||Alumni</v>
      </c>
      <c r="N41" s="6" t="str">
        <f t="shared" si="8"/>
        <v>www.titanamerica.com</v>
      </c>
      <c r="O41" s="7" t="b">
        <f t="shared" si="9"/>
        <v>0</v>
      </c>
      <c r="P41" s="7" t="b">
        <f t="shared" si="10"/>
        <v>1</v>
      </c>
      <c r="Q41" s="7" t="b">
        <f t="shared" si="11"/>
        <v>0</v>
      </c>
    </row>
    <row r="42">
      <c r="A42" s="1" t="s">
        <v>123</v>
      </c>
      <c r="B42" s="1" t="s">
        <v>124</v>
      </c>
      <c r="C42" s="2" t="s">
        <v>125</v>
      </c>
      <c r="D42" s="3" t="str">
        <f t="shared" si="1"/>
        <v>TMEIC CorporationTMEIC Corporation is attending the 2018 Engineering Expo on Tuesday. Booth Number: 709Hiring InformationComputer EngineeringComputer ScienceElectrical EngineeringMechanical EngineeringCitizenship RequirementsUS Citizen or US NationalPermanent US ResidentJob TypesCo-opFull TimeStudent PreferencesJuniorSeniorGraduateAlumniBasic InformationWebsite: https://www.tmeic.com/Description:</v>
      </c>
      <c r="E42" s="4" t="str">
        <f t="shared" si="2"/>
        <v>TMEIC CorporationTMEIC Corporation is attending the 2018 Engineering Expo 
on Tuesday. Booth Number: 709Hiring InformationComputer EngineeringComputer 
ScienceElectrical EngineeringMechanical EngineeringCitizenship 
RequirementsUS Citizen or US NationalPermanent US ResidentJob 
TypesCo-opFull TimeStudent PreferencesJuniorSeniorGraduateAlumniBasic 
InformationWebsite: https://www.tmeic.com/Description:</v>
      </c>
      <c r="F42" s="5" t="str">
        <f>IFERROR(__xludf.DUMMYFUNCTION("""COMPUTED_VALUE"""),"Toshiba Mitsubishi‐Electric Industrial Systems Corporation (TMEIC) was 
formed in 2003 from the merger of the industrial systems departments of 
Toshiba Corporation and Mitsubishi Electric Corporation. TMEIC manufactures 
and sells variable frequency driv"&amp;"es, motors, and advanced automation 
systems for a range of industrial applications. We drive industry. The 
North American operation – TMEIC Corporation, headquartered in Roanoke, VA, 
designs, develops and engineers advanced automation, large AC and DC "&amp;"
machines, photovoltaic inverters, and variable frequency drive systems. 
TMEIC Corporation specializes in the Renewable Energy, Metals, Material 
Handling, Oil &amp; Gas, Mining, Paper, Testing and other industrial markets 
worldwide. We drive industry. www."&amp;"tmeic.com")</f>
        <v>Toshiba Mitsubishi‐Electric Industrial Systems Corporation (TMEIC) was 
formed in 2003 from the merger of the industrial systems departments of 
Toshiba Corporation and Mitsubishi Electric Corporation. TMEIC manufactures 
and sells variable frequency drives, motors, and advanced automation 
systems for a range of industrial applications. We drive industry. The 
North American operation – TMEIC Corporation, headquartered in Roanoke, VA, 
designs, develops and engineers advanced automation, large AC and DC 
machines, photovoltaic inverters, and variable frequency drive systems. 
TMEIC Corporation specializes in the Renewable Energy, Metals, Material 
Handling, Oil &amp; Gas, Mining, Paper, Testing and other industrial markets 
worldwide. We drive industry. www.tmeic.com</v>
      </c>
      <c r="G42" s="1" t="str">
        <f>IFERROR(__xludf.DUMMYFUNCTION("""COMPUTED_VALUE"""),"")</f>
        <v/>
      </c>
      <c r="H42" s="1" t="str">
        <f>IFERROR(__xludf.DUMMYFUNCTION("""COMPUTED_VALUE"""),"Companies")</f>
        <v>Companies</v>
      </c>
      <c r="I42" s="4" t="str">
        <f t="shared" si="3"/>
        <v>709</v>
      </c>
      <c r="J42" s="4" t="str">
        <f t="shared" si="4"/>
        <v>Computer Engineering||Computer Science||Electrical Engineering||Mechanical Engineering</v>
      </c>
      <c r="K42" s="4" t="str">
        <f t="shared" si="5"/>
        <v>US Citizen or US National||Permanent US Resident</v>
      </c>
      <c r="L42" s="1" t="str">
        <f t="shared" si="6"/>
        <v>Co-op||Full Time</v>
      </c>
      <c r="M42" s="1" t="str">
        <f t="shared" si="7"/>
        <v>Junior||Senior||Graduate||Alumni</v>
      </c>
      <c r="N42" s="6" t="str">
        <f t="shared" si="8"/>
        <v>https://www.tmeic.com/</v>
      </c>
      <c r="O42" s="7" t="b">
        <f t="shared" si="9"/>
        <v>1</v>
      </c>
      <c r="P42" s="7" t="b">
        <f t="shared" si="10"/>
        <v>0</v>
      </c>
      <c r="Q42" s="7" t="b">
        <f t="shared" si="11"/>
        <v>0</v>
      </c>
    </row>
    <row r="43">
      <c r="A43" s="1" t="s">
        <v>126</v>
      </c>
      <c r="B43" s="1" t="s">
        <v>127</v>
      </c>
      <c r="C43" s="2" t="s">
        <v>128</v>
      </c>
      <c r="D43" s="3" t="str">
        <f t="shared" si="1"/>
        <v>Torc RoboticsTorc Robotics is attending the 2018 Engineering Expo on Tuesday and Wednesday. Booth Number: 218Hiring InformationAerospace EngineeringComputer EngineeringComputer ScienceElectrical EngineeringEngineering Science and MechanicsGeneral EngineeringMechanical EngineeringCitizenship RequirementsUS Citizen or US NationalPermanent US ResidentStudent (F-1) VisaEmployment (H-1) VisaJob TypesInternshipCo-opFull TimeStudent PreferencesSophomoreJuniorSeniorGraduateAlumniBasic InformationWebsite: torc.aiDescription:</v>
      </c>
      <c r="E43" s="4" t="str">
        <f t="shared" si="2"/>
        <v>Torc RoboticsTorc Robotics is attending the 2018 Engineering Expo on 
Tuesday and Wednesday. Booth Number: 218Hiring InformationAerospace 
EngineeringComputer EngineeringComputer ScienceElectrical 
EngineeringEngineering Science and MechanicsGeneral EngineeringMechanical 
EngineeringCitizenship RequirementsUS Citizen or US NationalPermanent US 
ResidentStudent (F-1) VisaEmployment (H-1) VisaJob TypesInternshipCo-opFull 
TimeStudent PreferencesSophomoreJuniorSeniorGraduateAlumniBasic 
InformationWebsite: torc.aiDescription:</v>
      </c>
      <c r="F43" s="5" t="str">
        <f>IFERROR(__xludf.DUMMYFUNCTION("""COMPUTED_VALUE"""),"For over ten years, Torc Robotics has been committed to developing 
innovative autonomous robotic systems. Located in Blacksburg, VA, Torc is a 
rapidly expanding company with a passion for commercializing robotic and 
autonomous technology throughout the"&amp;" automotive, mining and defense markets.")</f>
        <v>For over ten years, Torc Robotics has been committed to developing 
innovative autonomous robotic systems. Located in Blacksburg, VA, Torc is a 
rapidly expanding company with a passion for commercializing robotic and 
autonomous technology throughout the automotive, mining and defense markets.</v>
      </c>
      <c r="G43" s="1" t="str">
        <f>IFERROR(__xludf.DUMMYFUNCTION("""COMPUTED_VALUE"""),"")</f>
        <v/>
      </c>
      <c r="H43" s="1" t="str">
        <f>IFERROR(__xludf.DUMMYFUNCTION("""COMPUTED_VALUE"""),"Companies")</f>
        <v>Companies</v>
      </c>
      <c r="I43" s="4" t="str">
        <f t="shared" si="3"/>
        <v>218</v>
      </c>
      <c r="J43" s="4" t="str">
        <f t="shared" si="4"/>
        <v>Aerospace Engineering||Computer Engineering||Computer Science||Electrical Engineering||Engineering Science and Mechanics||General Engineering||Mechanical Engineering</v>
      </c>
      <c r="K43" s="4" t="str">
        <f t="shared" si="5"/>
        <v>US Citizen or US National||Permanent US Resident||Student (F-1) Visa||Employment (H-1) Visa</v>
      </c>
      <c r="L43" s="1" t="str">
        <f t="shared" si="6"/>
        <v>Internship||Co-op||Full Time</v>
      </c>
      <c r="M43" s="1" t="str">
        <f t="shared" si="7"/>
        <v>Sophomore||Junior||Senior||Graduate||Alumni</v>
      </c>
      <c r="N43" s="6" t="str">
        <f t="shared" si="8"/>
        <v>torc.ai</v>
      </c>
      <c r="O43" s="7" t="b">
        <f t="shared" si="9"/>
        <v>1</v>
      </c>
      <c r="P43" s="7" t="b">
        <f t="shared" si="10"/>
        <v>1</v>
      </c>
      <c r="Q43" s="7" t="b">
        <f t="shared" si="11"/>
        <v>0</v>
      </c>
    </row>
    <row r="44">
      <c r="A44" s="1" t="s">
        <v>129</v>
      </c>
      <c r="B44" s="1" t="s">
        <v>130</v>
      </c>
      <c r="C44" s="2" t="s">
        <v>131</v>
      </c>
      <c r="D44" s="3" t="str">
        <f t="shared" si="1"/>
        <v>Toyota Racing Development, USA, INCToyota Racing Development, USA, INC is attending the 2018 Engineering Expo on Wednesday. Booth Number: 315Hiring InformationAerospace EngineeringComputer ScienceMechanical EngineeringCitizenship RequirementsUS Citizen or US NationalPermanent US ResidentJob TypesInternshipStudent PreferencesJuniorSeniorBasic InformationWebsite: https://www.toyota.com/usa/careersDescription:</v>
      </c>
      <c r="E44" s="4" t="str">
        <f t="shared" si="2"/>
        <v>Toyota Racing Development, USA, INCToyota Racing Development, USA, INC is 
attending the 2018 Engineering Expo on Wednesday. Booth Number: 315Hiring 
InformationAerospace EngineeringComputer ScienceMechanical 
EngineeringCitizenship RequirementsUS Citizen or US NationalPermanent US 
ResidentJob TypesInternshipStudent PreferencesJuniorSeniorBasic 
InformationWebsite: https://www.toyota.com/usa/careersDescription:</v>
      </c>
      <c r="F44" s="5" t="str">
        <f>IFERROR(__xludf.DUMMYFUNCTION("""COMPUTED_VALUE"""),"From its humble beginnings as an aftermarket parts distributor and ‘speed 
shop’ in 1979, to one of the most accomplished and acclaimed engineering 
companies in motorsports, it’s been a meteoric and championship-filled 
story for TRD, U.S.A")</f>
        <v>From its humble beginnings as an aftermarket parts distributor and ‘speed 
shop’ in 1979, to one of the most accomplished and acclaimed engineering 
companies in motorsports, it’s been a meteoric and championship-filled 
story for TRD, U.S.A</v>
      </c>
      <c r="G44" s="1" t="str">
        <f>IFERROR(__xludf.DUMMYFUNCTION("""COMPUTED_VALUE"""),"")</f>
        <v/>
      </c>
      <c r="H44" s="1" t="str">
        <f>IFERROR(__xludf.DUMMYFUNCTION("""COMPUTED_VALUE"""),"Companies")</f>
        <v>Companies</v>
      </c>
      <c r="I44" s="4" t="str">
        <f t="shared" si="3"/>
        <v>315</v>
      </c>
      <c r="J44" s="4" t="str">
        <f t="shared" si="4"/>
        <v>Aerospace Engineering||Computer Science||Mechanical Engineering</v>
      </c>
      <c r="K44" s="4" t="str">
        <f t="shared" si="5"/>
        <v>US Citizen or US National||Permanent US Resident</v>
      </c>
      <c r="L44" s="1" t="str">
        <f t="shared" si="6"/>
        <v>Internship</v>
      </c>
      <c r="M44" s="1" t="str">
        <f t="shared" si="7"/>
        <v>Junior||Senior</v>
      </c>
      <c r="N44" s="6" t="str">
        <f t="shared" si="8"/>
        <v>https://www.toyota.com/usa/careers</v>
      </c>
      <c r="O44" s="7" t="b">
        <f t="shared" si="9"/>
        <v>0</v>
      </c>
      <c r="P44" s="7" t="b">
        <f t="shared" si="10"/>
        <v>1</v>
      </c>
      <c r="Q44" s="7" t="b">
        <f t="shared" si="11"/>
        <v>0</v>
      </c>
    </row>
    <row r="45">
      <c r="A45" s="1" t="s">
        <v>132</v>
      </c>
      <c r="B45" s="1" t="s">
        <v>133</v>
      </c>
      <c r="C45" s="2" t="s">
        <v>134</v>
      </c>
      <c r="D45" s="3" t="str">
        <f t="shared" si="1"/>
        <v>Triad Systems Engineering, Inc.Triad Systems Engineering, Inc. is attending the 2018 Engineering Expo on Tuesday. Booth Number: 1015Hiring InformationElectrical EngineeringCitizenship RequirementsUS Citizen or US NationalJob TypesFull TimeStudent PreferencesSeniorGraduateAlumniBasic InformationWebsite: www.triadsys.comDescription:</v>
      </c>
      <c r="E45" s="4" t="str">
        <f t="shared" si="2"/>
        <v>Triad Systems Engineering, Inc.Triad Systems Engineering, Inc. is attending 
the 2018 Engineering Expo on Tuesday. Booth Number: 1015Hiring 
InformationElectrical EngineeringCitizenship RequirementsUS Citizen or US 
NationalJob TypesFull TimeStudent PreferencesSeniorGraduateAlumniBasic 
InformationWebsite: www.triadsys.comDescription:</v>
      </c>
      <c r="F45" s="5" t="str">
        <f>IFERROR(__xludf.DUMMYFUNCTION("""COMPUTED_VALUE"""),"Triad Systems Engineering, Inc. provides end-to-end, real-time automation 
solutions for fuel terminal and oil gathering facilities. We are a leader 
in designing, integrating and supporting industrial automation systems from 
computer servers to loading "&amp;"racks and everything in between.")</f>
        <v>Triad Systems Engineering, Inc. provides end-to-end, real-time automation 
solutions for fuel terminal and oil gathering facilities. We are a leader 
in designing, integrating and supporting industrial automation systems from 
computer servers to loading racks and everything in between.</v>
      </c>
      <c r="G45" s="1" t="str">
        <f>IFERROR(__xludf.DUMMYFUNCTION("""COMPUTED_VALUE"""),"")</f>
        <v/>
      </c>
      <c r="H45" s="1" t="str">
        <f>IFERROR(__xludf.DUMMYFUNCTION("""COMPUTED_VALUE"""),"Companies")</f>
        <v>Companies</v>
      </c>
      <c r="I45" s="4" t="str">
        <f t="shared" si="3"/>
        <v>1015</v>
      </c>
      <c r="J45" s="4" t="str">
        <f t="shared" si="4"/>
        <v>Electrical Engineering</v>
      </c>
      <c r="K45" s="4" t="str">
        <f t="shared" si="5"/>
        <v>US Citizen or US National</v>
      </c>
      <c r="L45" s="1" t="str">
        <f t="shared" si="6"/>
        <v>Full Time</v>
      </c>
      <c r="M45" s="1" t="str">
        <f t="shared" si="7"/>
        <v>Senior||Graduate||Alumni</v>
      </c>
      <c r="N45" s="6" t="str">
        <f t="shared" si="8"/>
        <v>www.triadsys.com</v>
      </c>
      <c r="O45" s="7" t="b">
        <f t="shared" si="9"/>
        <v>1</v>
      </c>
      <c r="P45" s="7" t="b">
        <f t="shared" si="10"/>
        <v>0</v>
      </c>
      <c r="Q45" s="7" t="b">
        <f t="shared" si="11"/>
        <v>0</v>
      </c>
    </row>
    <row r="46">
      <c r="A46" s="1" t="s">
        <v>135</v>
      </c>
      <c r="B46" s="1" t="s">
        <v>136</v>
      </c>
      <c r="C46" s="2" t="s">
        <v>137</v>
      </c>
      <c r="D46" s="3" t="str">
        <f t="shared" si="1"/>
        <v>Trinity Manufacturing, Inc.Trinity Manufacturing, Inc. is attending the 2018 Engineering Expo on Wednesday. Booth Number: 52Hiring InformationChemical EngineeringEngineering Science and MechanicsIndustrial and Systems EngineeringMechanical EngineeringCitizenship RequirementsUS Citizen or US NationalPermanent US ResidentStudent (F-1) VisaJob TypesInternshipStudent PreferencesJuniorSeniorBasic InformationWebsite: www.trinitymfg.comDescription:</v>
      </c>
      <c r="E46" s="4" t="str">
        <f t="shared" si="2"/>
        <v>Trinity Manufacturing, Inc.Trinity Manufacturing, Inc. is attending the 
2018 Engineering Expo on Wednesday. Booth Number: 52Hiring 
InformationChemical EngineeringEngineering Science and MechanicsIndustrial 
and Systems EngineeringMechanical EngineeringCitizenship RequirementsUS 
Citizen or US NationalPermanent US ResidentStudent (F-1) VisaJob 
TypesInternshipStudent PreferencesJuniorSeniorBasic InformationWebsite: 
www.trinitymfg.comDescription:</v>
      </c>
      <c r="F46" s="5" t="str">
        <f>IFERROR(__xludf.DUMMYFUNCTION("""COMPUTED_VALUE"""),"Trinity Manufacturing, Inc. has been producing products that purify the 
earth's soil and water since 1989. Our state-of-the-art chlor-alkali plant 
has made us the largest global producer of Chloropicrin (soil fumigant) and 
a major regional manufacturer"&amp;" of Tri-Lite® brand Sodium Hypochlorite. 
Trinity’s dedication to new product development and technology for a clean 
and a sustainable future is our primary focus. We are committed to 
providing value to our customers with high quality products, uncompro"&amp;"mising 
service and a comprehensive product stewardship program.")</f>
        <v>Trinity Manufacturing, Inc. has been producing products that purify the 
earth's soil and water since 1989. Our state-of-the-art chlor-alkali plant 
has made us the largest global producer of Chloropicrin (soil fumigant) and 
a major regional manufacturer of Tri-Lite® brand Sodium Hypochlorite. 
Trinity’s dedication to new product development and technology for a clean 
and a sustainable future is our primary focus. We are committed to 
providing value to our customers with high quality products, uncompromising 
service and a comprehensive product stewardship program.</v>
      </c>
      <c r="G46" s="1" t="str">
        <f>IFERROR(__xludf.DUMMYFUNCTION("""COMPUTED_VALUE"""),"")</f>
        <v/>
      </c>
      <c r="H46" s="1" t="str">
        <f>IFERROR(__xludf.DUMMYFUNCTION("""COMPUTED_VALUE"""),"Companies")</f>
        <v>Companies</v>
      </c>
      <c r="I46" s="4" t="str">
        <f t="shared" si="3"/>
        <v>52</v>
      </c>
      <c r="J46" s="4" t="str">
        <f t="shared" si="4"/>
        <v>Chemical Engineering||Engineering Science and Mechanics||Industrial and Systems Engineering||Mechanical Engineering</v>
      </c>
      <c r="K46" s="4" t="str">
        <f t="shared" si="5"/>
        <v>US Citizen or US National||Permanent US Resident||Student (F-1) Visa</v>
      </c>
      <c r="L46" s="1" t="str">
        <f t="shared" si="6"/>
        <v>Internship</v>
      </c>
      <c r="M46" s="1" t="str">
        <f t="shared" si="7"/>
        <v>Junior||Senior</v>
      </c>
      <c r="N46" s="6" t="str">
        <f t="shared" si="8"/>
        <v>www.trinitymfg.com</v>
      </c>
      <c r="O46" s="7" t="b">
        <f t="shared" si="9"/>
        <v>0</v>
      </c>
      <c r="P46" s="7" t="b">
        <f t="shared" si="10"/>
        <v>1</v>
      </c>
      <c r="Q46" s="7" t="b">
        <f t="shared" si="11"/>
        <v>0</v>
      </c>
    </row>
    <row r="47">
      <c r="A47" s="1" t="s">
        <v>138</v>
      </c>
      <c r="B47" s="1" t="s">
        <v>139</v>
      </c>
      <c r="C47" s="2" t="s">
        <v>140</v>
      </c>
      <c r="D47" s="3" t="str">
        <f t="shared" si="1"/>
        <v>Tri-State/Service GroupTri-State/Service Group is attending the 2018 Engineering Expo on Tuesday. Booth Number: 123Hiring InformationConstruction Engineering and ManagementMechanical EngineeringCitizenship RequirementsUS Citizen or US NationalJob TypesInternshipStudent PreferencesFreshmanSophomoreJuniorSeniorBasic InformationWebsite: http://tri-stateservicegroup.com/apply-for-a-job-with-us/Description:</v>
      </c>
      <c r="E47" s="4" t="str">
        <f t="shared" si="2"/>
        <v>Tri-State/Service GroupTri-State/Service Group is attending the 2018 
Engineering Expo on Tuesday. Booth Number: 123Hiring 
InformationConstruction Engineering and ManagementMechanical 
EngineeringCitizenship RequirementsUS Citizen or US NationalJob 
TypesInternshipStudent PreferencesFreshmanSophomoreJuniorSeniorBasic 
InformationWebsite: 
http://tri-stateservicegroup.com/apply-for-a-job-with-us/Description:</v>
      </c>
      <c r="F47" s="5" t="str">
        <f>IFERROR(__xludf.DUMMYFUNCTION("""COMPUTED_VALUE"""),"Tri-State/Service Group is a well-established specialty contracting company 
with 95 years of experience and 12 full-service locations serving the 
mid-Atlantic region and the Southeast. We are searching for a 
highly-motivated person interested in sales,"&amp;" estimating, and project 
management. A competitively paid internship could lead to full-time 
employment after graduation, offering an exceptional compensation 
opportunity including company vehicle, profit sharing, retirement plan, 
insurance, etc.")</f>
        <v>Tri-State/Service Group is a well-established specialty contracting company 
with 95 years of experience and 12 full-service locations serving the 
mid-Atlantic region and the Southeast. We are searching for a 
highly-motivated person interested in sales, estimating, and project 
management. A competitively paid internship could lead to full-time 
employment after graduation, offering an exceptional compensation 
opportunity including company vehicle, profit sharing, retirement plan, 
insurance, etc.</v>
      </c>
      <c r="G47" s="1" t="str">
        <f>IFERROR(__xludf.DUMMYFUNCTION("""COMPUTED_VALUE"""),"")</f>
        <v/>
      </c>
      <c r="H47" s="1" t="str">
        <f>IFERROR(__xludf.DUMMYFUNCTION("""COMPUTED_VALUE"""),"Companies")</f>
        <v>Companies</v>
      </c>
      <c r="I47" s="4" t="str">
        <f t="shared" si="3"/>
        <v>123</v>
      </c>
      <c r="J47" s="4" t="str">
        <f t="shared" si="4"/>
        <v>Construction Engineering and Management||Mechanical Engineering</v>
      </c>
      <c r="K47" s="4" t="str">
        <f t="shared" si="5"/>
        <v>US Citizen or US National</v>
      </c>
      <c r="L47" s="1" t="str">
        <f t="shared" si="6"/>
        <v>Internship</v>
      </c>
      <c r="M47" s="1" t="str">
        <f t="shared" si="7"/>
        <v>Freshman||Sophomore||Junior||Senior</v>
      </c>
      <c r="N47" s="6" t="str">
        <f t="shared" si="8"/>
        <v>http://tri-stateservicegroup.com/apply-for-a-job-with-us/</v>
      </c>
      <c r="O47" s="7" t="b">
        <f t="shared" si="9"/>
        <v>1</v>
      </c>
      <c r="P47" s="7" t="b">
        <f t="shared" si="10"/>
        <v>0</v>
      </c>
      <c r="Q47" s="7" t="b">
        <f t="shared" si="11"/>
        <v>0</v>
      </c>
    </row>
    <row r="48">
      <c r="A48" s="1" t="s">
        <v>141</v>
      </c>
      <c r="B48" s="1" t="s">
        <v>142</v>
      </c>
      <c r="C48" s="2" t="s">
        <v>143</v>
      </c>
      <c r="D48" s="3" t="str">
        <f t="shared" si="1"/>
        <v>TTI Floor CareTTI Floor Care is attending the 2018 Engineering Expo on Tuesday. Booth Number: 206Hiring InformationMechanical EngineeringCitizenship RequirementsUS Citizen or US NationalPermanent US ResidentJob TypesInternshipCo-opFull TimeStudent PreferencesSophomoreJuniorBasic InformationWebsite: http://ttifloorcare.com/careers/Description:</v>
      </c>
      <c r="E48" s="4" t="str">
        <f t="shared" si="2"/>
        <v>TTI Floor CareTTI Floor Care is attending the 2018 Engineering Expo on 
Tuesday. Booth Number: 206Hiring InformationMechanical 
EngineeringCitizenship RequirementsUS Citizen or US NationalPermanent US 
ResidentJob TypesInternshipCo-opFull TimeStudent 
PreferencesSophomoreJuniorBasic InformationWebsite: 
http://ttifloorcare.com/careers/Description:</v>
      </c>
      <c r="F48" s="5" t="str">
        <f>IFERROR(__xludf.DUMMYFUNCTION("""COMPUTED_VALUE"""),"Headquartered in Charlotte, NC, TTI Floor Care- North America is a 
subsidiary of Techtronic Industries Co. Ltd (TTI) and is the largest floor 
care business in North America. Our Center of Excellence in Marketing and 
Innovation located the University ar"&amp;"ea of Charlotte is home to three of the 
most iconic names in the industry—Hoover®, Dirt Devil® and Oreck®. Our 
corporate parent, Techtronic Industries, with more than 19,000 employees 
and $3.9 billion in annual sales worldwide, is a leader in quality 
"&amp;"consumer, professional and industrial products, marketed to the home 
improvement, hardware, and construction industries. TTI’s unrelenting 
strategic focus on powerful brands, innovative products and exceptional 
people drives the success of our business"&amp;". ttifloorcare.com")</f>
        <v>Headquartered in Charlotte, NC, TTI Floor Care- North America is a 
subsidiary of Techtronic Industries Co. Ltd (TTI) and is the largest floor 
care business in North America. Our Center of Excellence in Marketing and 
Innovation located the University area of Charlotte is home to three of the 
most iconic names in the industry—Hoover®, Dirt Devil® and Oreck®. Our 
corporate parent, Techtronic Industries, with more than 19,000 employees 
and $3.9 billion in annual sales worldwide, is a leader in quality 
consumer, professional and industrial products, marketed to the home 
improvement, hardware, and construction industries. TTI’s unrelenting 
strategic focus on powerful brands, innovative products and exceptional 
people drives the success of our business. ttifloorcare.com</v>
      </c>
      <c r="G48" s="1" t="str">
        <f>IFERROR(__xludf.DUMMYFUNCTION("""COMPUTED_VALUE"""),"")</f>
        <v/>
      </c>
      <c r="H48" s="1" t="str">
        <f>IFERROR(__xludf.DUMMYFUNCTION("""COMPUTED_VALUE"""),"Companies")</f>
        <v>Companies</v>
      </c>
      <c r="I48" s="4" t="str">
        <f t="shared" si="3"/>
        <v>206</v>
      </c>
      <c r="J48" s="4" t="str">
        <f t="shared" si="4"/>
        <v>Mechanical Engineering</v>
      </c>
      <c r="K48" s="4" t="str">
        <f t="shared" si="5"/>
        <v>US Citizen or US National||Permanent US Resident</v>
      </c>
      <c r="L48" s="1" t="str">
        <f t="shared" si="6"/>
        <v>Internship||Co-op||Full Time</v>
      </c>
      <c r="M48" s="1" t="str">
        <f t="shared" si="7"/>
        <v>Sophomore||Junior</v>
      </c>
      <c r="N48" s="6" t="str">
        <f t="shared" si="8"/>
        <v>http://ttifloorcare.com/careers/</v>
      </c>
      <c r="O48" s="7" t="b">
        <f t="shared" si="9"/>
        <v>1</v>
      </c>
      <c r="P48" s="7" t="b">
        <f t="shared" si="10"/>
        <v>0</v>
      </c>
      <c r="Q48" s="7" t="b">
        <f t="shared" si="11"/>
        <v>0</v>
      </c>
    </row>
    <row r="49">
      <c r="A49" s="1" t="s">
        <v>144</v>
      </c>
      <c r="B49" s="1" t="s">
        <v>145</v>
      </c>
      <c r="C49" s="2" t="s">
        <v>146</v>
      </c>
      <c r="D49" s="3" t="str">
        <f t="shared" si="1"/>
        <v>TTM TechnologiesTTM Technologies is attending the 2018 Engineering Expo on Wednesday. Booth Number: 55Hiring InformationChemical EngineeringElectrical EngineeringIndustrial and Systems EngineeringMechanical EngineeringCitizenship RequirementsUS Citizen or US NationalPermanent US ResidentJob TypesInternshipStudent PreferencesJuniorSeniorBasic InformationWebsite: www.ttmtech.comDescription:</v>
      </c>
      <c r="E49" s="4" t="str">
        <f t="shared" si="2"/>
        <v>TTM TechnologiesTTM Technologies is attending the 2018 Engineering Expo on 
Wednesday. Booth Number: 55Hiring InformationChemical EngineeringElectrical 
EngineeringIndustrial and Systems EngineeringMechanical 
EngineeringCitizenship RequirementsUS Citizen or US NationalPermanent US 
ResidentJob TypesInternshipStudent PreferencesJuniorSeniorBasic 
InformationWebsite: www.ttmtech.comDescription:</v>
      </c>
      <c r="F49" s="5" t="str">
        <f>IFERROR(__xludf.DUMMYFUNCTION("""COMPUTED_VALUE"""),"Global Leader in PCB, Backplane Assembly &amp; Electro-Mechanical Solutions 
Headquartered in Costa Mesa, California TTM Technologies, Inc. is a leading 
global printed circuit board manufacturer, focusing on quick-turn and 
volume production of technological"&amp;"ly advanced PCBs, backplane assemblies 
and electro-mechanical solutions as well as a global designer and 
manufacturer of high-frequency radio frequency (RF) and microwave 
components and assemblies. TTM stands for time-to-market, representing how 
TTM's"&amp;" time-critical, one-stop manufacturing services enable customers to 
shorten the time required to develop new products and bring them to market.")</f>
        <v>Global Leader in PCB, Backplane Assembly &amp; Electro-Mechanical Solutions 
Headquartered in Costa Mesa, California TTM Technologies, Inc. is a leading 
global printed circuit board manufacturer, focusing on quick-turn and 
volume production of technologically advanced PCBs, backplane assemblies 
and electro-mechanical solutions as well as a global designer and 
manufacturer of high-frequency radio frequency (RF) and microwave 
components and assemblies. TTM stands for time-to-market, representing how 
TTM's time-critical, one-stop manufacturing services enable customers to 
shorten the time required to develop new products and bring them to market.</v>
      </c>
      <c r="G49" s="1" t="str">
        <f>IFERROR(__xludf.DUMMYFUNCTION("""COMPUTED_VALUE"""),"")</f>
        <v/>
      </c>
      <c r="H49" s="1" t="str">
        <f>IFERROR(__xludf.DUMMYFUNCTION("""COMPUTED_VALUE"""),"Companies")</f>
        <v>Companies</v>
      </c>
      <c r="I49" s="4" t="str">
        <f t="shared" si="3"/>
        <v>55</v>
      </c>
      <c r="J49" s="4" t="str">
        <f t="shared" si="4"/>
        <v>Chemical Engineering||Electrical Engineering||Industrial and Systems Engineering||Mechanical Engineering</v>
      </c>
      <c r="K49" s="4" t="str">
        <f t="shared" si="5"/>
        <v>US Citizen or US National||Permanent US Resident</v>
      </c>
      <c r="L49" s="1" t="str">
        <f t="shared" si="6"/>
        <v>Internship</v>
      </c>
      <c r="M49" s="1" t="str">
        <f t="shared" si="7"/>
        <v>Junior||Senior</v>
      </c>
      <c r="N49" s="6" t="str">
        <f t="shared" si="8"/>
        <v>www.ttmtech.com</v>
      </c>
      <c r="O49" s="7" t="b">
        <f t="shared" si="9"/>
        <v>0</v>
      </c>
      <c r="P49" s="7" t="b">
        <f t="shared" si="10"/>
        <v>1</v>
      </c>
      <c r="Q49" s="7" t="b">
        <f t="shared" si="11"/>
        <v>0</v>
      </c>
    </row>
    <row r="50">
      <c r="A50" s="1" t="s">
        <v>147</v>
      </c>
      <c r="B50" s="1" t="s">
        <v>148</v>
      </c>
      <c r="C50" s="2" t="s">
        <v>149</v>
      </c>
      <c r="D50" s="3" t="str">
        <f t="shared" si="1"/>
        <v>U.S. Army Corps of Engineers, Huntington DistrictU.S. Army Corps of Engineers, Huntington District is attending the 2018 Engineering Expo on Tuesday. Booth Number: 213Hiring InformationCivil and Environmental EngineeringComputer ScienceElectrical EngineeringGeneral EngineeringMechanical EngineeringCitizenship RequirementsUS Citizen or US NationalJob TypesInternshipFull TimeStudent PreferencesFreshmanSophomoreJuniorSeniorBasic InformationWebsite: http://www.lrh.usace.army.mil/Description:</v>
      </c>
      <c r="E50" s="4" t="str">
        <f t="shared" si="2"/>
        <v>U.S. Army Corps of Engineers, Huntington DistrictU.S. Army Corps of 
Engineers, Huntington District is attending the 2018 Engineering Expo on 
Tuesday. Booth Number: 213Hiring InformationCivil and Environmental 
EngineeringComputer ScienceElectrical EngineeringGeneral 
EngineeringMechanical EngineeringCitizenship RequirementsUS Citizen or US 
NationalJob TypesInternshipFull TimeStudent 
PreferencesFreshmanSophomoreJuniorSeniorBasic InformationWebsite: 
http://www.lrh.usace.army.mil/Description:</v>
      </c>
      <c r="F50" s="5" t="str">
        <f>IFERROR(__xludf.DUMMYFUNCTION("""COMPUTED_VALUE"""),"The Huntington District is one of more than 40 Corps Districts worldwide. 
It is responsible for the 311 miles of the Ohio River, along with the 
tributary rivers and drainage basins that flow into the Ohio River. In all, 
the District employs nearly 900 "&amp;"people and encompasses 45,000 square miles 
in parts of five states, including West Virginia, Ohio, Kentucky, Virginia, 
and North Carolina. The Huntington District has built and now maintains 35 
flood risk reduction projects, more than any other distric"&amp;"t in the Corps. 
Our dams, floodwalls, levees, and stream improvement projects have 
prevented $13.5 billion in flood damages.")</f>
        <v>The Huntington District is one of more than 40 Corps Districts worldwide. 
It is responsible for the 311 miles of the Ohio River, along with the 
tributary rivers and drainage basins that flow into the Ohio River. In all, 
the District employs nearly 900 people and encompasses 45,000 square miles 
in parts of five states, including West Virginia, Ohio, Kentucky, Virginia, 
and North Carolina. The Huntington District has built and now maintains 35 
flood risk reduction projects, more than any other district in the Corps. 
Our dams, floodwalls, levees, and stream improvement projects have 
prevented $13.5 billion in flood damages.</v>
      </c>
      <c r="G50" s="1" t="str">
        <f>IFERROR(__xludf.DUMMYFUNCTION("""COMPUTED_VALUE"""),"")</f>
        <v/>
      </c>
      <c r="H50" s="1" t="str">
        <f>IFERROR(__xludf.DUMMYFUNCTION("""COMPUTED_VALUE"""),"Companies")</f>
        <v>Companies</v>
      </c>
      <c r="I50" s="4" t="str">
        <f t="shared" si="3"/>
        <v>213</v>
      </c>
      <c r="J50" s="4" t="str">
        <f t="shared" si="4"/>
        <v>Civil and Environmental Engineering||Computer Science||Electrical Engineering||General Engineering||Mechanical Engineering</v>
      </c>
      <c r="K50" s="4" t="str">
        <f t="shared" si="5"/>
        <v>US Citizen or US National</v>
      </c>
      <c r="L50" s="1" t="str">
        <f t="shared" si="6"/>
        <v>Internship||Full Time</v>
      </c>
      <c r="M50" s="1" t="str">
        <f t="shared" si="7"/>
        <v>Freshman||Sophomore||Junior||Senior</v>
      </c>
      <c r="N50" s="6" t="str">
        <f t="shared" si="8"/>
        <v>http://www.lrh.usace.army.mil/</v>
      </c>
      <c r="O50" s="7" t="b">
        <f t="shared" si="9"/>
        <v>1</v>
      </c>
      <c r="P50" s="7" t="b">
        <f t="shared" si="10"/>
        <v>0</v>
      </c>
      <c r="Q50" s="7" t="b">
        <f t="shared" si="11"/>
        <v>0</v>
      </c>
    </row>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s>
  <drawing r:id="rId51"/>
</worksheet>
</file>