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izw\Dropbox\MyGithub\Specificity\Specificity\SWJ\Wikidata\"/>
    </mc:Choice>
  </mc:AlternateContent>
  <bookViews>
    <workbookView xWindow="-15" yWindow="45" windowWidth="9690" windowHeight="11085" activeTab="2" xr2:uid="{00000000-000D-0000-FFFF-FFFF00000000}"/>
  </bookViews>
  <sheets>
    <sheet name="Fig11" sheetId="43" r:id="rId1"/>
    <sheet name="Tokens" sheetId="28" r:id="rId2"/>
    <sheet name="TokenPlots" sheetId="29" r:id="rId3"/>
  </sheets>
  <definedNames>
    <definedName name="_xlnm._FilterDatabase" localSheetId="0" hidden="1">'Fig11'!#REF!</definedName>
    <definedName name="_xlnm._FilterDatabase" localSheetId="2" hidden="1">TokenPlots!#REF!</definedName>
  </definedNames>
  <calcPr calcId="171027"/>
</workbook>
</file>

<file path=xl/calcChain.xml><?xml version="1.0" encoding="utf-8"?>
<calcChain xmlns="http://schemas.openxmlformats.org/spreadsheetml/2006/main">
  <c r="O7" i="28" l="1"/>
  <c r="O8" i="28"/>
  <c r="O37" i="28"/>
  <c r="O42" i="28"/>
  <c r="O9" i="28"/>
  <c r="O22" i="28"/>
  <c r="O12" i="28"/>
  <c r="O13" i="28"/>
  <c r="O38" i="28"/>
  <c r="O14" i="28"/>
  <c r="O32" i="28"/>
  <c r="O27" i="28"/>
  <c r="O17" i="28"/>
  <c r="O39" i="28"/>
  <c r="O40" i="28"/>
  <c r="O43" i="28"/>
  <c r="O18" i="28"/>
  <c r="O10" i="28"/>
  <c r="O2" i="28"/>
  <c r="O28" i="28"/>
  <c r="O44" i="28"/>
  <c r="O29" i="28"/>
  <c r="O3" i="28"/>
  <c r="O33" i="28"/>
  <c r="O19" i="28"/>
  <c r="O34" i="28"/>
  <c r="O4" i="28"/>
  <c r="O15" i="28"/>
  <c r="O11" i="28"/>
  <c r="O23" i="28"/>
  <c r="O41" i="28"/>
  <c r="O5" i="28"/>
  <c r="O24" i="28"/>
  <c r="O30" i="28"/>
  <c r="O45" i="28"/>
  <c r="O31" i="28"/>
  <c r="O25" i="28"/>
  <c r="O35" i="28"/>
  <c r="O16" i="28"/>
  <c r="O20" i="28"/>
  <c r="O6" i="28"/>
  <c r="O36" i="28"/>
  <c r="O21" i="28"/>
  <c r="O46" i="28"/>
  <c r="O26" i="28"/>
  <c r="B10" i="43"/>
  <c r="B4" i="43"/>
  <c r="B9" i="43"/>
  <c r="B3" i="43"/>
  <c r="N29" i="28" l="1"/>
  <c r="K29" i="28"/>
  <c r="N46" i="28"/>
  <c r="K46" i="28"/>
  <c r="N16" i="28"/>
  <c r="K16" i="28"/>
  <c r="N23" i="28"/>
  <c r="K23" i="28"/>
  <c r="D10" i="43" s="1"/>
  <c r="N34" i="28"/>
  <c r="K34" i="28"/>
  <c r="N28" i="28"/>
  <c r="K28" i="28"/>
  <c r="N43" i="28"/>
  <c r="K43" i="28"/>
  <c r="N9" i="28"/>
  <c r="K9" i="28"/>
  <c r="N21" i="28"/>
  <c r="K21" i="28"/>
  <c r="N45" i="28"/>
  <c r="K45" i="28"/>
  <c r="N11" i="28"/>
  <c r="K11" i="28"/>
  <c r="C4" i="29" s="1"/>
  <c r="N19" i="28"/>
  <c r="K19" i="28"/>
  <c r="N2" i="28"/>
  <c r="K2" i="28"/>
  <c r="N40" i="28"/>
  <c r="K40" i="28"/>
  <c r="N14" i="28"/>
  <c r="K14" i="28"/>
  <c r="N42" i="28"/>
  <c r="K42" i="28"/>
  <c r="D3" i="43" s="1"/>
  <c r="N30" i="28"/>
  <c r="K30" i="28"/>
  <c r="N15" i="28"/>
  <c r="K15" i="28"/>
  <c r="N39" i="28"/>
  <c r="K39" i="28"/>
  <c r="N38" i="28"/>
  <c r="K38" i="28"/>
  <c r="N37" i="28"/>
  <c r="K37" i="28"/>
  <c r="N25" i="28"/>
  <c r="K25" i="28"/>
  <c r="D4" i="43" s="1"/>
  <c r="N35" i="28"/>
  <c r="K35" i="28"/>
  <c r="N33" i="28"/>
  <c r="K33" i="28"/>
  <c r="N17" i="28"/>
  <c r="K17" i="28"/>
  <c r="N13" i="28"/>
  <c r="K13" i="28"/>
  <c r="N8" i="28"/>
  <c r="K8" i="28"/>
  <c r="C4" i="43" s="1"/>
  <c r="M36" i="28"/>
  <c r="K36" i="28"/>
  <c r="C3" i="43" s="1"/>
  <c r="M3" i="28"/>
  <c r="K3" i="28"/>
  <c r="C9" i="43" s="1"/>
  <c r="M12" i="28"/>
  <c r="K12" i="28"/>
  <c r="M7" i="28"/>
  <c r="K7" i="28"/>
  <c r="N31" i="28"/>
  <c r="K31" i="28"/>
  <c r="D5" i="29" s="1"/>
  <c r="N5" i="28"/>
  <c r="K5" i="28"/>
  <c r="C5" i="29" s="1"/>
  <c r="N44" i="28"/>
  <c r="K44" i="28"/>
  <c r="E5" i="29"/>
  <c r="N27" i="28"/>
  <c r="K27" i="28"/>
  <c r="N22" i="28"/>
  <c r="K22" i="28"/>
  <c r="N6" i="28"/>
  <c r="K6" i="28"/>
  <c r="N24" i="28"/>
  <c r="K24" i="28"/>
  <c r="N4" i="28"/>
  <c r="K4" i="28"/>
  <c r="E9" i="43" s="1"/>
  <c r="N10" i="28"/>
  <c r="K10" i="28"/>
  <c r="E4" i="29"/>
  <c r="N26" i="28"/>
  <c r="K26" i="28"/>
  <c r="N20" i="28"/>
  <c r="K20" i="28"/>
  <c r="E3" i="43" s="1"/>
  <c r="E4" i="43"/>
  <c r="N41" i="28"/>
  <c r="K41" i="28"/>
  <c r="N18" i="28"/>
  <c r="K18" i="28"/>
  <c r="D9" i="43" s="1"/>
  <c r="N32" i="28"/>
  <c r="K32" i="28"/>
  <c r="L6" i="28"/>
  <c r="L25" i="28"/>
  <c r="L24" i="28"/>
  <c r="L4" i="28"/>
  <c r="L29" i="28"/>
  <c r="L10" i="28"/>
  <c r="N36" i="28"/>
  <c r="N3" i="28"/>
  <c r="N12" i="28"/>
  <c r="N7" i="28"/>
  <c r="M6" i="28"/>
  <c r="M25" i="28"/>
  <c r="M24" i="28"/>
  <c r="M4" i="28"/>
  <c r="M29" i="28"/>
  <c r="M10" i="28"/>
  <c r="L31" i="28"/>
  <c r="L5" i="28"/>
  <c r="L44" i="28"/>
  <c r="L27" i="28"/>
  <c r="L22" i="28"/>
  <c r="M31" i="28"/>
  <c r="M5" i="28"/>
  <c r="M44" i="28"/>
  <c r="M27" i="28"/>
  <c r="M22" i="28"/>
  <c r="L26" i="28"/>
  <c r="L20" i="28"/>
  <c r="L41" i="28"/>
  <c r="L18" i="28"/>
  <c r="L32" i="28"/>
  <c r="M26" i="28"/>
  <c r="M20" i="28"/>
  <c r="M41" i="28"/>
  <c r="M18" i="28"/>
  <c r="M32" i="28"/>
  <c r="L46" i="28"/>
  <c r="L16" i="28"/>
  <c r="L23" i="28"/>
  <c r="L34" i="28"/>
  <c r="L28" i="28"/>
  <c r="L43" i="28"/>
  <c r="L9" i="28"/>
  <c r="M46" i="28"/>
  <c r="M16" i="28"/>
  <c r="M23" i="28"/>
  <c r="M34" i="28"/>
  <c r="M28" i="28"/>
  <c r="M43" i="28"/>
  <c r="M9" i="28"/>
  <c r="L21" i="28"/>
  <c r="L45" i="28"/>
  <c r="L11" i="28"/>
  <c r="L19" i="28"/>
  <c r="L2" i="28"/>
  <c r="L40" i="28"/>
  <c r="L14" i="28"/>
  <c r="L42" i="28"/>
  <c r="M21" i="28"/>
  <c r="M45" i="28"/>
  <c r="M11" i="28"/>
  <c r="M19" i="28"/>
  <c r="M2" i="28"/>
  <c r="M40" i="28"/>
  <c r="M14" i="28"/>
  <c r="M42" i="28"/>
  <c r="L30" i="28"/>
  <c r="L15" i="28"/>
  <c r="L39" i="28"/>
  <c r="L38" i="28"/>
  <c r="L37" i="28"/>
  <c r="M30" i="28"/>
  <c r="M15" i="28"/>
  <c r="M39" i="28"/>
  <c r="M38" i="28"/>
  <c r="M37" i="28"/>
  <c r="L35" i="28"/>
  <c r="L33" i="28"/>
  <c r="L17" i="28"/>
  <c r="L13" i="28"/>
  <c r="L8" i="28"/>
  <c r="M35" i="28"/>
  <c r="M33" i="28"/>
  <c r="M17" i="28"/>
  <c r="M13" i="28"/>
  <c r="M8" i="28"/>
  <c r="L36" i="28"/>
  <c r="L3" i="28"/>
  <c r="L12" i="28"/>
  <c r="L7" i="28"/>
  <c r="D3" i="29"/>
  <c r="D4" i="29"/>
  <c r="E3" i="29" l="1"/>
  <c r="C3" i="29"/>
  <c r="E13" i="43"/>
  <c r="C10" i="43"/>
  <c r="C14" i="43" s="1"/>
  <c r="D14" i="43"/>
  <c r="D13" i="43"/>
  <c r="C13" i="43"/>
  <c r="E10" i="43"/>
  <c r="E14" i="43" s="1"/>
  <c r="B5" i="29"/>
  <c r="B4" i="29"/>
  <c r="B3" i="29"/>
</calcChain>
</file>

<file path=xl/sharedStrings.xml><?xml version="1.0" encoding="utf-8"?>
<sst xmlns="http://schemas.openxmlformats.org/spreadsheetml/2006/main" count="127" uniqueCount="70">
  <si>
    <t>book</t>
  </si>
  <si>
    <t>film</t>
  </si>
  <si>
    <t>type</t>
  </si>
  <si>
    <t>Uniform</t>
  </si>
  <si>
    <t>Specificity</t>
  </si>
  <si>
    <t>depth</t>
  </si>
  <si>
    <t>Frequency</t>
  </si>
  <si>
    <t>fname</t>
  </si>
  <si>
    <t>allTokens</t>
  </si>
  <si>
    <t>uniqueTokens</t>
  </si>
  <si>
    <t>allWalksPre</t>
  </si>
  <si>
    <t>allWalksPost</t>
  </si>
  <si>
    <t>allWalksPrePer</t>
  </si>
  <si>
    <t>allWalksPostPer</t>
  </si>
  <si>
    <t>caseno</t>
  </si>
  <si>
    <t>allTokensPost</t>
  </si>
  <si>
    <t>uniqueTokensPost</t>
  </si>
  <si>
    <t>allTokensPostPer</t>
  </si>
  <si>
    <t>uniqueTokensPostPer</t>
  </si>
  <si>
    <t>country</t>
  </si>
  <si>
    <t>city</t>
  </si>
  <si>
    <t>City</t>
  </si>
  <si>
    <t>Country</t>
  </si>
  <si>
    <t>Factor</t>
  </si>
  <si>
    <t>album</t>
  </si>
  <si>
    <t>20180725_180109_q11424_uniform_case_6_entities_4834_qlimit1000_exact_d2_bn_1_false_false_false_PP.txt</t>
  </si>
  <si>
    <t>20180725_193228_q515_uniform_case_6_entities_3239_qlimit1000_exact_d2_bn_1_false_false_false_PP.txt</t>
  </si>
  <si>
    <t>20180725_192944_q6256_spec_case_9_entities_199_qlimit1000_exact_d2_bn_1_false_false_false_PP.txt</t>
  </si>
  <si>
    <t>20180725_192944_q6256_spec_case_9_entities_199_qlimit1000_exact_d3_bn_1_false_false_false_PP.txt</t>
  </si>
  <si>
    <t>20180725_191141_q482994_uniform_case_6_entities_4510_qlimit1000_exact_d2_bn_1_false_false_false_PP.txt</t>
  </si>
  <si>
    <t>20180725_183822_q11424_freq_case_8_entities_4834_qlimit1000_exact_d2_bn_1_false_false_false_PP.txt</t>
  </si>
  <si>
    <t>20180725_185256_q571_uniform_case_6_entities_3000_qlimit1000_exact_d3_bn_1_false_false_false_PP.txt</t>
  </si>
  <si>
    <t>20180725_180109_q11424_uniform_case_6_entities_4834_qlimit1000_exact_d3_bn_1_false_false_false_PP.txt</t>
  </si>
  <si>
    <t>20180725_193216_q515_spec_case_9_entities_3239_qlimit1000_exact_d2_bn_1_false_false_false_PP.txt</t>
  </si>
  <si>
    <t>20180725_192944_q6256_uniform_case_6_entities_199_qlimit1000_exact_d3_bn_1_false_false_false_PP.txt</t>
  </si>
  <si>
    <t>20180725_173600_q515_spec_case_9_entities_3239_qlimit1000_exact_d1_bn_1_false_false_false_PP.txt</t>
  </si>
  <si>
    <t>20180725_192559_q482994_freq_case_8_entities_4510_qlimit1000_exact_d3_bn_1_false_false_false_PP.txt</t>
  </si>
  <si>
    <t>20180725_173114_q571_freq_case_8_entities_3000_qlimit1000_exact_d1_bn_1_false_false_false_PP.txt</t>
  </si>
  <si>
    <t>20180725_191010_q482994_spec_case_9_entities_4510_qlimit1000_exact_d2_bn_1_false_false_false_PP.txt</t>
  </si>
  <si>
    <t>20180725_180052_q11424_spec_case_9_entities_4834_qlimit1000_exact_d2_bn_1_false_false_false_PP.txt</t>
  </si>
  <si>
    <t>20180725_180052_q11424_spec_case_9_entities_4834_qlimit1000_exact_d3_bn_1_false_false_false_PP.txt</t>
  </si>
  <si>
    <t>20180725_173553_q6256_freq_case_8_entities_199_qlimit1000_exact_d1_bn_1_false_false_false_PP.txt</t>
  </si>
  <si>
    <t>20180725_192944_q6256_uniform_case_6_entities_199_qlimit1000_exact_d2_bn_1_false_false_false_PP.txt</t>
  </si>
  <si>
    <t>20180725_173635_q515_uniform_case_6_entities_3239_qlimit1000_exact_d1_bn_1_false_false_false_PP.txt</t>
  </si>
  <si>
    <t>20180725_193132_q6256_freq_case_8_entities_199_qlimit1000_exact_d3_bn_1_false_false_false_PP.txt</t>
  </si>
  <si>
    <t>20180725_191010_q482994_spec_case_9_entities_4510_qlimit1000_exact_d3_bn_1_false_false_false_PP.txt</t>
  </si>
  <si>
    <t>20180725_183822_q11424_freq_case_8_entities_4834_qlimit1000_exact_d3_bn_1_false_false_false_PP.txt</t>
  </si>
  <si>
    <t>20180725_173552_q6256_uniform_case_6_entities_199_qlimit1000_exact_d1_bn_1_false_false_false_PP.txt</t>
  </si>
  <si>
    <t>20180725_173314_q482994_spec_case_9_entities_4510_qlimit1000_exact_d1_bn_1_false_false_false_PP.txt</t>
  </si>
  <si>
    <t>20180725_172828_q11424_freq_case_8_entities_4834_qlimit1000_exact_d1_bn_1_false_false_false_PP.txt</t>
  </si>
  <si>
    <t>20180725_172800_q11424_spec_case_9_entities_4834_qlimit1000_exact_d1_bn_1_false_false_false_PP.txt</t>
  </si>
  <si>
    <t>20180725_173051_q571_uniform_case_6_entities_3000_qlimit1000_exact_d1_bn_1_false_false_false_PP.txt</t>
  </si>
  <si>
    <t>20180725_191141_q482994_uniform_case_6_entities_4510_qlimit1000_exact_d3_bn_1_false_false_false_PP.txt</t>
  </si>
  <si>
    <t>20180725_185256_q571_uniform_case_6_entities_3000_qlimit1000_exact_d2_bn_1_false_false_false_PP.txt</t>
  </si>
  <si>
    <t>20180725_193132_q6256_freq_case_8_entities_199_qlimit1000_exact_d2_bn_1_false_false_false_PP.txt</t>
  </si>
  <si>
    <t>20180725_185238_q571_spec_case_9_entities_3000_qlimit1000_exact_d2_bn_1_false_false_false_PP.txt</t>
  </si>
  <si>
    <t>20180725_173325_q482994_uniform_case_6_entities_4510_qlimit1000_exact_d1_bn_1_false_false_false_PP.txt</t>
  </si>
  <si>
    <t>20180725_192559_q482994_freq_case_8_entities_4510_qlimit1000_exact_d2_bn_1_false_false_false_PP.txt</t>
  </si>
  <si>
    <t>20180725_194723_q515_freq_case_8_entities_3239_qlimit1000_exact_d3_bn_1_false_false_false_PP.txt</t>
  </si>
  <si>
    <t>20180725_185238_q571_spec_case_9_entities_3000_qlimit1000_exact_d3_bn_1_false_false_false_PP.txt</t>
  </si>
  <si>
    <t>20180725_190727_q571_freq_case_8_entities_3000_qlimit1000_exact_d3_bn_1_false_false_false_PP.txt</t>
  </si>
  <si>
    <t>20180725_194723_q515_freq_case_8_entities_3239_qlimit1000_exact_d2_bn_1_false_false_false_PP.txt</t>
  </si>
  <si>
    <t>20180725_173552_q6256_spec_case_9_entities_199_qlimit1000_exact_d1_bn_1_false_false_false_PP.txt</t>
  </si>
  <si>
    <t>20180725_193228_q515_uniform_case_6_entities_3239_qlimit1000_exact_d3_bn_1_false_false_false_PP.txt</t>
  </si>
  <si>
    <t>20180725_173348_q482994_freq_case_8_entities_4510_qlimit1000_exact_d1_bn_1_false_false_false_PP.txt</t>
  </si>
  <si>
    <t>20180725_172818_q11424_uniform_case_6_entities_4834_qlimit1000_exact_d1_bn_1_false_false_false_PP.txt</t>
  </si>
  <si>
    <t>20180725_173043_q571_spec_case_9_entities_3000_qlimit1000_exact_d1_bn_1_false_false_false_PP.txt</t>
  </si>
  <si>
    <t>20180725_173711_q515_freq_case_8_entities_3239_qlimit1000_exact_d1_bn_1_false_false_false_PP.txt</t>
  </si>
  <si>
    <t>20180725_193216_q515_spec_case_9_entities_3239_qlimit1000_exact_d3_bn_1_false_false_false_PP.txt</t>
  </si>
  <si>
    <t>20180725_190727_q571_freq_case_8_entities_3000_qlimit1000_exact_d2_bn_1_false_false_false_PP.txt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</si>
</sst>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3747825870964"/>
          <c:y val="0.13170364290782871"/>
          <c:w val="0.84771767915815677"/>
          <c:h val="0.75748578658937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'Fig11'!$B$13</c:f>
              <c:strCache>
                <c:ptCount val="1"/>
                <c:pt idx="0">
                  <c:v>City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'Fig11'!$C$2:$E$2</c:f>
              <c:strCache>
                <c:ptCount val="3"/>
                <c:pt idx="0">
                  <c:v>Uniform</c:v>
                </c:pt>
                <c:pt idx="1">
                  <c:v>Frequency</c:v>
                </c:pt>
                <c:pt idx="2">
                  <c:v>Specificity</c:v>
                </c:pt>
              </c:strCache>
            </c:strRef>
          </c:cat>
          <c:val>
            <c:numRef>
              <c:f>'Fig11'!$C$13:$E$13</c:f>
              <c:numCache>
                <c:formatCode>General</c:formatCode>
                <c:ptCount val="3"/>
                <c:pt idx="0">
                  <c:v>724.81</c:v>
                </c:pt>
                <c:pt idx="1">
                  <c:v>706.54</c:v>
                </c:pt>
                <c:pt idx="2">
                  <c:v>632.48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3B-4C30-A1A2-3CD3CB2F405B}"/>
            </c:ext>
          </c:extLst>
        </c:ser>
        <c:ser>
          <c:idx val="1"/>
          <c:order val="1"/>
          <c:tx>
            <c:strRef>
              <c:f>'Fig11'!$B$14</c:f>
              <c:strCache>
                <c:ptCount val="1"/>
                <c:pt idx="0">
                  <c:v>Country</c:v>
                </c:pt>
              </c:strCache>
            </c:strRef>
          </c:tx>
          <c:spPr>
            <a:pattFill prst="trellis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'Fig11'!$C$2:$E$2</c:f>
              <c:strCache>
                <c:ptCount val="3"/>
                <c:pt idx="0">
                  <c:v>Uniform</c:v>
                </c:pt>
                <c:pt idx="1">
                  <c:v>Frequency</c:v>
                </c:pt>
                <c:pt idx="2">
                  <c:v>Specificity</c:v>
                </c:pt>
              </c:strCache>
            </c:strRef>
          </c:cat>
          <c:val>
            <c:numRef>
              <c:f>'Fig11'!$C$14:$E$14</c:f>
              <c:numCache>
                <c:formatCode>General</c:formatCode>
                <c:ptCount val="3"/>
                <c:pt idx="0">
                  <c:v>73.02</c:v>
                </c:pt>
                <c:pt idx="1">
                  <c:v>18.57</c:v>
                </c:pt>
                <c:pt idx="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B-4C30-A1A2-3CD3CB2F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29792"/>
        <c:axId val="352133696"/>
        <c:extLst/>
      </c:barChart>
      <c:catAx>
        <c:axId val="3513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3696"/>
        <c:crosses val="autoZero"/>
        <c:auto val="0"/>
        <c:lblAlgn val="ctr"/>
        <c:lblOffset val="100"/>
        <c:tickLblSkip val="1"/>
        <c:noMultiLvlLbl val="0"/>
      </c:catAx>
      <c:valAx>
        <c:axId val="35213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walks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29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3747825870964"/>
          <c:y val="0.13170364290782871"/>
          <c:w val="0.84771767915815677"/>
          <c:h val="0.75748578658937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TokenPlots!$B$3</c:f>
              <c:strCache>
                <c:ptCount val="1"/>
                <c:pt idx="0">
                  <c:v>Depth = 1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TokenPlots!$C$2:$E$2</c:f>
              <c:strCache>
                <c:ptCount val="3"/>
                <c:pt idx="0">
                  <c:v>Uniform</c:v>
                </c:pt>
                <c:pt idx="1">
                  <c:v>Frequency</c:v>
                </c:pt>
                <c:pt idx="2">
                  <c:v>Specificity</c:v>
                </c:pt>
              </c:strCache>
            </c:strRef>
          </c:cat>
          <c:val>
            <c:numRef>
              <c:f>TokenPlots!$C$3:$E$3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17.23</c:v>
                </c:pt>
                <c:pt idx="2">
                  <c:v>12.89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4D6-4CCF-9C8E-3A14BB6C7E0A}"/>
            </c:ext>
          </c:extLst>
        </c:ser>
        <c:ser>
          <c:idx val="1"/>
          <c:order val="1"/>
          <c:tx>
            <c:strRef>
              <c:f>TokenPlots!$B$4</c:f>
              <c:strCache>
                <c:ptCount val="1"/>
                <c:pt idx="0">
                  <c:v>Depth = 2</c:v>
                </c:pt>
              </c:strCache>
            </c:strRef>
          </c:tx>
          <c:spPr>
            <a:pattFill prst="trellis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TokenPlots!$C$2:$E$2</c:f>
              <c:strCache>
                <c:ptCount val="3"/>
                <c:pt idx="0">
                  <c:v>Uniform</c:v>
                </c:pt>
                <c:pt idx="1">
                  <c:v>Frequency</c:v>
                </c:pt>
                <c:pt idx="2">
                  <c:v>Specificity</c:v>
                </c:pt>
              </c:strCache>
            </c:strRef>
          </c:cat>
          <c:val>
            <c:numRef>
              <c:f>TokenPlots!$C$4:$E$4</c:f>
              <c:numCache>
                <c:formatCode>General</c:formatCode>
                <c:ptCount val="3"/>
                <c:pt idx="0">
                  <c:v>356.99</c:v>
                </c:pt>
                <c:pt idx="1">
                  <c:v>59.94</c:v>
                </c:pt>
                <c:pt idx="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CCF-9C8E-3A14BB6C7E0A}"/>
            </c:ext>
          </c:extLst>
        </c:ser>
        <c:ser>
          <c:idx val="2"/>
          <c:order val="2"/>
          <c:tx>
            <c:strRef>
              <c:f>TokenPlots!$B$5</c:f>
              <c:strCache>
                <c:ptCount val="1"/>
                <c:pt idx="0">
                  <c:v>Depth = 3</c:v>
                </c:pt>
              </c:strCache>
            </c:strRef>
          </c:tx>
          <c:invertIfNegative val="0"/>
          <c:cat>
            <c:strRef>
              <c:f>TokenPlots!$C$2:$E$2</c:f>
              <c:strCache>
                <c:ptCount val="3"/>
                <c:pt idx="0">
                  <c:v>Uniform</c:v>
                </c:pt>
                <c:pt idx="1">
                  <c:v>Frequency</c:v>
                </c:pt>
                <c:pt idx="2">
                  <c:v>Specificity</c:v>
                </c:pt>
              </c:strCache>
            </c:strRef>
          </c:cat>
          <c:val>
            <c:numRef>
              <c:f>TokenPlots!$C$5:$E$5</c:f>
              <c:numCache>
                <c:formatCode>General</c:formatCode>
                <c:ptCount val="3"/>
                <c:pt idx="0">
                  <c:v>500</c:v>
                </c:pt>
                <c:pt idx="1">
                  <c:v>171.53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A-449B-8201-8817462A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29792"/>
        <c:axId val="352133696"/>
        <c:extLst/>
      </c:barChart>
      <c:catAx>
        <c:axId val="3513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3696"/>
        <c:crosses val="autoZero"/>
        <c:auto val="0"/>
        <c:lblAlgn val="ctr"/>
        <c:lblOffset val="100"/>
        <c:tickLblSkip val="1"/>
        <c:noMultiLvlLbl val="0"/>
      </c:catAx>
      <c:valAx>
        <c:axId val="3521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walks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29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74159</xdr:colOff>
      <xdr:row>3</xdr:row>
      <xdr:rowOff>164645</xdr:rowOff>
    </xdr:from>
    <xdr:to>
      <xdr:col>23</xdr:col>
      <xdr:colOff>318408</xdr:colOff>
      <xdr:row>30</xdr:row>
      <xdr:rowOff>107495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F475C-DCF4-4CF9-95DA-C12DC117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223838</xdr:colOff>
      <xdr:row>1</xdr:row>
      <xdr:rowOff>164645</xdr:rowOff>
    </xdr:from>
    <xdr:to>
      <xdr:col>30</xdr:col>
      <xdr:colOff>468087</xdr:colOff>
      <xdr:row>32</xdr:row>
      <xdr:rowOff>107495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F8CD-FF78-49BD-B716-60381E209FFA}">
  <dimension ref="A1:E14"/>
  <sheetViews>
    <sheetView zoomScale="70" zoomScaleNormal="70" workbookViewId="0">
      <selection activeCell="E22" sqref="E22"/>
    </sheetView>
  </sheetViews>
  <sheetFormatPr defaultRowHeight="15" x14ac:dyDescent="0.25"/>
  <cols>
    <col min="2" max="2" width="10.28515625" bestFit="1" customWidth="1"/>
    <col min="4" max="4" width="11.5703125" bestFit="1" customWidth="1"/>
    <col min="7" max="7" width="12" bestFit="1" customWidth="1"/>
  </cols>
  <sheetData>
    <row r="1" spans="1:5" x14ac:dyDescent="0.25">
      <c r="B1" t="s">
        <v>20</v>
      </c>
      <c r="C1">
        <v>6</v>
      </c>
      <c r="D1">
        <v>8</v>
      </c>
      <c r="E1">
        <v>9</v>
      </c>
    </row>
    <row r="2" spans="1:5" x14ac:dyDescent="0.25">
      <c r="C2" t="s">
        <v>3</v>
      </c>
      <c r="D2" t="s">
        <v>6</v>
      </c>
      <c r="E2" t="s">
        <v>4</v>
      </c>
    </row>
    <row r="3" spans="1:5" x14ac:dyDescent="0.25">
      <c r="A3">
        <v>1</v>
      </c>
      <c r="B3" t="str">
        <f>CONCATENATE("Depth = ",A3)</f>
        <v>Depth = 1</v>
      </c>
      <c r="C3">
        <f>ROUND(AVERAGEIFS(Tokens!$K$2:$K$91,Tokens!$C$2:$C$91,'Fig11'!$A3,Tokens!$B$2:$B$91,'Fig11'!C$1,Tokens!$D$2:$D$91,'Fig11'!$B$1),2)</f>
        <v>224.81</v>
      </c>
      <c r="D3">
        <f>ROUND(AVERAGEIFS(Tokens!$K$2:$K$91,Tokens!$C$2:$C$91,'Fig11'!$A3,Tokens!$B$2:$B$91,'Fig11'!D$1,Tokens!$D$2:$D$91,'Fig11'!$B$1),2)</f>
        <v>206.54</v>
      </c>
      <c r="E3">
        <f>ROUND(AVERAGEIFS(Tokens!$K$2:$K$91,Tokens!$C$2:$C$91,'Fig11'!$A3,Tokens!$B$2:$B$91,'Fig11'!E$1,Tokens!$D$2:$D$91,'Fig11'!$B$1),2)</f>
        <v>132.47999999999999</v>
      </c>
    </row>
    <row r="4" spans="1:5" x14ac:dyDescent="0.25">
      <c r="A4">
        <v>2</v>
      </c>
      <c r="B4" t="str">
        <f>CONCATENATE("Depth = ",A4)</f>
        <v>Depth = 2</v>
      </c>
      <c r="C4">
        <f>ROUND(AVERAGEIFS(Tokens!$K$2:$K$91,Tokens!$C$2:$C$91,'Fig11'!$A4,Tokens!$B$2:$B$91,'Fig11'!C$1,Tokens!$D$2:$D$91,'Fig11'!$B$1),2)</f>
        <v>500</v>
      </c>
      <c r="D4">
        <f>ROUND(AVERAGEIFS(Tokens!$K$2:$K$91,Tokens!$C$2:$C$91,'Fig11'!$A4,Tokens!$B$2:$B$91,'Fig11'!D$1,Tokens!$D$2:$D$91,'Fig11'!$B$1),2)</f>
        <v>500</v>
      </c>
      <c r="E4">
        <f>ROUND(AVERAGEIFS(Tokens!$K$2:$K$91,Tokens!$C$2:$C$91,'Fig11'!$A4,Tokens!$B$2:$B$91,'Fig11'!E$1,Tokens!$D$2:$D$91,'Fig11'!$B$1),2)</f>
        <v>500</v>
      </c>
    </row>
    <row r="7" spans="1:5" x14ac:dyDescent="0.25">
      <c r="B7" t="s">
        <v>19</v>
      </c>
      <c r="C7">
        <v>6</v>
      </c>
      <c r="D7">
        <v>8</v>
      </c>
      <c r="E7">
        <v>9</v>
      </c>
    </row>
    <row r="8" spans="1:5" x14ac:dyDescent="0.25">
      <c r="C8" t="s">
        <v>3</v>
      </c>
      <c r="D8" t="s">
        <v>6</v>
      </c>
      <c r="E8" t="s">
        <v>4</v>
      </c>
    </row>
    <row r="9" spans="1:5" x14ac:dyDescent="0.25">
      <c r="A9">
        <v>1</v>
      </c>
      <c r="B9" t="str">
        <f>CONCATENATE("Depth = ",A9)</f>
        <v>Depth = 1</v>
      </c>
      <c r="C9">
        <f>ROUND(AVERAGEIFS(Tokens!$K$2:$K$91,Tokens!$C$2:$C$91,'Fig11'!$A9,Tokens!$B$2:$B$91,'Fig11'!C$1,Tokens!$D$2:$D$91,'Fig11'!$B$7),2)</f>
        <v>4.2</v>
      </c>
      <c r="D9">
        <f>ROUND(AVERAGEIFS(Tokens!$K$2:$K$91,Tokens!$C$2:$C$91,'Fig11'!$A9,Tokens!$B$2:$B$91,'Fig11'!D$1,Tokens!$D$2:$D$91,'Fig11'!$B$7),2)</f>
        <v>3.46</v>
      </c>
      <c r="E9">
        <f>ROUND(AVERAGEIFS(Tokens!$K$2:$K$91,Tokens!$C$2:$C$91,'Fig11'!$A9,Tokens!$B$2:$B$91,'Fig11'!E$1,Tokens!$D$2:$D$91,'Fig11'!$B$7),2)</f>
        <v>1.46</v>
      </c>
    </row>
    <row r="10" spans="1:5" x14ac:dyDescent="0.25">
      <c r="A10">
        <v>2</v>
      </c>
      <c r="B10" t="str">
        <f>CONCATENATE("Depth = ",A10)</f>
        <v>Depth = 2</v>
      </c>
      <c r="C10">
        <f>ROUND(AVERAGEIFS(Tokens!$K$2:$K$91,Tokens!$C$2:$C$91,'Fig11'!$A10,Tokens!$B$2:$B$91,'Fig11'!C$1,Tokens!$D$2:$D$91,'Fig11'!$B$7),2)</f>
        <v>68.819999999999993</v>
      </c>
      <c r="D10">
        <f>ROUND(AVERAGEIFS(Tokens!$K$2:$K$91,Tokens!$C$2:$C$91,'Fig11'!$A10,Tokens!$B$2:$B$91,'Fig11'!D$1,Tokens!$D$2:$D$91,'Fig11'!$B$7),2)</f>
        <v>15.11</v>
      </c>
      <c r="E10">
        <f>ROUND(AVERAGEIFS(Tokens!$K$2:$K$91,Tokens!$C$2:$C$91,'Fig11'!$A10,Tokens!$B$2:$B$91,'Fig11'!E$1,Tokens!$D$2:$D$91,'Fig11'!$B$7),2)</f>
        <v>0.28999999999999998</v>
      </c>
    </row>
    <row r="11" spans="1:5" x14ac:dyDescent="0.25">
      <c r="C11">
        <v>6</v>
      </c>
      <c r="D11">
        <v>8</v>
      </c>
      <c r="E11">
        <v>9</v>
      </c>
    </row>
    <row r="12" spans="1:5" x14ac:dyDescent="0.25">
      <c r="C12" t="s">
        <v>3</v>
      </c>
      <c r="D12" t="s">
        <v>6</v>
      </c>
      <c r="E12" t="s">
        <v>4</v>
      </c>
    </row>
    <row r="13" spans="1:5" x14ac:dyDescent="0.25">
      <c r="B13" t="s">
        <v>21</v>
      </c>
      <c r="C13">
        <f>C3+C4</f>
        <v>724.81</v>
      </c>
      <c r="D13">
        <f t="shared" ref="D13:E13" si="0">D3+D4</f>
        <v>706.54</v>
      </c>
      <c r="E13">
        <f t="shared" si="0"/>
        <v>632.48</v>
      </c>
    </row>
    <row r="14" spans="1:5" x14ac:dyDescent="0.25">
      <c r="B14" t="s">
        <v>22</v>
      </c>
      <c r="C14">
        <f>C9+C10</f>
        <v>73.02</v>
      </c>
      <c r="D14">
        <f t="shared" ref="D14:E14" si="1">D9+D10</f>
        <v>18.57</v>
      </c>
      <c r="E14">
        <f t="shared" si="1"/>
        <v>1.75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6"/>
  <sheetViews>
    <sheetView topLeftCell="B34" workbookViewId="0">
      <selection activeCell="H52" sqref="H52"/>
    </sheetView>
  </sheetViews>
  <sheetFormatPr defaultRowHeight="15" x14ac:dyDescent="0.25"/>
  <cols>
    <col min="1" max="1" width="100.28515625" bestFit="1" customWidth="1"/>
    <col min="3" max="3" width="12.28515625" bestFit="1" customWidth="1"/>
    <col min="4" max="4" width="10.42578125" bestFit="1" customWidth="1"/>
    <col min="5" max="5" width="11.28515625" bestFit="1" customWidth="1"/>
    <col min="7" max="7" width="10.42578125" bestFit="1" customWidth="1"/>
    <col min="8" max="8" width="11.28515625" bestFit="1" customWidth="1"/>
    <col min="9" max="9" width="12.28515625" bestFit="1" customWidth="1"/>
    <col min="10" max="10" width="15.85546875" bestFit="1" customWidth="1"/>
    <col min="11" max="11" width="13.28515625" bestFit="1" customWidth="1"/>
    <col min="12" max="12" width="14.140625" bestFit="1" customWidth="1"/>
    <col min="13" max="13" width="12.28515625" bestFit="1" customWidth="1"/>
  </cols>
  <sheetData>
    <row r="1" spans="1:20" x14ac:dyDescent="0.25">
      <c r="A1" t="s">
        <v>7</v>
      </c>
      <c r="B1" t="s">
        <v>14</v>
      </c>
      <c r="C1" t="s">
        <v>5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15</v>
      </c>
      <c r="J1" t="s">
        <v>16</v>
      </c>
      <c r="K1" t="s">
        <v>12</v>
      </c>
      <c r="L1" t="s">
        <v>13</v>
      </c>
      <c r="M1" t="s">
        <v>17</v>
      </c>
      <c r="N1" t="s">
        <v>18</v>
      </c>
      <c r="O1" t="s">
        <v>23</v>
      </c>
      <c r="S1" t="s">
        <v>24</v>
      </c>
      <c r="T1">
        <v>4510</v>
      </c>
    </row>
    <row r="2" spans="1:20" x14ac:dyDescent="0.25">
      <c r="A2" t="s">
        <v>43</v>
      </c>
      <c r="B2">
        <v>6</v>
      </c>
      <c r="C2">
        <v>1</v>
      </c>
      <c r="D2" t="s">
        <v>20</v>
      </c>
      <c r="E2">
        <v>134211</v>
      </c>
      <c r="F2">
        <v>74139</v>
      </c>
      <c r="G2">
        <v>44737</v>
      </c>
      <c r="H2">
        <v>44737</v>
      </c>
      <c r="I2">
        <v>134211</v>
      </c>
      <c r="J2">
        <v>74139</v>
      </c>
      <c r="K2">
        <f>MIN(G2/O2,500)</f>
        <v>224.80904522613065</v>
      </c>
      <c r="L2">
        <f>MIN(H2/O2,500)</f>
        <v>224.80904522613065</v>
      </c>
      <c r="M2">
        <f>I2/O2</f>
        <v>674.42713567839201</v>
      </c>
      <c r="N2">
        <f>J2/O2</f>
        <v>372.5577889447236</v>
      </c>
      <c r="O2">
        <f>VLOOKUP(D2,$S$1:$T$5,2,FALSE)</f>
        <v>199</v>
      </c>
      <c r="S2" t="s">
        <v>1</v>
      </c>
      <c r="T2">
        <v>4834</v>
      </c>
    </row>
    <row r="3" spans="1:20" x14ac:dyDescent="0.25">
      <c r="A3" t="s">
        <v>47</v>
      </c>
      <c r="B3">
        <v>6</v>
      </c>
      <c r="C3">
        <v>1</v>
      </c>
      <c r="D3" t="s">
        <v>19</v>
      </c>
      <c r="E3">
        <v>40851</v>
      </c>
      <c r="F3">
        <v>19997</v>
      </c>
      <c r="G3">
        <v>13617</v>
      </c>
      <c r="H3">
        <v>13617</v>
      </c>
      <c r="I3">
        <v>40851</v>
      </c>
      <c r="J3">
        <v>19997</v>
      </c>
      <c r="K3">
        <f>MIN(G3/O3,500)</f>
        <v>4.2040753318925592</v>
      </c>
      <c r="L3">
        <f>MIN(H3/O3,500)</f>
        <v>4.2040753318925592</v>
      </c>
      <c r="M3">
        <f>I3/O3</f>
        <v>12.612225995677678</v>
      </c>
      <c r="N3">
        <f>J3/O3</f>
        <v>6.1738190799629518</v>
      </c>
      <c r="O3">
        <f>VLOOKUP(D3,$S$1:$T$5,2,FALSE)</f>
        <v>3239</v>
      </c>
      <c r="S3" t="s">
        <v>19</v>
      </c>
      <c r="T3">
        <v>3239</v>
      </c>
    </row>
    <row r="4" spans="1:20" x14ac:dyDescent="0.25">
      <c r="A4" t="s">
        <v>51</v>
      </c>
      <c r="B4">
        <v>6</v>
      </c>
      <c r="C4">
        <v>1</v>
      </c>
      <c r="D4" t="s">
        <v>0</v>
      </c>
      <c r="E4">
        <v>63039</v>
      </c>
      <c r="F4">
        <v>37233</v>
      </c>
      <c r="G4">
        <v>21013</v>
      </c>
      <c r="H4">
        <v>21013</v>
      </c>
      <c r="I4">
        <v>63039</v>
      </c>
      <c r="J4">
        <v>37233</v>
      </c>
      <c r="K4">
        <f>MIN(G4/O4,500)</f>
        <v>7.0043333333333333</v>
      </c>
      <c r="L4">
        <f>MIN(H4/O4,500)</f>
        <v>7.0043333333333333</v>
      </c>
      <c r="M4">
        <f>I4/O4</f>
        <v>21.013000000000002</v>
      </c>
      <c r="N4">
        <f>J4/O4</f>
        <v>12.411</v>
      </c>
      <c r="O4">
        <f>VLOOKUP(D4,$S$1:$T$5,2,FALSE)</f>
        <v>3000</v>
      </c>
      <c r="S4" t="s">
        <v>20</v>
      </c>
      <c r="T4">
        <v>199</v>
      </c>
    </row>
    <row r="5" spans="1:20" x14ac:dyDescent="0.25">
      <c r="A5" t="s">
        <v>56</v>
      </c>
      <c r="B5">
        <v>6</v>
      </c>
      <c r="C5">
        <v>1</v>
      </c>
      <c r="D5" t="s">
        <v>24</v>
      </c>
      <c r="E5">
        <v>86520</v>
      </c>
      <c r="F5">
        <v>52006</v>
      </c>
      <c r="G5">
        <v>28840</v>
      </c>
      <c r="H5">
        <v>28840</v>
      </c>
      <c r="I5">
        <v>86520</v>
      </c>
      <c r="J5">
        <v>52006</v>
      </c>
      <c r="K5">
        <f>MIN(G5/O5,500)</f>
        <v>6.3946784922394677</v>
      </c>
      <c r="L5">
        <f>MIN(H5/O5,500)</f>
        <v>6.3946784922394677</v>
      </c>
      <c r="M5">
        <f>I5/O5</f>
        <v>19.184035476718403</v>
      </c>
      <c r="N5">
        <f>J5/O5</f>
        <v>11.531263858093126</v>
      </c>
      <c r="O5">
        <f>VLOOKUP(D5,$S$1:$T$5,2,FALSE)</f>
        <v>4510</v>
      </c>
      <c r="S5" t="s">
        <v>0</v>
      </c>
      <c r="T5">
        <v>3000</v>
      </c>
    </row>
    <row r="6" spans="1:20" x14ac:dyDescent="0.25">
      <c r="A6" t="s">
        <v>65</v>
      </c>
      <c r="B6">
        <v>6</v>
      </c>
      <c r="C6">
        <v>1</v>
      </c>
      <c r="D6" t="s">
        <v>1</v>
      </c>
      <c r="E6">
        <v>281565</v>
      </c>
      <c r="F6">
        <v>141989</v>
      </c>
      <c r="G6">
        <v>93855</v>
      </c>
      <c r="H6">
        <v>93855</v>
      </c>
      <c r="I6">
        <v>281565</v>
      </c>
      <c r="J6">
        <v>141989</v>
      </c>
      <c r="K6">
        <f>MIN(G6/O6,500)</f>
        <v>19.41559784857261</v>
      </c>
      <c r="L6">
        <f>MIN(H6/O6,500)</f>
        <v>19.41559784857261</v>
      </c>
      <c r="M6">
        <f>I6/O6</f>
        <v>58.246793545717829</v>
      </c>
      <c r="N6">
        <f>J6/O6</f>
        <v>29.372983036822507</v>
      </c>
      <c r="O6">
        <f>VLOOKUP(D6,$S$1:$T$5,2,FALSE)</f>
        <v>4834</v>
      </c>
    </row>
    <row r="7" spans="1:20" x14ac:dyDescent="0.25">
      <c r="A7" t="s">
        <v>25</v>
      </c>
      <c r="B7">
        <v>6</v>
      </c>
      <c r="C7">
        <v>2</v>
      </c>
      <c r="D7" t="s">
        <v>1</v>
      </c>
      <c r="E7">
        <v>7438723</v>
      </c>
      <c r="F7">
        <v>1319323</v>
      </c>
      <c r="G7">
        <v>1725698</v>
      </c>
      <c r="H7">
        <v>1487749</v>
      </c>
      <c r="I7">
        <v>7438723</v>
      </c>
      <c r="J7">
        <v>1319291</v>
      </c>
      <c r="K7">
        <f>MIN(G7/O7,500)</f>
        <v>356.9917252792718</v>
      </c>
      <c r="L7">
        <f>MIN(H7/O7,500)</f>
        <v>307.76768721555646</v>
      </c>
      <c r="M7">
        <f>I7/O7</f>
        <v>1538.833884981382</v>
      </c>
      <c r="N7">
        <f>J7/O7</f>
        <v>272.91911460488211</v>
      </c>
      <c r="O7">
        <f>VLOOKUP(D7,$S$1:$T$5,2,FALSE)</f>
        <v>4834</v>
      </c>
    </row>
    <row r="8" spans="1:20" x14ac:dyDescent="0.25">
      <c r="A8" t="s">
        <v>26</v>
      </c>
      <c r="B8">
        <v>6</v>
      </c>
      <c r="C8">
        <v>2</v>
      </c>
      <c r="D8" t="s">
        <v>20</v>
      </c>
      <c r="E8">
        <v>3748056</v>
      </c>
      <c r="F8">
        <v>678720</v>
      </c>
      <c r="G8">
        <v>936764</v>
      </c>
      <c r="H8">
        <v>749605</v>
      </c>
      <c r="I8">
        <v>3748056</v>
      </c>
      <c r="J8">
        <v>678705</v>
      </c>
      <c r="K8">
        <f>MIN(G8/O8,500)</f>
        <v>500</v>
      </c>
      <c r="L8">
        <f>MIN(H8/O8,500)</f>
        <v>500</v>
      </c>
      <c r="M8">
        <f>I8/O8</f>
        <v>18834.452261306531</v>
      </c>
      <c r="N8">
        <f>J8/O8</f>
        <v>3410.577889447236</v>
      </c>
      <c r="O8">
        <f>VLOOKUP(D8,$S$1:$T$5,2,FALSE)</f>
        <v>199</v>
      </c>
    </row>
    <row r="9" spans="1:20" x14ac:dyDescent="0.25">
      <c r="A9" t="s">
        <v>29</v>
      </c>
      <c r="B9">
        <v>6</v>
      </c>
      <c r="C9">
        <v>2</v>
      </c>
      <c r="D9" t="s">
        <v>24</v>
      </c>
      <c r="E9">
        <v>1613483</v>
      </c>
      <c r="F9">
        <v>263256</v>
      </c>
      <c r="G9">
        <v>322702</v>
      </c>
      <c r="H9">
        <v>322702</v>
      </c>
      <c r="I9">
        <v>1613483</v>
      </c>
      <c r="J9">
        <v>263253</v>
      </c>
      <c r="K9">
        <f>MIN(G9/O9,500)</f>
        <v>71.55254988913525</v>
      </c>
      <c r="L9">
        <f>MIN(H9/O9,500)</f>
        <v>71.55254988913525</v>
      </c>
      <c r="M9">
        <f>I9/O9</f>
        <v>357.75676274944567</v>
      </c>
      <c r="N9">
        <f>J9/O9</f>
        <v>58.370953436807092</v>
      </c>
      <c r="O9">
        <f>VLOOKUP(D9,$S$1:$T$5,2,FALSE)</f>
        <v>4510</v>
      </c>
    </row>
    <row r="10" spans="1:20" x14ac:dyDescent="0.25">
      <c r="A10" t="s">
        <v>42</v>
      </c>
      <c r="B10">
        <v>6</v>
      </c>
      <c r="C10">
        <v>2</v>
      </c>
      <c r="D10" t="s">
        <v>19</v>
      </c>
      <c r="E10">
        <v>492355</v>
      </c>
      <c r="F10">
        <v>68366</v>
      </c>
      <c r="G10">
        <v>222907</v>
      </c>
      <c r="H10">
        <v>98471</v>
      </c>
      <c r="I10">
        <v>492355</v>
      </c>
      <c r="J10">
        <v>68366</v>
      </c>
      <c r="K10">
        <f>MIN(G10/O10,500)</f>
        <v>68.819697437480698</v>
      </c>
      <c r="L10">
        <f>MIN(H10/O10,500)</f>
        <v>30.401667181228774</v>
      </c>
      <c r="M10">
        <f>I10/O10</f>
        <v>152.00833590614388</v>
      </c>
      <c r="N10">
        <f>J10/O10</f>
        <v>21.10713183081198</v>
      </c>
      <c r="O10">
        <f>VLOOKUP(D10,$S$1:$T$5,2,FALSE)</f>
        <v>3239</v>
      </c>
    </row>
    <row r="11" spans="1:20" x14ac:dyDescent="0.25">
      <c r="A11" t="s">
        <v>53</v>
      </c>
      <c r="B11">
        <v>6</v>
      </c>
      <c r="C11">
        <v>2</v>
      </c>
      <c r="D11" t="s">
        <v>0</v>
      </c>
      <c r="E11">
        <v>1736884</v>
      </c>
      <c r="F11">
        <v>349223</v>
      </c>
      <c r="G11">
        <v>348626</v>
      </c>
      <c r="H11">
        <v>347377</v>
      </c>
      <c r="I11">
        <v>1736884</v>
      </c>
      <c r="J11">
        <v>349223</v>
      </c>
      <c r="K11">
        <f>MIN(G11/O11,500)</f>
        <v>116.20866666666667</v>
      </c>
      <c r="L11">
        <f>MIN(H11/O11,500)</f>
        <v>115.79233333333333</v>
      </c>
      <c r="M11">
        <f>I11/O11</f>
        <v>578.9613333333333</v>
      </c>
      <c r="N11">
        <f>J11/O11</f>
        <v>116.40766666666667</v>
      </c>
      <c r="O11">
        <f>VLOOKUP(D11,$S$1:$T$5,2,FALSE)</f>
        <v>3000</v>
      </c>
    </row>
    <row r="12" spans="1:20" x14ac:dyDescent="0.25">
      <c r="A12" t="s">
        <v>31</v>
      </c>
      <c r="B12">
        <v>6</v>
      </c>
      <c r="C12">
        <v>3</v>
      </c>
      <c r="D12" t="s">
        <v>0</v>
      </c>
      <c r="E12">
        <v>9976597</v>
      </c>
      <c r="F12">
        <v>771364</v>
      </c>
      <c r="G12">
        <v>3418775</v>
      </c>
      <c r="H12">
        <v>1425147</v>
      </c>
      <c r="I12">
        <v>9976597</v>
      </c>
      <c r="J12">
        <v>771083</v>
      </c>
      <c r="K12">
        <f>MIN(G12/O12,500)</f>
        <v>500</v>
      </c>
      <c r="L12">
        <f>MIN(H12/O12,500)</f>
        <v>475.04899999999998</v>
      </c>
      <c r="M12">
        <f>I12/O12</f>
        <v>3325.5323333333336</v>
      </c>
      <c r="N12">
        <f>J12/O12</f>
        <v>257.02766666666668</v>
      </c>
      <c r="O12">
        <f>VLOOKUP(D12,$S$1:$T$5,2,FALSE)</f>
        <v>3000</v>
      </c>
    </row>
    <row r="13" spans="1:20" x14ac:dyDescent="0.25">
      <c r="A13" t="s">
        <v>32</v>
      </c>
      <c r="B13">
        <v>6</v>
      </c>
      <c r="C13">
        <v>3</v>
      </c>
      <c r="D13" t="s">
        <v>1</v>
      </c>
      <c r="E13">
        <v>16421265</v>
      </c>
      <c r="F13">
        <v>1288010</v>
      </c>
      <c r="G13">
        <v>8360566</v>
      </c>
      <c r="H13">
        <v>2345883</v>
      </c>
      <c r="I13">
        <v>16421265</v>
      </c>
      <c r="J13">
        <v>1287973</v>
      </c>
      <c r="K13">
        <f>MIN(G13/O13,500)</f>
        <v>500</v>
      </c>
      <c r="L13">
        <f>MIN(H13/O13,500)</f>
        <v>485.28816714935869</v>
      </c>
      <c r="M13">
        <f>I13/O13</f>
        <v>3397.0345469590402</v>
      </c>
      <c r="N13">
        <f>J13/O13</f>
        <v>266.44042201075712</v>
      </c>
      <c r="O13">
        <f>VLOOKUP(D13,$S$1:$T$5,2,FALSE)</f>
        <v>4834</v>
      </c>
    </row>
    <row r="14" spans="1:20" x14ac:dyDescent="0.25">
      <c r="A14" t="s">
        <v>34</v>
      </c>
      <c r="B14">
        <v>6</v>
      </c>
      <c r="C14">
        <v>3</v>
      </c>
      <c r="D14" t="s">
        <v>19</v>
      </c>
      <c r="E14">
        <v>690808</v>
      </c>
      <c r="F14">
        <v>53226</v>
      </c>
      <c r="G14">
        <v>321869</v>
      </c>
      <c r="H14">
        <v>98686</v>
      </c>
      <c r="I14">
        <v>690808</v>
      </c>
      <c r="J14">
        <v>53223</v>
      </c>
      <c r="K14">
        <f>MIN(G14/O14,500)</f>
        <v>99.372954615622106</v>
      </c>
      <c r="L14">
        <f>MIN(H14/O14,500)</f>
        <v>30.468045693115158</v>
      </c>
      <c r="M14">
        <f>I14/O14</f>
        <v>213.27817227539364</v>
      </c>
      <c r="N14">
        <f>J14/O14</f>
        <v>16.431923433158381</v>
      </c>
      <c r="O14">
        <f>VLOOKUP(D14,$S$1:$T$5,2,FALSE)</f>
        <v>3239</v>
      </c>
    </row>
    <row r="15" spans="1:20" x14ac:dyDescent="0.25">
      <c r="A15" t="s">
        <v>52</v>
      </c>
      <c r="B15">
        <v>6</v>
      </c>
      <c r="C15">
        <v>3</v>
      </c>
      <c r="D15" t="s">
        <v>24</v>
      </c>
      <c r="E15">
        <v>11921520</v>
      </c>
      <c r="F15">
        <v>737987</v>
      </c>
      <c r="G15">
        <v>2848536</v>
      </c>
      <c r="H15">
        <v>1703079</v>
      </c>
      <c r="I15">
        <v>11921520</v>
      </c>
      <c r="J15">
        <v>737978</v>
      </c>
      <c r="K15">
        <f>MIN(G15/O15,500)</f>
        <v>500</v>
      </c>
      <c r="L15">
        <f>MIN(H15/O15,500)</f>
        <v>377.62283813747229</v>
      </c>
      <c r="M15">
        <f>I15/O15</f>
        <v>2643.3525498891354</v>
      </c>
      <c r="N15">
        <f>J15/O15</f>
        <v>163.63148558758314</v>
      </c>
      <c r="O15">
        <f>VLOOKUP(D15,$S$1:$T$5,2,FALSE)</f>
        <v>4510</v>
      </c>
    </row>
    <row r="16" spans="1:20" x14ac:dyDescent="0.25">
      <c r="A16" t="s">
        <v>63</v>
      </c>
      <c r="B16">
        <v>6</v>
      </c>
      <c r="C16">
        <v>3</v>
      </c>
      <c r="D16" t="s">
        <v>20</v>
      </c>
      <c r="E16">
        <v>11151419</v>
      </c>
      <c r="F16">
        <v>975445</v>
      </c>
      <c r="G16">
        <v>4921196</v>
      </c>
      <c r="H16">
        <v>1593066</v>
      </c>
      <c r="I16">
        <v>11151419</v>
      </c>
      <c r="J16">
        <v>975442</v>
      </c>
      <c r="K16">
        <f>MIN(G16/O16,500)</f>
        <v>500</v>
      </c>
      <c r="L16">
        <f>MIN(H16/O16,500)</f>
        <v>500</v>
      </c>
      <c r="M16">
        <f>I16/O16</f>
        <v>56037.281407035174</v>
      </c>
      <c r="N16">
        <f>J16/O16</f>
        <v>4901.718592964824</v>
      </c>
      <c r="O16">
        <f>VLOOKUP(D16,$S$1:$T$5,2,FALSE)</f>
        <v>199</v>
      </c>
    </row>
    <row r="17" spans="1:15" x14ac:dyDescent="0.25">
      <c r="A17" t="s">
        <v>37</v>
      </c>
      <c r="B17">
        <v>8</v>
      </c>
      <c r="C17">
        <v>1</v>
      </c>
      <c r="D17" t="s">
        <v>0</v>
      </c>
      <c r="E17">
        <v>58941</v>
      </c>
      <c r="F17">
        <v>34871</v>
      </c>
      <c r="G17">
        <v>19647</v>
      </c>
      <c r="H17">
        <v>19647</v>
      </c>
      <c r="I17">
        <v>58941</v>
      </c>
      <c r="J17">
        <v>34871</v>
      </c>
      <c r="K17">
        <f>MIN(G17/O17,500)</f>
        <v>6.5490000000000004</v>
      </c>
      <c r="L17">
        <f>MIN(H17/O17,500)</f>
        <v>6.5490000000000004</v>
      </c>
      <c r="M17">
        <f>I17/O17</f>
        <v>19.646999999999998</v>
      </c>
      <c r="N17">
        <f>J17/O17</f>
        <v>11.623666666666667</v>
      </c>
      <c r="O17">
        <f>VLOOKUP(D17,$S$1:$T$5,2,FALSE)</f>
        <v>3000</v>
      </c>
    </row>
    <row r="18" spans="1:15" x14ac:dyDescent="0.25">
      <c r="A18" t="s">
        <v>41</v>
      </c>
      <c r="B18">
        <v>8</v>
      </c>
      <c r="C18">
        <v>1</v>
      </c>
      <c r="D18" t="s">
        <v>19</v>
      </c>
      <c r="E18">
        <v>33639</v>
      </c>
      <c r="F18">
        <v>15667</v>
      </c>
      <c r="G18">
        <v>11213</v>
      </c>
      <c r="H18">
        <v>11213</v>
      </c>
      <c r="I18">
        <v>33639</v>
      </c>
      <c r="J18">
        <v>15667</v>
      </c>
      <c r="K18">
        <f>MIN(G18/O18,500)</f>
        <v>3.4618709478234022</v>
      </c>
      <c r="L18">
        <f>MIN(H18/O18,500)</f>
        <v>3.4618709478234022</v>
      </c>
      <c r="M18">
        <f>I18/O18</f>
        <v>10.385612843470208</v>
      </c>
      <c r="N18">
        <f>J18/O18</f>
        <v>4.8369867242976223</v>
      </c>
      <c r="O18">
        <f>VLOOKUP(D18,$S$1:$T$5,2,FALSE)</f>
        <v>3239</v>
      </c>
    </row>
    <row r="19" spans="1:15" x14ac:dyDescent="0.25">
      <c r="A19" t="s">
        <v>49</v>
      </c>
      <c r="B19">
        <v>8</v>
      </c>
      <c r="C19">
        <v>1</v>
      </c>
      <c r="D19" t="s">
        <v>1</v>
      </c>
      <c r="E19">
        <v>249882</v>
      </c>
      <c r="F19">
        <v>123325</v>
      </c>
      <c r="G19">
        <v>83294</v>
      </c>
      <c r="H19">
        <v>83294</v>
      </c>
      <c r="I19">
        <v>249882</v>
      </c>
      <c r="J19">
        <v>123325</v>
      </c>
      <c r="K19">
        <f>MIN(G19/O19,500)</f>
        <v>17.230864708316094</v>
      </c>
      <c r="L19">
        <f>MIN(H19/O19,500)</f>
        <v>17.230864708316094</v>
      </c>
      <c r="M19">
        <f>I19/O19</f>
        <v>51.692594124948286</v>
      </c>
      <c r="N19">
        <f>J19/O19</f>
        <v>25.511998345055854</v>
      </c>
      <c r="O19">
        <f>VLOOKUP(D19,$S$1:$T$5,2,FALSE)</f>
        <v>4834</v>
      </c>
    </row>
    <row r="20" spans="1:15" x14ac:dyDescent="0.25">
      <c r="A20" t="s">
        <v>64</v>
      </c>
      <c r="B20">
        <v>8</v>
      </c>
      <c r="C20">
        <v>1</v>
      </c>
      <c r="D20" t="s">
        <v>24</v>
      </c>
      <c r="E20">
        <v>84090</v>
      </c>
      <c r="F20">
        <v>50663</v>
      </c>
      <c r="G20">
        <v>28030</v>
      </c>
      <c r="H20">
        <v>28030</v>
      </c>
      <c r="I20">
        <v>84090</v>
      </c>
      <c r="J20">
        <v>50663</v>
      </c>
      <c r="K20">
        <f>MIN(G20/O20,500)</f>
        <v>6.2150776053215075</v>
      </c>
      <c r="L20">
        <f>MIN(H20/O20,500)</f>
        <v>6.2150776053215075</v>
      </c>
      <c r="M20">
        <f>I20/O20</f>
        <v>18.645232815964523</v>
      </c>
      <c r="N20">
        <f>J20/O20</f>
        <v>11.233481152993349</v>
      </c>
      <c r="O20">
        <f>VLOOKUP(D20,$S$1:$T$5,2,FALSE)</f>
        <v>4510</v>
      </c>
    </row>
    <row r="21" spans="1:15" x14ac:dyDescent="0.25">
      <c r="A21" t="s">
        <v>67</v>
      </c>
      <c r="B21">
        <v>8</v>
      </c>
      <c r="C21">
        <v>1</v>
      </c>
      <c r="D21" t="s">
        <v>20</v>
      </c>
      <c r="E21">
        <v>123306</v>
      </c>
      <c r="F21">
        <v>68192</v>
      </c>
      <c r="G21">
        <v>41102</v>
      </c>
      <c r="H21">
        <v>41102</v>
      </c>
      <c r="I21">
        <v>123306</v>
      </c>
      <c r="J21">
        <v>68192</v>
      </c>
      <c r="K21">
        <f>MIN(G21/O21,500)</f>
        <v>206.5427135678392</v>
      </c>
      <c r="L21">
        <f>MIN(H21/O21,500)</f>
        <v>206.5427135678392</v>
      </c>
      <c r="M21">
        <f>I21/O21</f>
        <v>619.6281407035176</v>
      </c>
      <c r="N21">
        <f>J21/O21</f>
        <v>342.67336683417085</v>
      </c>
      <c r="O21">
        <f>VLOOKUP(D21,$S$1:$T$5,2,FALSE)</f>
        <v>199</v>
      </c>
    </row>
    <row r="22" spans="1:15" x14ac:dyDescent="0.25">
      <c r="A22" t="s">
        <v>30</v>
      </c>
      <c r="B22">
        <v>8</v>
      </c>
      <c r="C22">
        <v>2</v>
      </c>
      <c r="D22" t="s">
        <v>1</v>
      </c>
      <c r="E22">
        <v>1448860</v>
      </c>
      <c r="F22">
        <v>273148</v>
      </c>
      <c r="G22">
        <v>289772</v>
      </c>
      <c r="H22">
        <v>289772</v>
      </c>
      <c r="I22">
        <v>1448860</v>
      </c>
      <c r="J22">
        <v>273148</v>
      </c>
      <c r="K22">
        <f>MIN(G22/O22,500)</f>
        <v>59.944559371121223</v>
      </c>
      <c r="L22">
        <f>MIN(H22/O22,500)</f>
        <v>59.944559371121223</v>
      </c>
      <c r="M22">
        <f>I22/O22</f>
        <v>299.72279685560613</v>
      </c>
      <c r="N22">
        <f>J22/O22</f>
        <v>56.505585436491515</v>
      </c>
      <c r="O22">
        <f>VLOOKUP(D22,$S$1:$T$5,2,FALSE)</f>
        <v>4834</v>
      </c>
    </row>
    <row r="23" spans="1:15" x14ac:dyDescent="0.25">
      <c r="A23" t="s">
        <v>54</v>
      </c>
      <c r="B23">
        <v>8</v>
      </c>
      <c r="C23">
        <v>2</v>
      </c>
      <c r="D23" t="s">
        <v>19</v>
      </c>
      <c r="E23">
        <v>231821</v>
      </c>
      <c r="F23">
        <v>41119</v>
      </c>
      <c r="G23">
        <v>48935</v>
      </c>
      <c r="H23">
        <v>46261</v>
      </c>
      <c r="I23">
        <v>231821</v>
      </c>
      <c r="J23">
        <v>41119</v>
      </c>
      <c r="K23">
        <f>MIN(G23/O23,500)</f>
        <v>15.108058042605743</v>
      </c>
      <c r="L23">
        <f>MIN(H23/O23,500)</f>
        <v>14.28249459709787</v>
      </c>
      <c r="M23">
        <f>I23/O23</f>
        <v>71.571781414016669</v>
      </c>
      <c r="N23">
        <f>J23/O23</f>
        <v>12.694967582587218</v>
      </c>
      <c r="O23">
        <f>VLOOKUP(D23,$S$1:$T$5,2,FALSE)</f>
        <v>3239</v>
      </c>
    </row>
    <row r="24" spans="1:15" x14ac:dyDescent="0.25">
      <c r="A24" t="s">
        <v>57</v>
      </c>
      <c r="B24">
        <v>8</v>
      </c>
      <c r="C24">
        <v>2</v>
      </c>
      <c r="D24" t="s">
        <v>24</v>
      </c>
      <c r="E24">
        <v>703820</v>
      </c>
      <c r="F24">
        <v>101394</v>
      </c>
      <c r="G24">
        <v>140764</v>
      </c>
      <c r="H24">
        <v>140764</v>
      </c>
      <c r="I24">
        <v>703820</v>
      </c>
      <c r="J24">
        <v>101394</v>
      </c>
      <c r="K24">
        <f>MIN(G24/O24,500)</f>
        <v>31.211529933481152</v>
      </c>
      <c r="L24">
        <f>MIN(H24/O24,500)</f>
        <v>31.211529933481152</v>
      </c>
      <c r="M24">
        <f>I24/O24</f>
        <v>156.05764966740577</v>
      </c>
      <c r="N24">
        <f>J24/O24</f>
        <v>22.482039911308203</v>
      </c>
      <c r="O24">
        <f>VLOOKUP(D24,$S$1:$T$5,2,FALSE)</f>
        <v>4510</v>
      </c>
    </row>
    <row r="25" spans="1:15" x14ac:dyDescent="0.25">
      <c r="A25" t="s">
        <v>61</v>
      </c>
      <c r="B25">
        <v>8</v>
      </c>
      <c r="C25">
        <v>2</v>
      </c>
      <c r="D25" t="s">
        <v>20</v>
      </c>
      <c r="E25">
        <v>1466819</v>
      </c>
      <c r="F25">
        <v>235465</v>
      </c>
      <c r="G25">
        <v>342776</v>
      </c>
      <c r="H25">
        <v>292471</v>
      </c>
      <c r="I25">
        <v>1466819</v>
      </c>
      <c r="J25">
        <v>235465</v>
      </c>
      <c r="K25">
        <f>MIN(G25/O25,500)</f>
        <v>500</v>
      </c>
      <c r="L25">
        <f>MIN(H25/O25,500)</f>
        <v>500</v>
      </c>
      <c r="M25">
        <f>I25/O25</f>
        <v>7370.9497487437184</v>
      </c>
      <c r="N25">
        <f>J25/O25</f>
        <v>1183.2412060301508</v>
      </c>
      <c r="O25">
        <f>VLOOKUP(D25,$S$1:$T$5,2,FALSE)</f>
        <v>199</v>
      </c>
    </row>
    <row r="26" spans="1:15" x14ac:dyDescent="0.25">
      <c r="A26" t="s">
        <v>69</v>
      </c>
      <c r="B26">
        <v>8</v>
      </c>
      <c r="C26">
        <v>2</v>
      </c>
      <c r="D26" t="s">
        <v>0</v>
      </c>
      <c r="E26">
        <v>419470</v>
      </c>
      <c r="F26">
        <v>73420</v>
      </c>
      <c r="G26">
        <v>83894</v>
      </c>
      <c r="H26">
        <v>83894</v>
      </c>
      <c r="I26">
        <v>419470</v>
      </c>
      <c r="J26">
        <v>73420</v>
      </c>
      <c r="K26">
        <f>MIN(G26/O26,500)</f>
        <v>27.964666666666666</v>
      </c>
      <c r="L26">
        <f>MIN(H26/O26,500)</f>
        <v>27.964666666666666</v>
      </c>
      <c r="M26">
        <f>I26/O26</f>
        <v>139.82333333333332</v>
      </c>
      <c r="N26">
        <f>J26/O26</f>
        <v>24.473333333333333</v>
      </c>
      <c r="O26">
        <f>VLOOKUP(D26,$S$1:$T$5,2,FALSE)</f>
        <v>3000</v>
      </c>
    </row>
    <row r="27" spans="1:15" x14ac:dyDescent="0.25">
      <c r="A27" t="s">
        <v>36</v>
      </c>
      <c r="B27">
        <v>8</v>
      </c>
      <c r="C27">
        <v>3</v>
      </c>
      <c r="D27" t="s">
        <v>24</v>
      </c>
      <c r="E27">
        <v>554518</v>
      </c>
      <c r="F27">
        <v>152778</v>
      </c>
      <c r="G27">
        <v>79219</v>
      </c>
      <c r="H27">
        <v>79219</v>
      </c>
      <c r="I27">
        <v>554518</v>
      </c>
      <c r="J27">
        <v>152778</v>
      </c>
      <c r="K27">
        <f>MIN(G27/O27,500)</f>
        <v>17.56518847006652</v>
      </c>
      <c r="L27">
        <f>MIN(H27/O27,500)</f>
        <v>17.56518847006652</v>
      </c>
      <c r="M27">
        <f>I27/O27</f>
        <v>122.9529933481153</v>
      </c>
      <c r="N27">
        <f>J27/O27</f>
        <v>33.875388026607538</v>
      </c>
      <c r="O27">
        <f>VLOOKUP(D27,$S$1:$T$5,2,FALSE)</f>
        <v>4510</v>
      </c>
    </row>
    <row r="28" spans="1:15" x14ac:dyDescent="0.25">
      <c r="A28" t="s">
        <v>44</v>
      </c>
      <c r="B28">
        <v>8</v>
      </c>
      <c r="C28">
        <v>3</v>
      </c>
      <c r="D28" t="s">
        <v>19</v>
      </c>
      <c r="E28">
        <v>520838</v>
      </c>
      <c r="F28">
        <v>81706</v>
      </c>
      <c r="G28">
        <v>217551</v>
      </c>
      <c r="H28">
        <v>73430</v>
      </c>
      <c r="I28">
        <v>520838</v>
      </c>
      <c r="J28">
        <v>81706</v>
      </c>
      <c r="K28">
        <f>MIN(G28/O28,500)</f>
        <v>67.166100648348262</v>
      </c>
      <c r="L28">
        <f>MIN(H28/O28,500)</f>
        <v>22.67057733868478</v>
      </c>
      <c r="M28">
        <f>I28/O28</f>
        <v>160.80209941339919</v>
      </c>
      <c r="N28">
        <f>J28/O28</f>
        <v>25.225686940413709</v>
      </c>
      <c r="O28">
        <f>VLOOKUP(D28,$S$1:$T$5,2,FALSE)</f>
        <v>3239</v>
      </c>
    </row>
    <row r="29" spans="1:15" x14ac:dyDescent="0.25">
      <c r="A29" t="s">
        <v>46</v>
      </c>
      <c r="B29">
        <v>8</v>
      </c>
      <c r="C29">
        <v>3</v>
      </c>
      <c r="D29" t="s">
        <v>1</v>
      </c>
      <c r="E29">
        <v>5614369</v>
      </c>
      <c r="F29">
        <v>696913</v>
      </c>
      <c r="G29">
        <v>829191</v>
      </c>
      <c r="H29">
        <v>798115</v>
      </c>
      <c r="I29">
        <v>5614369</v>
      </c>
      <c r="J29">
        <v>696913</v>
      </c>
      <c r="K29">
        <f>MIN(G29/O29,500)</f>
        <v>171.5330988829127</v>
      </c>
      <c r="L29">
        <f>MIN(H29/O29,500)</f>
        <v>165.10446834919321</v>
      </c>
      <c r="M29">
        <f>I29/O29</f>
        <v>1161.4333884981381</v>
      </c>
      <c r="N29">
        <f>J29/O29</f>
        <v>144.16901117087298</v>
      </c>
      <c r="O29">
        <f>VLOOKUP(D29,$S$1:$T$5,2,FALSE)</f>
        <v>4834</v>
      </c>
    </row>
    <row r="30" spans="1:15" x14ac:dyDescent="0.25">
      <c r="A30" t="s">
        <v>58</v>
      </c>
      <c r="B30">
        <v>8</v>
      </c>
      <c r="C30">
        <v>3</v>
      </c>
      <c r="D30" t="s">
        <v>20</v>
      </c>
      <c r="E30">
        <v>2761771</v>
      </c>
      <c r="F30">
        <v>376821</v>
      </c>
      <c r="G30">
        <v>740745</v>
      </c>
      <c r="H30">
        <v>392245</v>
      </c>
      <c r="I30">
        <v>2761771</v>
      </c>
      <c r="J30">
        <v>376821</v>
      </c>
      <c r="K30">
        <f>MIN(G30/O30,500)</f>
        <v>500</v>
      </c>
      <c r="L30">
        <f>MIN(H30/O30,500)</f>
        <v>500</v>
      </c>
      <c r="M30">
        <f>I30/O30</f>
        <v>13878.246231155779</v>
      </c>
      <c r="N30">
        <f>J30/O30</f>
        <v>1893.572864321608</v>
      </c>
      <c r="O30">
        <f>VLOOKUP(D30,$S$1:$T$5,2,FALSE)</f>
        <v>199</v>
      </c>
    </row>
    <row r="31" spans="1:15" x14ac:dyDescent="0.25">
      <c r="A31" t="s">
        <v>60</v>
      </c>
      <c r="B31">
        <v>8</v>
      </c>
      <c r="C31">
        <v>3</v>
      </c>
      <c r="D31" t="s">
        <v>0</v>
      </c>
      <c r="E31">
        <v>794556</v>
      </c>
      <c r="F31">
        <v>202236</v>
      </c>
      <c r="G31">
        <v>113508</v>
      </c>
      <c r="H31">
        <v>113508</v>
      </c>
      <c r="I31">
        <v>794556</v>
      </c>
      <c r="J31">
        <v>202236</v>
      </c>
      <c r="K31">
        <f>MIN(G31/O31,500)</f>
        <v>37.835999999999999</v>
      </c>
      <c r="L31">
        <f>MIN(H31/O31,500)</f>
        <v>37.835999999999999</v>
      </c>
      <c r="M31">
        <f>I31/O31</f>
        <v>264.85199999999998</v>
      </c>
      <c r="N31">
        <f>J31/O31</f>
        <v>67.412000000000006</v>
      </c>
      <c r="O31">
        <f>VLOOKUP(D31,$S$1:$T$5,2,FALSE)</f>
        <v>3000</v>
      </c>
    </row>
    <row r="32" spans="1:15" x14ac:dyDescent="0.25">
      <c r="A32" t="s">
        <v>35</v>
      </c>
      <c r="B32">
        <v>9</v>
      </c>
      <c r="C32">
        <v>1</v>
      </c>
      <c r="D32" t="s">
        <v>20</v>
      </c>
      <c r="E32">
        <v>79092</v>
      </c>
      <c r="F32">
        <v>46061</v>
      </c>
      <c r="G32">
        <v>26364</v>
      </c>
      <c r="H32">
        <v>26364</v>
      </c>
      <c r="I32">
        <v>79092</v>
      </c>
      <c r="J32">
        <v>46061</v>
      </c>
      <c r="K32">
        <f>MIN(G32/O32,500)</f>
        <v>132.4824120603015</v>
      </c>
      <c r="L32">
        <f>MIN(H32/O32,500)</f>
        <v>132.4824120603015</v>
      </c>
      <c r="M32">
        <f>I32/O32</f>
        <v>397.4472361809045</v>
      </c>
      <c r="N32">
        <f>J32/O32</f>
        <v>231.46231155778895</v>
      </c>
      <c r="O32">
        <f>VLOOKUP(D32,$S$1:$T$5,2,FALSE)</f>
        <v>199</v>
      </c>
    </row>
    <row r="33" spans="1:15" x14ac:dyDescent="0.25">
      <c r="A33" t="s">
        <v>48</v>
      </c>
      <c r="B33">
        <v>9</v>
      </c>
      <c r="C33">
        <v>1</v>
      </c>
      <c r="D33" t="s">
        <v>24</v>
      </c>
      <c r="E33">
        <v>39456</v>
      </c>
      <c r="F33">
        <v>29206</v>
      </c>
      <c r="G33">
        <v>13152</v>
      </c>
      <c r="H33">
        <v>13152</v>
      </c>
      <c r="I33">
        <v>39456</v>
      </c>
      <c r="J33">
        <v>29206</v>
      </c>
      <c r="K33">
        <f>MIN(G33/O33,500)</f>
        <v>2.9161862527716185</v>
      </c>
      <c r="L33">
        <f>MIN(H33/O33,500)</f>
        <v>2.9161862527716185</v>
      </c>
      <c r="M33">
        <f>I33/O33</f>
        <v>8.7485587583148554</v>
      </c>
      <c r="N33">
        <f>J33/O33</f>
        <v>6.4758314855875829</v>
      </c>
      <c r="O33">
        <f>VLOOKUP(D33,$S$1:$T$5,2,FALSE)</f>
        <v>4510</v>
      </c>
    </row>
    <row r="34" spans="1:15" x14ac:dyDescent="0.25">
      <c r="A34" t="s">
        <v>50</v>
      </c>
      <c r="B34">
        <v>9</v>
      </c>
      <c r="C34">
        <v>1</v>
      </c>
      <c r="D34" t="s">
        <v>1</v>
      </c>
      <c r="E34">
        <v>186861</v>
      </c>
      <c r="F34">
        <v>91319</v>
      </c>
      <c r="G34">
        <v>62287</v>
      </c>
      <c r="H34">
        <v>62287</v>
      </c>
      <c r="I34">
        <v>186861</v>
      </c>
      <c r="J34">
        <v>91319</v>
      </c>
      <c r="K34">
        <f>MIN(G34/O34,500)</f>
        <v>12.885188249896567</v>
      </c>
      <c r="L34">
        <f>MIN(H34/O34,500)</f>
        <v>12.885188249896567</v>
      </c>
      <c r="M34">
        <f>I34/O34</f>
        <v>38.655564749689695</v>
      </c>
      <c r="N34">
        <f>J34/O34</f>
        <v>18.890980554406291</v>
      </c>
      <c r="O34">
        <f>VLOOKUP(D34,$S$1:$T$5,2,FALSE)</f>
        <v>4834</v>
      </c>
    </row>
    <row r="35" spans="1:15" x14ac:dyDescent="0.25">
      <c r="A35" t="s">
        <v>62</v>
      </c>
      <c r="B35">
        <v>9</v>
      </c>
      <c r="C35">
        <v>1</v>
      </c>
      <c r="D35" t="s">
        <v>19</v>
      </c>
      <c r="E35">
        <v>14232</v>
      </c>
      <c r="F35">
        <v>8236</v>
      </c>
      <c r="G35">
        <v>4744</v>
      </c>
      <c r="H35">
        <v>4744</v>
      </c>
      <c r="I35">
        <v>14232</v>
      </c>
      <c r="J35">
        <v>8236</v>
      </c>
      <c r="K35">
        <f>MIN(G35/O35,500)</f>
        <v>1.4646495832046929</v>
      </c>
      <c r="L35">
        <f>MIN(H35/O35,500)</f>
        <v>1.4646495832046929</v>
      </c>
      <c r="M35">
        <f>I35/O35</f>
        <v>4.3939487496140783</v>
      </c>
      <c r="N35">
        <f>J35/O35</f>
        <v>2.5427601111454154</v>
      </c>
      <c r="O35">
        <f>VLOOKUP(D35,$S$1:$T$5,2,FALSE)</f>
        <v>3239</v>
      </c>
    </row>
    <row r="36" spans="1:15" x14ac:dyDescent="0.25">
      <c r="A36" t="s">
        <v>66</v>
      </c>
      <c r="B36">
        <v>9</v>
      </c>
      <c r="C36">
        <v>1</v>
      </c>
      <c r="D36" t="s">
        <v>0</v>
      </c>
      <c r="E36">
        <v>15120</v>
      </c>
      <c r="F36">
        <v>12400</v>
      </c>
      <c r="G36">
        <v>5040</v>
      </c>
      <c r="H36">
        <v>5040</v>
      </c>
      <c r="I36">
        <v>15120</v>
      </c>
      <c r="J36">
        <v>12400</v>
      </c>
      <c r="K36">
        <f>MIN(G36/O36,500)</f>
        <v>1.68</v>
      </c>
      <c r="L36">
        <f>MIN(H36/O36,500)</f>
        <v>1.68</v>
      </c>
      <c r="M36">
        <f>I36/O36</f>
        <v>5.04</v>
      </c>
      <c r="N36">
        <f>J36/O36</f>
        <v>4.1333333333333337</v>
      </c>
      <c r="O36">
        <f>VLOOKUP(D36,$S$1:$T$5,2,FALSE)</f>
        <v>3000</v>
      </c>
    </row>
    <row r="37" spans="1:15" x14ac:dyDescent="0.25">
      <c r="A37" t="s">
        <v>27</v>
      </c>
      <c r="B37">
        <v>9</v>
      </c>
      <c r="C37">
        <v>2</v>
      </c>
      <c r="D37" t="s">
        <v>19</v>
      </c>
      <c r="E37">
        <v>4660</v>
      </c>
      <c r="F37">
        <v>3096</v>
      </c>
      <c r="G37">
        <v>932</v>
      </c>
      <c r="H37">
        <v>932</v>
      </c>
      <c r="I37">
        <v>4660</v>
      </c>
      <c r="J37">
        <v>3096</v>
      </c>
      <c r="K37">
        <f>MIN(G37/O37,500)</f>
        <v>0.28774313059586293</v>
      </c>
      <c r="L37">
        <f>MIN(H37/O37,500)</f>
        <v>0.28774313059586293</v>
      </c>
      <c r="M37">
        <f>I37/O37</f>
        <v>1.4387156529793146</v>
      </c>
      <c r="N37">
        <f>J37/O37</f>
        <v>0.95585057116393946</v>
      </c>
      <c r="O37">
        <f>VLOOKUP(D37,$S$1:$T$5,2,FALSE)</f>
        <v>3239</v>
      </c>
    </row>
    <row r="38" spans="1:15" x14ac:dyDescent="0.25">
      <c r="A38" t="s">
        <v>33</v>
      </c>
      <c r="B38">
        <v>9</v>
      </c>
      <c r="C38">
        <v>2</v>
      </c>
      <c r="D38" t="s">
        <v>20</v>
      </c>
      <c r="E38">
        <v>852470</v>
      </c>
      <c r="F38">
        <v>100977</v>
      </c>
      <c r="G38">
        <v>170494</v>
      </c>
      <c r="H38">
        <v>170494</v>
      </c>
      <c r="I38">
        <v>852470</v>
      </c>
      <c r="J38">
        <v>100977</v>
      </c>
      <c r="K38">
        <f>MIN(G38/O38,500)</f>
        <v>500</v>
      </c>
      <c r="L38">
        <f>MIN(H38/O38,500)</f>
        <v>500</v>
      </c>
      <c r="M38">
        <f>I38/O38</f>
        <v>4283.7688442211056</v>
      </c>
      <c r="N38">
        <f>J38/O38</f>
        <v>507.4221105527638</v>
      </c>
      <c r="O38">
        <f>VLOOKUP(D38,$S$1:$T$5,2,FALSE)</f>
        <v>199</v>
      </c>
    </row>
    <row r="39" spans="1:15" x14ac:dyDescent="0.25">
      <c r="A39" t="s">
        <v>38</v>
      </c>
      <c r="B39">
        <v>9</v>
      </c>
      <c r="C39">
        <v>2</v>
      </c>
      <c r="D39" t="s">
        <v>24</v>
      </c>
      <c r="E39">
        <v>23145</v>
      </c>
      <c r="F39">
        <v>22618</v>
      </c>
      <c r="G39">
        <v>4629</v>
      </c>
      <c r="H39">
        <v>4629</v>
      </c>
      <c r="I39">
        <v>23145</v>
      </c>
      <c r="J39">
        <v>22618</v>
      </c>
      <c r="K39">
        <f>MIN(G39/O39,500)</f>
        <v>1.0263858093126386</v>
      </c>
      <c r="L39">
        <f>MIN(H39/O39,500)</f>
        <v>1.0263858093126386</v>
      </c>
      <c r="M39">
        <f>I39/O39</f>
        <v>5.1319290465631928</v>
      </c>
      <c r="N39">
        <f>J39/O39</f>
        <v>5.0150776053215074</v>
      </c>
      <c r="O39">
        <f>VLOOKUP(D39,$S$1:$T$5,2,FALSE)</f>
        <v>4510</v>
      </c>
    </row>
    <row r="40" spans="1:15" x14ac:dyDescent="0.25">
      <c r="A40" t="s">
        <v>39</v>
      </c>
      <c r="B40">
        <v>9</v>
      </c>
      <c r="C40">
        <v>2</v>
      </c>
      <c r="D40" t="s">
        <v>1</v>
      </c>
      <c r="E40">
        <v>42205</v>
      </c>
      <c r="F40">
        <v>23935</v>
      </c>
      <c r="G40">
        <v>8441</v>
      </c>
      <c r="H40">
        <v>8441</v>
      </c>
      <c r="I40">
        <v>42205</v>
      </c>
      <c r="J40">
        <v>23935</v>
      </c>
      <c r="K40">
        <f>MIN(G40/O40,500)</f>
        <v>1.7461729416632188</v>
      </c>
      <c r="L40">
        <f>MIN(H40/O40,500)</f>
        <v>1.7461729416632188</v>
      </c>
      <c r="M40">
        <f>I40/O40</f>
        <v>8.7308647083160942</v>
      </c>
      <c r="N40">
        <f>J40/O40</f>
        <v>4.9513860157219698</v>
      </c>
      <c r="O40">
        <f>VLOOKUP(D40,$S$1:$T$5,2,FALSE)</f>
        <v>4834</v>
      </c>
    </row>
    <row r="41" spans="1:15" x14ac:dyDescent="0.25">
      <c r="A41" t="s">
        <v>55</v>
      </c>
      <c r="B41">
        <v>9</v>
      </c>
      <c r="C41">
        <v>2</v>
      </c>
      <c r="D41" t="s">
        <v>0</v>
      </c>
      <c r="E41">
        <v>3685</v>
      </c>
      <c r="F41">
        <v>2710</v>
      </c>
      <c r="G41">
        <v>737</v>
      </c>
      <c r="H41">
        <v>737</v>
      </c>
      <c r="I41">
        <v>3685</v>
      </c>
      <c r="J41">
        <v>2710</v>
      </c>
      <c r="K41">
        <f>MIN(G41/O41,500)</f>
        <v>0.24566666666666667</v>
      </c>
      <c r="L41">
        <f>MIN(H41/O41,500)</f>
        <v>0.24566666666666667</v>
      </c>
      <c r="M41">
        <f>I41/O41</f>
        <v>1.2283333333333333</v>
      </c>
      <c r="N41">
        <f>J41/O41</f>
        <v>0.90333333333333332</v>
      </c>
      <c r="O41">
        <f>VLOOKUP(D41,$S$1:$T$5,2,FALSE)</f>
        <v>3000</v>
      </c>
    </row>
    <row r="42" spans="1:15" x14ac:dyDescent="0.25">
      <c r="A42" t="s">
        <v>28</v>
      </c>
      <c r="B42">
        <v>9</v>
      </c>
      <c r="C42">
        <v>3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MIN(G42/O42,500)</f>
        <v>0</v>
      </c>
      <c r="L42">
        <f>MIN(H42/O42,500)</f>
        <v>0</v>
      </c>
      <c r="M42">
        <f>I42/O42</f>
        <v>0</v>
      </c>
      <c r="N42">
        <f>J42/O42</f>
        <v>0</v>
      </c>
      <c r="O42">
        <f>VLOOKUP(D42,$S$1:$T$5,2,FALSE)</f>
        <v>3239</v>
      </c>
    </row>
    <row r="43" spans="1:15" x14ac:dyDescent="0.25">
      <c r="A43" t="s">
        <v>40</v>
      </c>
      <c r="B43">
        <v>9</v>
      </c>
      <c r="C43">
        <v>3</v>
      </c>
      <c r="D43" t="s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MIN(G43/O43,500)</f>
        <v>0</v>
      </c>
      <c r="L43">
        <f>MIN(H43/O43,500)</f>
        <v>0</v>
      </c>
      <c r="M43">
        <f>I43/O43</f>
        <v>0</v>
      </c>
      <c r="N43">
        <f>J43/O43</f>
        <v>0</v>
      </c>
      <c r="O43">
        <f>VLOOKUP(D43,$S$1:$T$5,2,FALSE)</f>
        <v>4834</v>
      </c>
    </row>
    <row r="44" spans="1:15" x14ac:dyDescent="0.25">
      <c r="A44" t="s">
        <v>45</v>
      </c>
      <c r="B44">
        <v>9</v>
      </c>
      <c r="C44">
        <v>3</v>
      </c>
      <c r="D44" t="s">
        <v>24</v>
      </c>
      <c r="E44">
        <v>97118</v>
      </c>
      <c r="F44">
        <v>42708</v>
      </c>
      <c r="G44">
        <v>13874</v>
      </c>
      <c r="H44">
        <v>13874</v>
      </c>
      <c r="I44">
        <v>97118</v>
      </c>
      <c r="J44">
        <v>42708</v>
      </c>
      <c r="K44">
        <f>MIN(G44/O44,500)</f>
        <v>3.0762749445676274</v>
      </c>
      <c r="L44">
        <f>MIN(H44/O44,500)</f>
        <v>3.0762749445676274</v>
      </c>
      <c r="M44">
        <f>I44/O44</f>
        <v>21.533924611973394</v>
      </c>
      <c r="N44">
        <f>J44/O44</f>
        <v>9.4696230598669615</v>
      </c>
      <c r="O44">
        <f>VLOOKUP(D44,$S$1:$T$5,2,FALSE)</f>
        <v>4510</v>
      </c>
    </row>
    <row r="45" spans="1:15" x14ac:dyDescent="0.25">
      <c r="A45" t="s">
        <v>59</v>
      </c>
      <c r="B45">
        <v>9</v>
      </c>
      <c r="C45">
        <v>3</v>
      </c>
      <c r="D45" t="s">
        <v>0</v>
      </c>
      <c r="E45">
        <v>21007</v>
      </c>
      <c r="F45">
        <v>21001</v>
      </c>
      <c r="G45">
        <v>3001</v>
      </c>
      <c r="H45">
        <v>3001</v>
      </c>
      <c r="I45">
        <v>21007</v>
      </c>
      <c r="J45">
        <v>21001</v>
      </c>
      <c r="K45">
        <f>MIN(G45/O45,500)</f>
        <v>1.0003333333333333</v>
      </c>
      <c r="L45">
        <f>MIN(H45/O45,500)</f>
        <v>1.0003333333333333</v>
      </c>
      <c r="M45">
        <f>I45/O45</f>
        <v>7.0023333333333335</v>
      </c>
      <c r="N45">
        <f>J45/O45</f>
        <v>7.0003333333333337</v>
      </c>
      <c r="O45">
        <f>VLOOKUP(D45,$S$1:$T$5,2,FALSE)</f>
        <v>3000</v>
      </c>
    </row>
    <row r="46" spans="1:15" x14ac:dyDescent="0.25">
      <c r="A46" t="s">
        <v>68</v>
      </c>
      <c r="B46">
        <v>9</v>
      </c>
      <c r="C46">
        <v>3</v>
      </c>
      <c r="D46" t="s">
        <v>20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MIN(G46/O46,500)</f>
        <v>0</v>
      </c>
      <c r="L46">
        <f>MIN(H46/O46,500)</f>
        <v>0</v>
      </c>
      <c r="M46">
        <f>I46/O46</f>
        <v>0</v>
      </c>
      <c r="N46">
        <f>J46/O46</f>
        <v>0</v>
      </c>
      <c r="O46">
        <f>VLOOKUP(D46,$S$1:$T$5,2,FALSE)</f>
        <v>199</v>
      </c>
    </row>
  </sheetData>
  <sortState ref="A2:O46">
    <sortCondition ref="B2:B46"/>
    <sortCondition ref="C2:C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tabSelected="1" zoomScale="70" zoomScaleNormal="70" workbookViewId="0">
      <selection activeCell="B16" sqref="B16"/>
    </sheetView>
  </sheetViews>
  <sheetFormatPr defaultRowHeight="15" x14ac:dyDescent="0.25"/>
  <cols>
    <col min="2" max="2" width="10.28515625" customWidth="1"/>
    <col min="5" max="5" width="11.140625" bestFit="1" customWidth="1"/>
    <col min="7" max="7" width="12" bestFit="1" customWidth="1"/>
  </cols>
  <sheetData>
    <row r="1" spans="1:5" x14ac:dyDescent="0.25">
      <c r="B1" t="s">
        <v>1</v>
      </c>
      <c r="C1">
        <v>6</v>
      </c>
      <c r="D1">
        <v>8</v>
      </c>
      <c r="E1">
        <v>9</v>
      </c>
    </row>
    <row r="2" spans="1:5" x14ac:dyDescent="0.25">
      <c r="C2" t="s">
        <v>3</v>
      </c>
      <c r="D2" t="s">
        <v>6</v>
      </c>
      <c r="E2" t="s">
        <v>4</v>
      </c>
    </row>
    <row r="3" spans="1:5" x14ac:dyDescent="0.25">
      <c r="A3">
        <v>1</v>
      </c>
      <c r="B3" t="str">
        <f>CONCATENATE("Depth = ",A3)</f>
        <v>Depth = 1</v>
      </c>
      <c r="C3">
        <f>ROUND(AVERAGEIFS(Tokens!$K$2:$K$91,Tokens!$C$2:$C$91,TokenPlots!$A3,Tokens!$B$2:$B$91,TokenPlots!C$1,Tokens!$D$2:$D$91,TokenPlots!$B$1),2)</f>
        <v>19.420000000000002</v>
      </c>
      <c r="D3">
        <f>ROUND(AVERAGEIFS(Tokens!$K$2:$K$91,Tokens!$C$2:$C$91,TokenPlots!$A3,Tokens!$B$2:$B$91,TokenPlots!D$1,Tokens!$D$2:$D$91,TokenPlots!$B$1),2)</f>
        <v>17.23</v>
      </c>
      <c r="E3">
        <f>ROUND(AVERAGEIFS(Tokens!$K$2:$K$91,Tokens!$C$2:$C$91,TokenPlots!$A3,Tokens!$B$2:$B$91,TokenPlots!E$1,Tokens!$D$2:$D$91,TokenPlots!$B$1),2)</f>
        <v>12.89</v>
      </c>
    </row>
    <row r="4" spans="1:5" x14ac:dyDescent="0.25">
      <c r="A4">
        <v>2</v>
      </c>
      <c r="B4" t="str">
        <f>CONCATENATE("Depth = ",A4)</f>
        <v>Depth = 2</v>
      </c>
      <c r="C4">
        <f>ROUND(AVERAGEIFS(Tokens!$K$2:$K$91,Tokens!$C$2:$C$91,TokenPlots!$A4,Tokens!$B$2:$B$91,TokenPlots!C$1,Tokens!$D$2:$D$91,TokenPlots!$B$1),2)</f>
        <v>356.99</v>
      </c>
      <c r="D4">
        <f>ROUND(AVERAGEIFS(Tokens!$K$2:$K$91,Tokens!$C$2:$C$91,TokenPlots!$A4,Tokens!$B$2:$B$91,TokenPlots!D$1,Tokens!$D$2:$D$91,TokenPlots!$B$1),2)</f>
        <v>59.94</v>
      </c>
      <c r="E4">
        <f>ROUND(AVERAGEIFS(Tokens!$K$2:$K$91,Tokens!$C$2:$C$91,TokenPlots!$A4,Tokens!$B$2:$B$91,TokenPlots!E$1,Tokens!$D$2:$D$91,TokenPlots!$B$1),2)</f>
        <v>1.75</v>
      </c>
    </row>
    <row r="5" spans="1:5" x14ac:dyDescent="0.25">
      <c r="A5">
        <v>3</v>
      </c>
      <c r="B5" t="str">
        <f>CONCATENATE("Depth = ",A5)</f>
        <v>Depth = 3</v>
      </c>
      <c r="C5">
        <f>ROUND(AVERAGEIFS(Tokens!$K$2:$K$91,Tokens!$C$2:$C$91,TokenPlots!$A5,Tokens!$B$2:$B$91,TokenPlots!C$1,Tokens!$D$2:$D$91,TokenPlots!$B$1),2)</f>
        <v>500</v>
      </c>
      <c r="D5">
        <f>ROUND(AVERAGEIFS(Tokens!$K$2:$K$91,Tokens!$C$2:$C$91,TokenPlots!$A5,Tokens!$B$2:$B$91,TokenPlots!D$1,Tokens!$D$2:$D$91,TokenPlots!$B$1),2)</f>
        <v>171.53</v>
      </c>
      <c r="E5">
        <f>ROUND(AVERAGEIFS(Tokens!$K$2:$K$91,Tokens!$C$2:$C$91,TokenPlots!$A5,Tokens!$B$2:$B$91,TokenPlots!E$1,Tokens!$D$2:$D$91,TokenPlots!$B$1),2)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Fig11</vt:lpstr>
      <vt:lpstr>Tokens</vt:lpstr>
      <vt:lpstr>TokenPlots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Rizwan Saeed</cp:lastModifiedBy>
  <cp:lastPrinted>2018-06-14T19:11:21Z</cp:lastPrinted>
  <dcterms:created xsi:type="dcterms:W3CDTF">2018-06-06T23:49:20Z</dcterms:created>
  <dcterms:modified xsi:type="dcterms:W3CDTF">2018-07-30T05:57:47Z</dcterms:modified>
</cp:coreProperties>
</file>