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2024" sheetId="1" r:id="rId4"/>
    <sheet state="visible" name="PA2020" sheetId="2" r:id="rId5"/>
    <sheet state="visible" name="Nevada2024 Polls October" sheetId="3" r:id="rId6"/>
    <sheet state="visible" name="Nevada2020 Polls October" sheetId="4" r:id="rId7"/>
    <sheet state="visible" name="Wisco2024 Polls October" sheetId="5" r:id="rId8"/>
    <sheet state="visible" name="Wisco2020 Polls October" sheetId="6" r:id="rId9"/>
    <sheet state="visible" name="NorCar2024 Polls October" sheetId="7" r:id="rId10"/>
    <sheet state="visible" name="NorCar2020 Polls October" sheetId="8" r:id="rId11"/>
    <sheet state="visible" name="Georgia2024 Polls October" sheetId="9" r:id="rId12"/>
    <sheet state="visible" name="Georgia2020 Polls October" sheetId="10" r:id="rId13"/>
    <sheet state="visible" name="Arizona2024 Polls October" sheetId="11" r:id="rId14"/>
    <sheet state="visible" name="Arizona2020 Polls October" sheetId="12" r:id="rId15"/>
    <sheet state="visible" name="Pennsylvania2024 Polls October" sheetId="13" r:id="rId16"/>
    <sheet state="visible" name="Pennsylvania2020 Polls October" sheetId="14" r:id="rId17"/>
    <sheet state="visible" name="Michigan2024 Polls October" sheetId="15" r:id="rId18"/>
    <sheet state="visible" name="Michigan2020 Polls October" sheetId="16" r:id="rId19"/>
    <sheet state="visible" name="Totals" sheetId="17" r:id="rId20"/>
  </sheets>
  <definedNames/>
  <calcPr/>
</workbook>
</file>

<file path=xl/sharedStrings.xml><?xml version="1.0" encoding="utf-8"?>
<sst xmlns="http://schemas.openxmlformats.org/spreadsheetml/2006/main" count="5169" uniqueCount="1580">
  <si>
    <t>Date</t>
  </si>
  <si>
    <t>Harris</t>
  </si>
  <si>
    <t>Trump</t>
  </si>
  <si>
    <t>Variance</t>
  </si>
  <si>
    <t>Biden</t>
  </si>
  <si>
    <t>Dates</t>
  </si>
  <si>
    <t>Samplei</t>
  </si>
  <si>
    <t>Pollster</t>
  </si>
  <si>
    <t>Sponsor</t>
  </si>
  <si>
    <t>Result</t>
  </si>
  <si>
    <t>Net result</t>
  </si>
  <si>
    <r>
      <rPr>
        <rFont val="franklin-gothic-atf, &quot;Helvetica Neue&quot;, Helvetica, Arial, sans-serif"/>
        <color rgb="FF1155CC"/>
        <sz val="11.0"/>
        <u/>
      </rPr>
      <t>President: general election, Nevada, 2024</t>
    </r>
    <r>
      <rPr>
        <rFont val="franklin-gothic-atf, &quot;Helvetica Neue&quot;, Helvetica, Arial, sans-serif"/>
        <color rgb="FF222222"/>
        <sz val="11.0"/>
      </rPr>
      <t>AVG.</t>
    </r>
  </si>
  <si>
    <t>Nov. 1-3</t>
  </si>
  <si>
    <r>
      <rPr>
        <rFont val="inherit"/>
        <color rgb="FF1155CC"/>
        <u/>
      </rPr>
      <t>Patriot Polling</t>
    </r>
  </si>
  <si>
    <t>Even</t>
  </si>
  <si>
    <t>Nov. 1-2</t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</si>
  <si>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</si>
  <si>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</si>
  <si>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t>Oct. 30-Nov. 2</t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</si>
  <si>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</si>
  <si>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The Hill</t>
    </r>
    <r>
      <rPr>
        <rFont val="inherit"/>
      </rPr>
      <t xml:space="preserve">, </t>
    </r>
    <r>
      <rPr>
        <rFont val="inherit"/>
        <color rgb="FF1155CC"/>
        <u/>
      </rPr>
      <t>Nexstar</t>
    </r>
  </si>
  <si>
    <t>Oct. 24-Nov. 2</t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</si>
  <si>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</si>
  <si>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</si>
  <si>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</si>
  <si>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</si>
  <si>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t>Oct. 3-Nov. 1</t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</si>
  <si>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</si>
  <si>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</si>
  <si>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Focaldata</t>
    </r>
  </si>
  <si>
    <t>Oct. 30-31</t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</si>
  <si>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</si>
  <si>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</si>
  <si>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t>Oct. 29-31</t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</si>
  <si>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</si>
  <si>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RealClearWorld</t>
    </r>
  </si>
  <si>
    <t>Oct. 28-31</t>
  </si>
  <si>
    <r>
      <rPr>
        <rFont val="inherit"/>
        <color rgb="FF1155CC"/>
        <u/>
      </rPr>
      <t>Susquehanna Polling &amp; Research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</si>
  <si>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</si>
  <si>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</si>
  <si>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Noble Predictive Insights</t>
    </r>
  </si>
  <si>
    <t>Oct. 25-31</t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</si>
  <si>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</si>
  <si>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</si>
  <si>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</si>
  <si>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</si>
  <si>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</si>
  <si>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</si>
  <si>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</si>
  <si>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</si>
  <si>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t>Oct. 25-30</t>
  </si>
  <si>
    <r>
      <rPr>
        <rFont val="inherit"/>
        <color rgb="FF1155CC"/>
        <u/>
      </rPr>
      <t>Data for Progress</t>
    </r>
  </si>
  <si>
    <t>Oct. 25-29</t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</si>
  <si>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</si>
  <si>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</si>
  <si>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t>Oct. 25-28</t>
  </si>
  <si>
    <r>
      <rPr>
        <rFont val="inherit"/>
        <color rgb="FF1155CC"/>
        <u/>
      </rPr>
      <t>Trafalgar Group</t>
    </r>
  </si>
  <si>
    <t>Oct. 25-27</t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</si>
  <si>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</si>
  <si>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</si>
  <si>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t>Oct. 21-26</t>
  </si>
  <si>
    <r>
      <rPr>
        <rFont val="inherit"/>
        <color rgb="FF1155CC"/>
        <u/>
      </rPr>
      <t>CNN/SSRS</t>
    </r>
  </si>
  <si>
    <t>Oct. 1-25</t>
  </si>
  <si>
    <r>
      <rPr>
        <rFont val="inherit"/>
        <color rgb="FF1155CC"/>
        <u/>
      </rPr>
      <t>CCES/YouGov</t>
    </r>
  </si>
  <si>
    <r>
      <rPr>
        <rFont val="inherit"/>
        <color rgb="FF1155CC"/>
        <u/>
      </rPr>
      <t>CCES/YouGov</t>
    </r>
  </si>
  <si>
    <t>Oct. 20-22</t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</si>
  <si>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</si>
  <si>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</si>
  <si>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t>Oct. 19-22</t>
  </si>
  <si>
    <r>
      <rPr>
        <rFont val="inherit"/>
        <color rgb="FF1155CC"/>
        <u/>
      </rPr>
      <t>OnMessage</t>
    </r>
  </si>
  <si>
    <r>
      <rPr>
        <rFont val="inherit"/>
        <color rgb="FF1155CC"/>
        <u/>
      </rPr>
      <t>Senate Opportunity Fund</t>
    </r>
  </si>
  <si>
    <t>Oct. 19-20</t>
  </si>
  <si>
    <r>
      <rPr>
        <rFont val="inherit"/>
        <color rgb="FF1155CC"/>
        <u/>
      </rPr>
      <t>InsiderAdvantage</t>
    </r>
  </si>
  <si>
    <t>Oct. 16-20</t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</si>
  <si>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</si>
  <si>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</si>
  <si>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</si>
  <si>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</si>
  <si>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</si>
  <si>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</si>
  <si>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</si>
  <si>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</si>
  <si>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t>Oct. 16-18</t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</si>
  <si>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</si>
  <si>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</si>
  <si>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t>Oct. 12-17</t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</si>
  <si>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</si>
  <si>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</si>
  <si>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t>Oct. 8-15</t>
  </si>
  <si>
    <r>
      <rPr>
        <rFont val="inherit"/>
        <color rgb="FF1155CC"/>
        <u/>
      </rPr>
      <t>Fabrizio, Lee &amp; Associates/Impact Research</t>
    </r>
  </si>
  <si>
    <r>
      <rPr>
        <rFont val="inherit"/>
        <color rgb="FF1155CC"/>
        <u/>
      </rPr>
      <t>AARP</t>
    </r>
  </si>
  <si>
    <r>
      <rPr>
        <rFont val="inherit"/>
        <color rgb="FF1155CC"/>
        <u/>
      </rPr>
      <t>Fabrizio, Lee &amp; Associates/Impact Research</t>
    </r>
  </si>
  <si>
    <r>
      <rPr>
        <rFont val="inherit"/>
        <color rgb="FF1155CC"/>
        <u/>
      </rPr>
      <t>AARP</t>
    </r>
  </si>
  <si>
    <t>Oct. 6-15</t>
  </si>
  <si>
    <r>
      <rPr>
        <rFont val="inherit"/>
        <color rgb="FF1155CC"/>
        <u/>
      </rPr>
      <t>Morning Consult</t>
    </r>
  </si>
  <si>
    <t>Sept. 30-Oct. 15</t>
  </si>
  <si>
    <r>
      <rPr>
        <rFont val="inherit"/>
        <color rgb="FF1155CC"/>
        <u/>
      </rPr>
      <t>The Washington Post/George Mason University Schar School of Policy and Government</t>
    </r>
  </si>
  <si>
    <r>
      <rPr>
        <rFont val="inherit"/>
        <color rgb="FF1155CC"/>
        <u/>
      </rPr>
      <t>The Washington Post/George Mason University Schar School of Policy and Government</t>
    </r>
  </si>
  <si>
    <t>Oct. 12-14</t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</si>
  <si>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</si>
  <si>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</si>
  <si>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t>Oct. 10-13</t>
  </si>
  <si>
    <r>
      <rPr>
        <rFont val="inherit"/>
        <color rgb="FF1155CC"/>
        <u/>
      </rPr>
      <t>Trafalgar Group</t>
    </r>
  </si>
  <si>
    <t>Oct. 6-9</t>
  </si>
  <si>
    <r>
      <rPr>
        <rFont val="inherit"/>
        <color rgb="FF1155CC"/>
        <u/>
      </rPr>
      <t>Fabrizio, Lee &amp; Associates/McLaughlin &amp; Associates</t>
    </r>
  </si>
  <si>
    <t>Donald Trump</t>
  </si>
  <si>
    <t>Oct. 5-8</t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</si>
  <si>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</si>
  <si>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Nexstar</t>
    </r>
  </si>
  <si>
    <t>Sept. 28-Oct. 8</t>
  </si>
  <si>
    <r>
      <rPr>
        <rFont val="inherit"/>
        <color rgb="FF1155CC"/>
        <u/>
      </rPr>
      <t>Fabrizio, Lee &amp; Associates/GBAO</t>
    </r>
  </si>
  <si>
    <r>
      <rPr>
        <rFont val="inherit"/>
        <color rgb="FF1155CC"/>
        <u/>
      </rPr>
      <t>The Wall Street Journal</t>
    </r>
  </si>
  <si>
    <r>
      <rPr>
        <rFont val="inherit"/>
        <color rgb="FF1155CC"/>
        <u/>
      </rPr>
      <t>Fabrizio, Lee &amp; Associates/GBAO</t>
    </r>
  </si>
  <si>
    <r>
      <rPr>
        <rFont val="inherit"/>
        <color rgb="FF1155CC"/>
        <u/>
      </rPr>
      <t>The Wall Street Journal</t>
    </r>
  </si>
  <si>
    <t>Sept. 30-Oct. 3</t>
  </si>
  <si>
    <r>
      <rPr>
        <rFont val="inherit"/>
        <color rgb="FF1155CC"/>
        <u/>
      </rPr>
      <t>RMG Research</t>
    </r>
  </si>
  <si>
    <r>
      <rPr>
        <rFont val="inherit"/>
        <color rgb="FF1155CC"/>
        <u/>
      </rPr>
      <t>Napolitan Institute</t>
    </r>
  </si>
  <si>
    <t>Sept. 27-Oct. 2</t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</si>
  <si>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</si>
  <si>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</si>
  <si>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t>Sept. 24-Oct. 2</t>
  </si>
  <si>
    <r>
      <rPr>
        <rFont val="inherit"/>
        <color rgb="FF1155CC"/>
        <u/>
      </rPr>
      <t>OnMessage</t>
    </r>
  </si>
  <si>
    <r>
      <rPr>
        <rFont val="inherit"/>
        <color rgb="FF1155CC"/>
        <u/>
      </rPr>
      <t>Article III Project</t>
    </r>
  </si>
  <si>
    <t>Variance:</t>
  </si>
  <si>
    <t>Range:</t>
  </si>
  <si>
    <t>STDev</t>
  </si>
  <si>
    <r>
      <rPr>
        <rFont val="franklin-gothic-atf, &quot;Helvetica Neue&quot;, Helvetica, Arial, sans-serif"/>
        <color rgb="FF1155CC"/>
        <sz val="11.0"/>
        <u/>
      </rPr>
      <t>President: general election, Nevada, 2020</t>
    </r>
    <r>
      <rPr>
        <rFont val="franklin-gothic-atf, &quot;Helvetica Neue&quot;, Helvetica, Arial, sans-serif"/>
        <color rgb="FF222222"/>
        <sz val="11.0"/>
      </rPr>
      <t>AVG.</t>
    </r>
  </si>
  <si>
    <t>Oct. 31-Nov. 2</t>
  </si>
  <si>
    <r>
      <rPr>
        <rFont val="inherit"/>
        <color rgb="FF1155CC"/>
        <u/>
      </rPr>
      <t>Trafalgar Group</t>
    </r>
  </si>
  <si>
    <t>Oct. 20-Nov. 2</t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</si>
  <si>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</si>
  <si>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</si>
  <si>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</si>
  <si>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</si>
  <si>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t>Oct. 27-Nov. 1</t>
  </si>
  <si>
    <r>
      <rPr>
        <rFont val="inherit"/>
        <color rgb="FF1155CC"/>
        <u/>
      </rPr>
      <t>Data for Progress</t>
    </r>
  </si>
  <si>
    <r>
      <rPr>
        <rFont val="inherit"/>
        <color rgb="FF1155CC"/>
        <u/>
      </rPr>
      <t>Emerson College</t>
    </r>
  </si>
  <si>
    <t>Oct. 28-29</t>
  </si>
  <si>
    <r>
      <rPr>
        <rFont val="inherit"/>
        <color rgb="FF1155CC"/>
        <u/>
      </rPr>
      <t>Trafalgar Group</t>
    </r>
  </si>
  <si>
    <t>Oct. 27-28</t>
  </si>
  <si>
    <r>
      <rPr>
        <rFont val="inherit"/>
        <color rgb="FF1155CC"/>
        <u/>
      </rPr>
      <t>Gravis Marketing</t>
    </r>
  </si>
  <si>
    <t>Oct. 23-26</t>
  </si>
  <si>
    <r>
      <rPr>
        <rFont val="inherit"/>
        <color rgb="FF1155CC"/>
        <u/>
      </rPr>
      <t>The New York Times/Siena College</t>
    </r>
  </si>
  <si>
    <t>Oct. 16-23</t>
  </si>
  <si>
    <r>
      <rPr>
        <rFont val="inherit"/>
        <color rgb="FF1155CC"/>
        <u/>
      </rPr>
      <t>University of Nevada, Las Vegas Lee Business School</t>
    </r>
  </si>
  <si>
    <r>
      <rPr>
        <rFont val="inherit"/>
        <color rgb="FF1155CC"/>
        <u/>
      </rPr>
      <t>BUSR</t>
    </r>
  </si>
  <si>
    <t>Oct. 17-20</t>
  </si>
  <si>
    <r>
      <rPr>
        <rFont val="inherit"/>
        <color rgb="FF1155CC"/>
        <u/>
      </rPr>
      <t>Civiqs</t>
    </r>
  </si>
  <si>
    <r>
      <rPr>
        <rFont val="inherit"/>
        <color rgb="FF1155CC"/>
        <u/>
      </rPr>
      <t>Daily Kos</t>
    </r>
  </si>
  <si>
    <t>Sept. 22-Oct. 19</t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</si>
  <si>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</si>
  <si>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</si>
  <si>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</si>
  <si>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</si>
  <si>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t>Oct. 7-11</t>
  </si>
  <si>
    <r>
      <rPr>
        <rFont val="inherit"/>
        <color rgb="FF1155CC"/>
        <u/>
      </rPr>
      <t>WPA Intelligence</t>
    </r>
  </si>
  <si>
    <r>
      <rPr>
        <rFont val="inherit"/>
        <color rgb="FF1155CC"/>
        <u/>
      </rPr>
      <t>AARP</t>
    </r>
    <r>
      <rPr>
        <rFont val="inherit"/>
      </rPr>
      <t xml:space="preserve">, </t>
    </r>
    <r>
      <rPr>
        <rFont val="inherit"/>
        <color rgb="FF1155CC"/>
        <u/>
      </rPr>
      <t>Las Vegas Review-Journal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</si>
  <si>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</si>
  <si>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CBS News</t>
    </r>
  </si>
  <si>
    <t>Oct. 2-6</t>
  </si>
  <si>
    <r>
      <rPr>
        <rFont val="inherit"/>
        <color rgb="FF1155CC"/>
        <u/>
      </rPr>
      <t>The New York Times/Siena College</t>
    </r>
  </si>
  <si>
    <t>StDev:</t>
  </si>
  <si>
    <r>
      <rPr>
        <rFont val="franklin-gothic-atf, &quot;Helvetica Neue&quot;, Helvetica, Arial, sans-serif"/>
        <color rgb="FF1155CC"/>
        <sz val="11.0"/>
        <u/>
      </rPr>
      <t>President: general election, Wisconsin, 2024</t>
    </r>
    <r>
      <rPr>
        <rFont val="franklin-gothic-atf, &quot;Helvetica Neue&quot;, Helvetica, Arial, sans-serif"/>
        <color rgb="FF222222"/>
        <sz val="11.0"/>
      </rPr>
      <t>AVG.</t>
    </r>
  </si>
  <si>
    <t>Nov. 2-3</t>
  </si>
  <si>
    <r>
      <rPr>
        <rFont val="inherit"/>
        <color rgb="FF1155CC"/>
        <u/>
      </rPr>
      <t>Research Co.</t>
    </r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</si>
  <si>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</si>
  <si>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Patriot Polling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</si>
  <si>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</si>
  <si>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</si>
  <si>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</si>
  <si>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</si>
  <si>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The Hill</t>
    </r>
    <r>
      <rPr>
        <rFont val="inherit"/>
      </rPr>
      <t xml:space="preserve">, </t>
    </r>
    <r>
      <rPr>
        <rFont val="inherit"/>
        <color rgb="FF1155CC"/>
        <u/>
      </rPr>
      <t>Nexstar</t>
    </r>
  </si>
  <si>
    <t>Oct. 25-Nov. 2</t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</si>
  <si>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</si>
  <si>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</si>
  <si>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</si>
  <si>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</si>
  <si>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Florida Atlantic University PolCom Lab/Mainstreet Research</t>
    </r>
  </si>
  <si>
    <r>
      <rPr>
        <rFont val="inherit"/>
        <color rgb="FF1155CC"/>
        <u/>
      </rPr>
      <t>Florida Atlantic University PolCom Lab/Mainstreet Research</t>
    </r>
  </si>
  <si>
    <t>Oct. 10-Nov. 1</t>
  </si>
  <si>
    <r>
      <rPr>
        <rFont val="inherit"/>
        <color rgb="FF1155CC"/>
        <u/>
      </rPr>
      <t>ActiVote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</si>
  <si>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</si>
  <si>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</si>
  <si>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</si>
  <si>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</si>
  <si>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</si>
  <si>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OnMessage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</si>
  <si>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</si>
  <si>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</si>
  <si>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</si>
  <si>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</si>
  <si>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</si>
  <si>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</si>
  <si>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</si>
  <si>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</si>
  <si>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</si>
  <si>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</si>
  <si>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t>Oct. 22-31</t>
  </si>
  <si>
    <r>
      <rPr>
        <rFont val="inherit"/>
        <color rgb="FF1155CC"/>
        <u/>
      </rPr>
      <t>Morning Consult</t>
    </r>
  </si>
  <si>
    <t>Oct. 28-30</t>
  </si>
  <si>
    <r>
      <rPr>
        <rFont val="inherit"/>
        <color rgb="FF1155CC"/>
        <u/>
      </rPr>
      <t>TIPP Insights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</si>
  <si>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</si>
  <si>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TIPP Insights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</si>
  <si>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</si>
  <si>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TIPP Insights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</si>
  <si>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</si>
  <si>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TIPP Insights</t>
    </r>
  </si>
  <si>
    <r>
      <rPr>
        <rFont val="inherit"/>
        <color rgb="FF1155CC"/>
        <u/>
      </rPr>
      <t>American Greatness</t>
    </r>
  </si>
  <si>
    <t>Oct. 27-30</t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</si>
  <si>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</si>
  <si>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</si>
  <si>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Echelon Insights</t>
    </r>
  </si>
  <si>
    <r>
      <rPr>
        <rFont val="inherit"/>
        <color rgb="FF1155CC"/>
        <u/>
      </rPr>
      <t>Echelon Insights</t>
    </r>
  </si>
  <si>
    <r>
      <rPr>
        <rFont val="inherit"/>
        <color rgb="FF1155CC"/>
        <u/>
      </rPr>
      <t>SoCal Strategies</t>
    </r>
  </si>
  <si>
    <r>
      <rPr>
        <rFont val="inherit"/>
        <color rgb="FF1155CC"/>
        <u/>
      </rPr>
      <t>On Point Politics</t>
    </r>
    <r>
      <rPr>
        <rFont val="inherit"/>
      </rPr>
      <t xml:space="preserve">, </t>
    </r>
    <r>
      <rPr>
        <rFont val="inherit"/>
        <color rgb="FF1155CC"/>
        <u/>
      </rPr>
      <t>Red Eagle Politics</t>
    </r>
  </si>
  <si>
    <r>
      <rPr>
        <rFont val="inherit"/>
        <color rgb="FF1155CC"/>
        <u/>
      </rPr>
      <t>Quantus Insights</t>
    </r>
  </si>
  <si>
    <r>
      <rPr>
        <rFont val="inherit"/>
        <color rgb="FF1155CC"/>
        <u/>
      </rPr>
      <t>TrendingPolitics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</si>
  <si>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</si>
  <si>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</si>
  <si>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t>Oct. 23-28</t>
  </si>
  <si>
    <r>
      <rPr>
        <rFont val="inherit"/>
        <color rgb="FF1155CC"/>
        <u/>
      </rPr>
      <t>CNN/SSRS</t>
    </r>
  </si>
  <si>
    <t>Oct. 26-27</t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</si>
  <si>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</si>
  <si>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</si>
  <si>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</si>
  <si>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CCES/YouGov</t>
    </r>
  </si>
  <si>
    <r>
      <rPr>
        <rFont val="inherit"/>
        <color rgb="FF1155CC"/>
        <u/>
      </rPr>
      <t>CCES/YouGov</t>
    </r>
  </si>
  <si>
    <t>Oct. 16-24</t>
  </si>
  <si>
    <r>
      <rPr>
        <rFont val="inherit"/>
        <color rgb="FF1155CC"/>
        <u/>
      </rPr>
      <t>Marquette University Law School</t>
    </r>
  </si>
  <si>
    <r>
      <rPr>
        <rFont val="inherit"/>
        <color rgb="FF1155CC"/>
        <u/>
      </rPr>
      <t>Marquette University Law School</t>
    </r>
  </si>
  <si>
    <r>
      <rPr>
        <rFont val="inherit"/>
        <color rgb="FF1155CC"/>
        <u/>
      </rPr>
      <t>Marquette University Law School</t>
    </r>
  </si>
  <si>
    <r>
      <rPr>
        <rFont val="inherit"/>
        <color rgb="FF1155CC"/>
        <u/>
      </rPr>
      <t>Marquette University Law School</t>
    </r>
  </si>
  <si>
    <t>Oct. 20-23</t>
  </si>
  <si>
    <r>
      <rPr>
        <rFont val="inherit"/>
        <color rgb="FF1155CC"/>
        <u/>
      </rPr>
      <t>Suffolk University</t>
    </r>
  </si>
  <si>
    <r>
      <rPr>
        <rFont val="inherit"/>
        <color rgb="FF1155CC"/>
        <u/>
      </rPr>
      <t>USA Today</t>
    </r>
  </si>
  <si>
    <t>Oct. 21-22</t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</si>
  <si>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</si>
  <si>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RealClearWorld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</si>
  <si>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</si>
  <si>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</si>
  <si>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OnMessage</t>
    </r>
  </si>
  <si>
    <r>
      <rPr>
        <rFont val="inherit"/>
        <color rgb="FF1155CC"/>
        <u/>
      </rPr>
      <t>Senate Opportunity Fund</t>
    </r>
  </si>
  <si>
    <t>Oct. 17-21</t>
  </si>
  <si>
    <r>
      <rPr>
        <rFont val="inherit"/>
        <color rgb="FF1155CC"/>
        <u/>
      </rPr>
      <t>Quinnipiac University</t>
    </r>
  </si>
  <si>
    <r>
      <rPr>
        <rFont val="inherit"/>
        <color rgb="FF1155CC"/>
        <u/>
      </rPr>
      <t>Quinnipiac University</t>
    </r>
  </si>
  <si>
    <t>Oct. 18-20</t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</si>
  <si>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</si>
  <si>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</si>
  <si>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</si>
  <si>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</si>
  <si>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</si>
  <si>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</si>
  <si>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</si>
  <si>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</si>
  <si>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</si>
  <si>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</si>
  <si>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</si>
  <si>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t>Oct. 11-18</t>
  </si>
  <si>
    <r>
      <rPr>
        <rFont val="inherit"/>
        <color rgb="FF1155CC"/>
        <u/>
      </rPr>
      <t>The Bullfinch Group</t>
    </r>
  </si>
  <si>
    <r>
      <rPr>
        <rFont val="inherit"/>
        <color rgb="FF1155CC"/>
        <u/>
      </rPr>
      <t>The Bullfinch Group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</si>
  <si>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</si>
  <si>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</si>
  <si>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t>Oct. 10-16</t>
  </si>
  <si>
    <r>
      <rPr>
        <rFont val="inherit"/>
        <color rgb="FF1155CC"/>
        <u/>
      </rPr>
      <t>RMG Research</t>
    </r>
  </si>
  <si>
    <r>
      <rPr>
        <rFont val="inherit"/>
        <color rgb="FF1155CC"/>
        <u/>
      </rPr>
      <t>Napolitan Institute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</si>
  <si>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</si>
  <si>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The Washington Post/George Mason University Schar School of Policy and Government</t>
    </r>
  </si>
  <si>
    <r>
      <rPr>
        <rFont val="inherit"/>
        <color rgb="FF1155CC"/>
        <u/>
      </rPr>
      <t>The Washington Post/George Mason University Schar School of Policy and Government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</si>
  <si>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</si>
  <si>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</si>
  <si>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Patriot Polling</t>
    </r>
  </si>
  <si>
    <t>Oct. 8-9</t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</si>
  <si>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</si>
  <si>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Fabrizio, Lee &amp; Associates/McLaughlin &amp; Associates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</si>
  <si>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</si>
  <si>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Nexstar</t>
    </r>
  </si>
  <si>
    <r>
      <rPr>
        <rFont val="inherit"/>
        <color rgb="FF1155CC"/>
        <u/>
      </rPr>
      <t>Fabrizio, Lee &amp; Associates/GBAO</t>
    </r>
  </si>
  <si>
    <r>
      <rPr>
        <rFont val="inherit"/>
        <color rgb="FF1155CC"/>
        <u/>
      </rPr>
      <t>The Wall Street Journal</t>
    </r>
  </si>
  <si>
    <r>
      <rPr>
        <rFont val="inherit"/>
        <color rgb="FF1155CC"/>
        <u/>
      </rPr>
      <t>Fabrizio, Lee &amp; Associates/GBAO</t>
    </r>
  </si>
  <si>
    <r>
      <rPr>
        <rFont val="inherit"/>
        <color rgb="FF1155CC"/>
        <u/>
      </rPr>
      <t>The Wall Street Journal</t>
    </r>
  </si>
  <si>
    <t>Oct. 5-7</t>
  </si>
  <si>
    <r>
      <rPr>
        <rFont val="inherit"/>
        <color rgb="FF1155CC"/>
        <u/>
      </rPr>
      <t>Research Co.</t>
    </r>
  </si>
  <si>
    <t>Oct. 3-7</t>
  </si>
  <si>
    <r>
      <rPr>
        <rFont val="inherit"/>
        <color rgb="FF1155CC"/>
        <u/>
      </rPr>
      <t>Quinnipiac University</t>
    </r>
  </si>
  <si>
    <r>
      <rPr>
        <rFont val="inherit"/>
        <color rgb="FF1155CC"/>
        <u/>
      </rPr>
      <t>Quinnipiac University</t>
    </r>
  </si>
  <si>
    <r>
      <rPr>
        <rFont val="inherit"/>
        <color rgb="FF1155CC"/>
        <u/>
      </rPr>
      <t>Arc Insights</t>
    </r>
  </si>
  <si>
    <r>
      <rPr>
        <rFont val="inherit"/>
        <color rgb="FF1155CC"/>
        <u/>
      </rPr>
      <t>Fields of Freedom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</si>
  <si>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</si>
  <si>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</si>
  <si>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OnMessage</t>
    </r>
  </si>
  <si>
    <r>
      <rPr>
        <rFont val="inherit"/>
        <color rgb="FF1155CC"/>
        <u/>
      </rPr>
      <t>Article III Project</t>
    </r>
  </si>
  <si>
    <r>
      <rPr>
        <rFont val="franklin-gothic-atf, &quot;Helvetica Neue&quot;, Helvetica, Arial, sans-serif"/>
        <color rgb="FF1155CC"/>
        <sz val="11.0"/>
        <u/>
      </rPr>
      <t>President: general election, Wisconsin, 2020</t>
    </r>
    <r>
      <rPr>
        <rFont val="franklin-gothic-atf, &quot;Helvetica Neue&quot;, Helvetica, Arial, sans-serif"/>
        <color rgb="FF222222"/>
        <sz val="11.0"/>
      </rPr>
      <t>AVG.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</si>
  <si>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</si>
  <si>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</si>
  <si>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</si>
  <si>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</si>
  <si>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t>Oct. 31-Nov. 1</t>
  </si>
  <si>
    <r>
      <rPr>
        <rFont val="inherit"/>
        <color rgb="FF1155CC"/>
        <u/>
      </rPr>
      <t>Research Co.</t>
    </r>
  </si>
  <si>
    <t>Oct. 29-Nov. 1</t>
  </si>
  <si>
    <r>
      <rPr>
        <rFont val="inherit"/>
        <color rgb="FF1155CC"/>
        <u/>
      </rPr>
      <t>Civiqs</t>
    </r>
  </si>
  <si>
    <r>
      <rPr>
        <rFont val="inherit"/>
        <color rgb="FF1155CC"/>
        <u/>
      </rPr>
      <t>Daily Kos</t>
    </r>
  </si>
  <si>
    <r>
      <rPr>
        <rFont val="inherit"/>
        <color rgb="FF1155CC"/>
        <u/>
      </rPr>
      <t>Change Research</t>
    </r>
  </si>
  <si>
    <r>
      <rPr>
        <rFont val="inherit"/>
        <color rgb="FF1155CC"/>
        <u/>
      </rPr>
      <t>CNBC</t>
    </r>
  </si>
  <si>
    <r>
      <rPr>
        <rFont val="inherit"/>
        <color rgb="FF1155CC"/>
        <u/>
      </rPr>
      <t>Swayable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</si>
  <si>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</si>
  <si>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</si>
  <si>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</si>
  <si>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</si>
  <si>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</si>
  <si>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Susquehanna Polling &amp; Research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</si>
  <si>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</si>
  <si>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Morning Consult</t>
    </r>
  </si>
  <si>
    <t>Oct. 29-30</t>
  </si>
  <si>
    <r>
      <rPr>
        <rFont val="inherit"/>
        <color rgb="FF1155CC"/>
        <u/>
      </rPr>
      <t>Emerson College</t>
    </r>
  </si>
  <si>
    <t>Oct. 26-30</t>
  </si>
  <si>
    <r>
      <rPr>
        <rFont val="inherit"/>
        <color rgb="FF1155CC"/>
        <u/>
      </rPr>
      <t>The New York Times/Siena College</t>
    </r>
  </si>
  <si>
    <t>Oct. 23-30</t>
  </si>
  <si>
    <r>
      <rPr>
        <rFont val="inherit"/>
        <color rgb="FF1155CC"/>
        <u/>
      </rPr>
      <t>CNN/SSRS</t>
    </r>
  </si>
  <si>
    <r>
      <rPr>
        <rFont val="inherit"/>
        <color rgb="FF1155CC"/>
        <u/>
      </rPr>
      <t>CNN/SSRS</t>
    </r>
  </si>
  <si>
    <t>Oct. 26-29</t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</si>
  <si>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</si>
  <si>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Swayable</t>
    </r>
  </si>
  <si>
    <t>Oct. 20-26</t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</si>
  <si>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</si>
  <si>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</si>
  <si>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</si>
  <si>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</si>
  <si>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t>Oct. 24-25</t>
  </si>
  <si>
    <r>
      <rPr>
        <rFont val="inherit"/>
        <color rgb="FF1155CC"/>
        <u/>
      </rPr>
      <t>Trafalgar Group</t>
    </r>
  </si>
  <si>
    <t>Oct. 21-25</t>
  </si>
  <si>
    <r>
      <rPr>
        <rFont val="inherit"/>
        <color rgb="FF1155CC"/>
        <u/>
      </rPr>
      <t>Marquette University Law School</t>
    </r>
  </si>
  <si>
    <r>
      <rPr>
        <rFont val="inherit"/>
        <color rgb="FF1155CC"/>
        <u/>
      </rPr>
      <t>Marquette University Law School</t>
    </r>
  </si>
  <si>
    <t>Oct. 20-25</t>
  </si>
  <si>
    <r>
      <rPr>
        <rFont val="inherit"/>
        <color rgb="FF1155CC"/>
        <u/>
      </rPr>
      <t>ABC News/The Washington Post</t>
    </r>
  </si>
  <si>
    <r>
      <rPr>
        <rFont val="inherit"/>
        <color rgb="FF1155CC"/>
        <u/>
      </rPr>
      <t>ABC News/The Washington Post</t>
    </r>
  </si>
  <si>
    <r>
      <rPr>
        <rFont val="inherit"/>
        <color rgb="FF1155CC"/>
        <u/>
      </rPr>
      <t>Gravis Marketing</t>
    </r>
  </si>
  <si>
    <t>Oct. 13-21</t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</si>
  <si>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</si>
  <si>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University of Wisconsin Elections Research Center</t>
    </r>
    <r>
      <rPr>
        <rFont val="inherit"/>
      </rPr>
      <t xml:space="preserve">, </t>
    </r>
    <r>
      <rPr>
        <rFont val="inherit"/>
        <color rgb="FF1155CC"/>
        <u/>
      </rPr>
      <t>Wisconsin State Journal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</si>
  <si>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</si>
  <si>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University of Wisconsin Elections Research Center</t>
    </r>
    <r>
      <rPr>
        <rFont val="inherit"/>
      </rPr>
      <t xml:space="preserve">, </t>
    </r>
    <r>
      <rPr>
        <rFont val="inherit"/>
        <color rgb="FF1155CC"/>
        <u/>
      </rPr>
      <t>Wisconsin State Journal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</si>
  <si>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</si>
  <si>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</si>
  <si>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</si>
  <si>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</si>
  <si>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t>Oct. 14-20</t>
  </si>
  <si>
    <r>
      <rPr>
        <rFont val="inherit"/>
        <color rgb="FF1155CC"/>
        <u/>
      </rPr>
      <t>RMG Research</t>
    </r>
  </si>
  <si>
    <r>
      <rPr>
        <rFont val="inherit"/>
        <color rgb="FF1155CC"/>
        <u/>
      </rPr>
      <t>Political IQ</t>
    </r>
  </si>
  <si>
    <t>Oct. 11-20</t>
  </si>
  <si>
    <r>
      <rPr>
        <rFont val="inherit"/>
        <color rgb="FF1155CC"/>
        <u/>
      </rPr>
      <t>Morning Consult</t>
    </r>
  </si>
  <si>
    <t>Oct. 16-19</t>
  </si>
  <si>
    <r>
      <rPr>
        <rFont val="inherit"/>
        <color rgb="FF1155CC"/>
        <u/>
      </rPr>
      <t>Susquehanna Polling &amp; Research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</si>
  <si>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</si>
  <si>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Change Research</t>
    </r>
  </si>
  <si>
    <r>
      <rPr>
        <rFont val="inherit"/>
        <color rgb="FF1155CC"/>
        <u/>
      </rPr>
      <t>CNBC</t>
    </r>
  </si>
  <si>
    <t>Oct. 14-19</t>
  </si>
  <si>
    <r>
      <rPr>
        <rFont val="inherit"/>
        <color rgb="FF1155CC"/>
        <u/>
      </rPr>
      <t>Latino Decisions</t>
    </r>
  </si>
  <si>
    <r>
      <rPr>
        <rFont val="inherit"/>
        <color rgb="FF1155CC"/>
        <u/>
      </rPr>
      <t>Education Reform Now Advocacy</t>
    </r>
  </si>
  <si>
    <t>Oct. 13-19</t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</si>
  <si>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</si>
  <si>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</si>
  <si>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</si>
  <si>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</si>
  <si>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t>Sept. 21-Oct. 19</t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</si>
  <si>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</si>
  <si>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</si>
  <si>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</si>
  <si>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</si>
  <si>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t>Oct. 14-16</t>
  </si>
  <si>
    <r>
      <rPr>
        <rFont val="inherit"/>
        <color rgb="FF1155CC"/>
        <u/>
      </rPr>
      <t>Trafalgar Group</t>
    </r>
  </si>
  <si>
    <t>Oct. 13-16</t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</si>
  <si>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</si>
  <si>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CBS News</t>
    </r>
  </si>
  <si>
    <t>Oct. 11-13</t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</si>
  <si>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</si>
  <si>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Restoration PAC (super PAC)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</si>
  <si>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</si>
  <si>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David Binder Research</t>
    </r>
  </si>
  <si>
    <r>
      <rPr>
        <rFont val="inherit"/>
        <color rgb="FF1155CC"/>
        <u/>
      </rPr>
      <t>Focus on Rural America</t>
    </r>
  </si>
  <si>
    <t>Oct. 8-11</t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</si>
  <si>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</si>
  <si>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Civiqs</t>
    </r>
  </si>
  <si>
    <r>
      <rPr>
        <rFont val="inherit"/>
        <color rgb="FF1155CC"/>
        <u/>
      </rPr>
      <t>Rust Belt Rising</t>
    </r>
  </si>
  <si>
    <t>Oct. 6-11</t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</si>
  <si>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</si>
  <si>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</si>
  <si>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</si>
  <si>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</si>
  <si>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t>Oct. 9-10</t>
  </si>
  <si>
    <r>
      <rPr>
        <rFont val="inherit"/>
        <color rgb="FF1155CC"/>
        <u/>
      </rPr>
      <t>Redfield &amp; Wilton Strategies</t>
    </r>
  </si>
  <si>
    <t>Sept. 30-Oct. 8</t>
  </si>
  <si>
    <r>
      <rPr>
        <rFont val="inherit"/>
        <color rgb="FF1155CC"/>
        <u/>
      </rPr>
      <t>Baldwin Wallace University Community Research Institute/Oakland University/Ohio Northern University</t>
    </r>
  </si>
  <si>
    <t>Oct. 4-7</t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</si>
  <si>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</si>
  <si>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</si>
  <si>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t>Sept. 29-Oct. 5</t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</si>
  <si>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</si>
  <si>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</si>
  <si>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t>Oct. 2-4</t>
  </si>
  <si>
    <r>
      <rPr>
        <rFont val="inherit"/>
        <color rgb="FF1155CC"/>
        <u/>
      </rPr>
      <t>Change Research</t>
    </r>
  </si>
  <si>
    <r>
      <rPr>
        <rFont val="inherit"/>
        <color rgb="FF1155CC"/>
        <u/>
      </rPr>
      <t>CNBC</t>
    </r>
  </si>
  <si>
    <t>Sept. 30-Oct. 4</t>
  </si>
  <si>
    <r>
      <rPr>
        <rFont val="inherit"/>
        <color rgb="FF1155CC"/>
        <u/>
      </rPr>
      <t>Marquette University Law School</t>
    </r>
  </si>
  <si>
    <r>
      <rPr>
        <rFont val="inherit"/>
        <color rgb="FF1155CC"/>
        <u/>
      </rPr>
      <t>Marquette University Law School</t>
    </r>
  </si>
  <si>
    <r>
      <rPr>
        <rFont val="franklin-gothic-atf, &quot;Helvetica Neue&quot;, Helvetica, Arial, sans-serif"/>
        <color rgb="FF1155CC"/>
        <sz val="11.0"/>
        <u/>
      </rPr>
      <t>President: general election, North Carolina, 2024</t>
    </r>
    <r>
      <rPr>
        <rFont val="franklin-gothic-atf, &quot;Helvetica Neue&quot;, Helvetica, Arial, sans-serif"/>
        <color rgb="FF222222"/>
        <sz val="11.0"/>
      </rPr>
      <t>AVG.</t>
    </r>
  </si>
  <si>
    <r>
      <rPr>
        <rFont val="inherit"/>
        <color rgb="FF1155CC"/>
        <u/>
      </rPr>
      <t>Patriot Polling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</si>
  <si>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</si>
  <si>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</si>
  <si>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</si>
  <si>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</si>
  <si>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The Hill</t>
    </r>
    <r>
      <rPr>
        <rFont val="inherit"/>
      </rPr>
      <t xml:space="preserve">, </t>
    </r>
    <r>
      <rPr>
        <rFont val="inherit"/>
        <color rgb="FF1155CC"/>
        <u/>
      </rPr>
      <t>Nexstar</t>
    </r>
  </si>
  <si>
    <t>Oct. 28-Nov. 2</t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</si>
  <si>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</si>
  <si>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</si>
  <si>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</si>
  <si>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</si>
  <si>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t>Oct. 17-Nov. 2</t>
  </si>
  <si>
    <r>
      <rPr>
        <rFont val="inherit"/>
        <color rgb="FF1155CC"/>
        <u/>
      </rPr>
      <t>ActiVote</t>
    </r>
  </si>
  <si>
    <t>Oct. 23-Nov. 1</t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</si>
  <si>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</si>
  <si>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</si>
  <si>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</si>
  <si>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</si>
  <si>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</si>
  <si>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</si>
  <si>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</si>
  <si>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</si>
  <si>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</si>
  <si>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</si>
  <si>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</si>
  <si>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</si>
  <si>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</si>
  <si>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</si>
  <si>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</si>
  <si>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</si>
  <si>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</si>
  <si>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</si>
  <si>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t>Oct. 24-29</t>
  </si>
  <si>
    <r>
      <rPr>
        <rFont val="inherit"/>
        <color rgb="FF1155CC"/>
        <u/>
      </rPr>
      <t>East Carolina University Center for Survey Research</t>
    </r>
  </si>
  <si>
    <r>
      <rPr>
        <rFont val="inherit"/>
        <color rgb="FF1155CC"/>
        <u/>
      </rPr>
      <t>Trafalgar Group</t>
    </r>
  </si>
  <si>
    <t>Oct. 24-28</t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</si>
  <si>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</si>
  <si>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</si>
  <si>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</si>
  <si>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</si>
  <si>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</si>
  <si>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</si>
  <si>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</si>
  <si>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</si>
  <si>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r>
      <rPr>
        <rFont val="inherit"/>
        <color rgb="FF1155CC"/>
        <u/>
      </rPr>
      <t>CNN/SSRS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</si>
  <si>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</si>
  <si>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</si>
  <si>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SurveyUSA</t>
    </r>
  </si>
  <si>
    <r>
      <rPr>
        <rFont val="inherit"/>
        <color rgb="FF1155CC"/>
        <u/>
      </rPr>
      <t>WRAL-TV (Raleigh, N.C.)</t>
    </r>
  </si>
  <si>
    <r>
      <rPr>
        <rFont val="inherit"/>
        <color rgb="FF1155CC"/>
        <u/>
      </rPr>
      <t>CCES/YouGov</t>
    </r>
  </si>
  <si>
    <r>
      <rPr>
        <rFont val="inherit"/>
        <color rgb="FF1155CC"/>
        <u/>
      </rPr>
      <t>CCES/YouGov</t>
    </r>
  </si>
  <si>
    <r>
      <rPr>
        <rFont val="inherit"/>
        <color rgb="FF1155CC"/>
        <u/>
      </rPr>
      <t>University of Massachusetts Lowell Center for Public Opinion/YouGov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</si>
  <si>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</si>
  <si>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RealClearWorld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</si>
  <si>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</si>
  <si>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</si>
  <si>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t>Oct. 17-22</t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</si>
  <si>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</si>
  <si>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Marist College</t>
    </r>
  </si>
  <si>
    <t>Oct. 20-21</t>
  </si>
  <si>
    <r>
      <rPr>
        <rFont val="inherit"/>
        <color rgb="FF1155CC"/>
        <u/>
      </rPr>
      <t>SoCal Strategies</t>
    </r>
  </si>
  <si>
    <r>
      <rPr>
        <rFont val="inherit"/>
        <color rgb="FF1155CC"/>
        <u/>
      </rPr>
      <t>On Point Politics</t>
    </r>
    <r>
      <rPr>
        <rFont val="inherit"/>
      </rPr>
      <t xml:space="preserve">, </t>
    </r>
    <r>
      <rPr>
        <rFont val="inherit"/>
        <color rgb="FF1155CC"/>
        <u/>
      </rPr>
      <t>Red Eagle Politics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</si>
  <si>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</si>
  <si>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SurveyUSA/High Point University Survey Research Center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</si>
  <si>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</si>
  <si>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</si>
  <si>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</si>
  <si>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</si>
  <si>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</si>
  <si>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</si>
  <si>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</si>
  <si>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</si>
  <si>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</si>
  <si>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</si>
  <si>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</si>
  <si>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</si>
  <si>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t>Oct. 10-17</t>
  </si>
  <si>
    <r>
      <rPr>
        <rFont val="inherit"/>
        <color rgb="FF1155CC"/>
        <u/>
      </rPr>
      <t>Elon University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</si>
  <si>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</si>
  <si>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The Washington Post/George Mason University Schar School of Policy and Government</t>
    </r>
  </si>
  <si>
    <r>
      <rPr>
        <rFont val="inherit"/>
        <color rgb="FF1155CC"/>
        <u/>
      </rPr>
      <t>The Washington Post/George Mason University Schar School of Policy and Government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</si>
  <si>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</si>
  <si>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</si>
  <si>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Cygnal</t>
    </r>
  </si>
  <si>
    <r>
      <rPr>
        <rFont val="inherit"/>
        <color rgb="FF1155CC"/>
        <u/>
      </rPr>
      <t>Carolina Journal</t>
    </r>
  </si>
  <si>
    <t>Oct. 10-14</t>
  </si>
  <si>
    <r>
      <rPr>
        <rFont val="inherit"/>
        <color rgb="FF1155CC"/>
        <u/>
      </rPr>
      <t>Quinnipiac University</t>
    </r>
  </si>
  <si>
    <r>
      <rPr>
        <rFont val="inherit"/>
        <color rgb="FF1155CC"/>
        <u/>
      </rPr>
      <t>Quinnipiac University</t>
    </r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</si>
  <si>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</si>
  <si>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Fabrizio, Lee &amp; Associates/McLaughlin &amp; Associates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</si>
  <si>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</si>
  <si>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Nexstar</t>
    </r>
  </si>
  <si>
    <r>
      <rPr>
        <rFont val="inherit"/>
        <color rgb="FF1155CC"/>
        <u/>
      </rPr>
      <t>Fabrizio, Lee &amp; Associates/GBAO</t>
    </r>
  </si>
  <si>
    <r>
      <rPr>
        <rFont val="inherit"/>
        <color rgb="FF1155CC"/>
        <u/>
      </rPr>
      <t>The Wall Street Journal</t>
    </r>
  </si>
  <si>
    <r>
      <rPr>
        <rFont val="inherit"/>
        <color rgb="FF1155CC"/>
        <u/>
      </rPr>
      <t>Fabrizio, Lee &amp; Associates/GBAO</t>
    </r>
  </si>
  <si>
    <r>
      <rPr>
        <rFont val="inherit"/>
        <color rgb="FF1155CC"/>
        <u/>
      </rPr>
      <t>The Wall Street Journal</t>
    </r>
  </si>
  <si>
    <t>Sept. 7-Oct. 6</t>
  </si>
  <si>
    <r>
      <rPr>
        <rFont val="inherit"/>
        <color rgb="FF1155CC"/>
        <u/>
      </rPr>
      <t>ActiVote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</si>
  <si>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</si>
  <si>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</si>
  <si>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franklin-gothic-atf, &quot;Helvetica Neue&quot;, Helvetica, Arial, sans-serif"/>
        <color rgb="FF1155CC"/>
        <sz val="11.0"/>
        <u/>
      </rPr>
      <t>President: general election, North Carolina, 2020</t>
    </r>
    <r>
      <rPr>
        <rFont val="franklin-gothic-atf, &quot;Helvetica Neue&quot;, Helvetica, Arial, sans-serif"/>
        <color rgb="FF222222"/>
        <sz val="11.0"/>
      </rPr>
      <t>AVG.</t>
    </r>
  </si>
  <si>
    <t>Oct. 27-Nov. 2</t>
  </si>
  <si>
    <r>
      <rPr>
        <rFont val="inherit"/>
        <color rgb="FF1155CC"/>
        <u/>
      </rPr>
      <t>Swayable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</si>
  <si>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</si>
  <si>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</si>
  <si>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</si>
  <si>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</si>
  <si>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Change Research</t>
    </r>
  </si>
  <si>
    <r>
      <rPr>
        <rFont val="inherit"/>
        <color rgb="FF1155CC"/>
        <u/>
      </rPr>
      <t>CNBC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</si>
  <si>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</si>
  <si>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</si>
  <si>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</si>
  <si>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</si>
  <si>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Data for Progress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</si>
  <si>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</si>
  <si>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</si>
  <si>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Frederick Polls</t>
    </r>
  </si>
  <si>
    <r>
      <rPr>
        <rFont val="inherit"/>
        <color rgb="FF1155CC"/>
        <u/>
      </rPr>
      <t>COMPETE</t>
    </r>
    <r>
      <rPr>
        <rFont val="inherit"/>
      </rPr>
      <t xml:space="preserve">, </t>
    </r>
    <r>
      <rPr>
        <rFont val="inherit"/>
        <color rgb="FF1155CC"/>
        <u/>
      </rPr>
      <t>AMM Political Strategies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</si>
  <si>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</si>
  <si>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</si>
  <si>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</si>
  <si>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CNN/SSRS</t>
    </r>
  </si>
  <si>
    <r>
      <rPr>
        <rFont val="inherit"/>
        <color rgb="FF1155CC"/>
        <u/>
      </rPr>
      <t>CNN/SSRS</t>
    </r>
  </si>
  <si>
    <r>
      <rPr>
        <rFont val="inherit"/>
        <color rgb="FF1155CC"/>
        <u/>
      </rPr>
      <t>Rasmussen Reports</t>
    </r>
  </si>
  <si>
    <t>Oct. 27-29</t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</si>
  <si>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</si>
  <si>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</si>
  <si>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HarrisX</t>
    </r>
  </si>
  <si>
    <r>
      <rPr>
        <rFont val="inherit"/>
        <color rgb="FF1155CC"/>
        <u/>
      </rPr>
      <t>The Hill</t>
    </r>
  </si>
  <si>
    <r>
      <rPr>
        <rFont val="inherit"/>
        <color rgb="FF1155CC"/>
        <u/>
      </rPr>
      <t>Wick</t>
    </r>
  </si>
  <si>
    <r>
      <rPr>
        <rFont val="inherit"/>
        <color rgb="FF1155CC"/>
        <u/>
      </rPr>
      <t>East Carolina University Center for Survey Research</t>
    </r>
  </si>
  <si>
    <r>
      <rPr>
        <rFont val="inherit"/>
        <color rgb="FF1155CC"/>
        <u/>
      </rPr>
      <t>Cardinal Point Analytics</t>
    </r>
  </si>
  <si>
    <r>
      <rPr>
        <rFont val="inherit"/>
        <color rgb="FF1155CC"/>
        <u/>
      </rPr>
      <t>The North State Journal</t>
    </r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</si>
  <si>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</si>
  <si>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NBC News</t>
    </r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</si>
  <si>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</si>
  <si>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NBC News</t>
    </r>
  </si>
  <si>
    <r>
      <rPr>
        <rFont val="inherit"/>
        <color rgb="FF1155CC"/>
        <u/>
      </rPr>
      <t>Public Policy Polling</t>
    </r>
  </si>
  <si>
    <r>
      <rPr>
        <rFont val="inherit"/>
        <color rgb="FF1155CC"/>
        <u/>
      </rPr>
      <t>Protect Our Care</t>
    </r>
  </si>
  <si>
    <r>
      <rPr>
        <rFont val="inherit"/>
        <color rgb="FF1155CC"/>
        <u/>
      </rPr>
      <t>Gravis Marketing</t>
    </r>
  </si>
  <si>
    <t>Oct. 24-27</t>
  </si>
  <si>
    <r>
      <rPr>
        <rFont val="inherit"/>
        <color rgb="FF1155CC"/>
        <u/>
      </rPr>
      <t>Meeting Street Insights</t>
    </r>
  </si>
  <si>
    <r>
      <rPr>
        <rFont val="inherit"/>
        <color rgb="FF1155CC"/>
        <u/>
      </rPr>
      <t>Carolina Partnership for Reform</t>
    </r>
  </si>
  <si>
    <t>Oct. 23-27</t>
  </si>
  <si>
    <r>
      <rPr>
        <rFont val="inherit"/>
        <color rgb="FF1155CC"/>
        <u/>
      </rPr>
      <t>The New York Times/Siena College</t>
    </r>
  </si>
  <si>
    <t>Oct. 21-27</t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</si>
  <si>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</si>
  <si>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</si>
  <si>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</si>
  <si>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</si>
  <si>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t>Sept. 29-Oct. 27</t>
  </si>
  <si>
    <r>
      <rPr>
        <rFont val="inherit"/>
        <color rgb="FF1155CC"/>
        <u/>
      </rPr>
      <t>CCES/YouGov</t>
    </r>
  </si>
  <si>
    <t>Oct. 24-26</t>
  </si>
  <si>
    <r>
      <rPr>
        <rFont val="inherit"/>
        <color rgb="FF1155CC"/>
        <u/>
      </rPr>
      <t>RMG Research</t>
    </r>
  </si>
  <si>
    <r>
      <rPr>
        <rFont val="inherit"/>
        <color rgb="FF1155CC"/>
        <u/>
      </rPr>
      <t>Political IQ</t>
    </r>
  </si>
  <si>
    <r>
      <rPr>
        <rFont val="inherit"/>
        <color rgb="FF1155CC"/>
        <u/>
      </rPr>
      <t>Swayable</t>
    </r>
  </si>
  <si>
    <r>
      <rPr>
        <rFont val="inherit"/>
        <color rgb="FF1155CC"/>
        <u/>
      </rPr>
      <t>SurveyUSA</t>
    </r>
  </si>
  <si>
    <r>
      <rPr>
        <rFont val="inherit"/>
        <color rgb="FF1155CC"/>
        <u/>
      </rPr>
      <t>WRAL-TV (Raleigh, N.C.)</t>
    </r>
  </si>
  <si>
    <r>
      <rPr>
        <rFont val="inherit"/>
        <color rgb="FF1155CC"/>
        <u/>
      </rPr>
      <t>University of Massachusetts Lowell Center for Public Opinion</t>
    </r>
  </si>
  <si>
    <t>Oct. 22-25</t>
  </si>
  <si>
    <r>
      <rPr>
        <rFont val="inherit"/>
        <color rgb="FF1155CC"/>
        <u/>
      </rPr>
      <t>Harper Polling</t>
    </r>
  </si>
  <si>
    <r>
      <rPr>
        <rFont val="inherit"/>
        <color rgb="FF1155CC"/>
        <u/>
      </rPr>
      <t>Civitas Institute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</si>
  <si>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</si>
  <si>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CBS News</t>
    </r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</si>
  <si>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</si>
  <si>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Rasmussen Reports</t>
    </r>
  </si>
  <si>
    <r>
      <rPr>
        <rFont val="inherit"/>
        <color rgb="FF1155CC"/>
        <u/>
      </rPr>
      <t>Citizen Data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</si>
  <si>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</si>
  <si>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</si>
  <si>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</si>
  <si>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</si>
  <si>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</si>
  <si>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Meredith College Department of History, Political Science, and International Studies</t>
    </r>
  </si>
  <si>
    <r>
      <rPr>
        <rFont val="inherit"/>
        <color rgb="FF1155CC"/>
        <u/>
      </rPr>
      <t>Change Research</t>
    </r>
  </si>
  <si>
    <r>
      <rPr>
        <rFont val="inherit"/>
        <color rgb="FF1155CC"/>
        <u/>
      </rPr>
      <t>CNBC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</si>
  <si>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</si>
  <si>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</si>
  <si>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</si>
  <si>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</si>
  <si>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t>Oct. 15-18</t>
  </si>
  <si>
    <r>
      <rPr>
        <rFont val="inherit"/>
        <color rgb="FF1155CC"/>
        <u/>
      </rPr>
      <t>East Carolina University Center for Survey Research</t>
    </r>
  </si>
  <si>
    <r>
      <rPr>
        <rFont val="inherit"/>
        <color rgb="FF1155CC"/>
        <u/>
      </rPr>
      <t>Data for Progress</t>
    </r>
  </si>
  <si>
    <r>
      <rPr>
        <rFont val="inherit"/>
        <color rgb="FF1155CC"/>
        <u/>
      </rPr>
      <t>Crooked Media</t>
    </r>
    <r>
      <rPr>
        <rFont val="inherit"/>
      </rPr>
      <t xml:space="preserve">, </t>
    </r>
    <r>
      <rPr>
        <rFont val="inherit"/>
        <color rgb="FF1155CC"/>
        <u/>
      </rPr>
      <t>Indivisible</t>
    </r>
  </si>
  <si>
    <r>
      <rPr>
        <rFont val="inherit"/>
        <color rgb="FF1155CC"/>
        <u/>
      </rPr>
      <t>ABC News/The Washington Post</t>
    </r>
  </si>
  <si>
    <r>
      <rPr>
        <rFont val="inherit"/>
        <color rgb="FF1155CC"/>
        <u/>
      </rPr>
      <t>ABC News/The Washington Post</t>
    </r>
  </si>
  <si>
    <r>
      <rPr>
        <rFont val="inherit"/>
        <color rgb="FF1155CC"/>
        <u/>
      </rPr>
      <t>ABC News/The Washington Post</t>
    </r>
  </si>
  <si>
    <r>
      <rPr>
        <rFont val="inherit"/>
        <color rgb="FF1155CC"/>
        <u/>
      </rPr>
      <t>ABC News/The Washington Post</t>
    </r>
  </si>
  <si>
    <t>Oct. 13-14</t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</si>
  <si>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</si>
  <si>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NewsNation</t>
    </r>
  </si>
  <si>
    <t>Oct. 11-14</t>
  </si>
  <si>
    <r>
      <rPr>
        <rFont val="inherit"/>
        <color rgb="FF1155CC"/>
        <u/>
      </rPr>
      <t>Civiqs</t>
    </r>
  </si>
  <si>
    <r>
      <rPr>
        <rFont val="inherit"/>
        <color rgb="FF1155CC"/>
        <u/>
      </rPr>
      <t>Daily Kos</t>
    </r>
  </si>
  <si>
    <r>
      <rPr>
        <rFont val="inherit"/>
        <color rgb="FF1155CC"/>
        <u/>
      </rPr>
      <t>Redfield &amp; Wilton Strategies</t>
    </r>
  </si>
  <si>
    <t>Oct. 9-13</t>
  </si>
  <si>
    <r>
      <rPr>
        <rFont val="inherit"/>
        <color rgb="FF1155CC"/>
        <u/>
      </rPr>
      <t>The New York Times/Siena College</t>
    </r>
  </si>
  <si>
    <t>Oct. 7-13</t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</si>
  <si>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</si>
  <si>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</si>
  <si>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</si>
  <si>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</si>
  <si>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SurveyUSA</t>
    </r>
  </si>
  <si>
    <r>
      <rPr>
        <rFont val="inherit"/>
        <color rgb="FF1155CC"/>
        <u/>
      </rPr>
      <t>WRAL-TV (Raleigh, N.C.)</t>
    </r>
  </si>
  <si>
    <r>
      <rPr>
        <rFont val="inherit"/>
        <color rgb="FF1155CC"/>
        <u/>
      </rPr>
      <t>Monmouth University Polling Institute</t>
    </r>
  </si>
  <si>
    <r>
      <rPr>
        <rFont val="inherit"/>
        <color rgb="FF1155CC"/>
        <u/>
      </rPr>
      <t>Monmouth University Polling Institute</t>
    </r>
  </si>
  <si>
    <r>
      <rPr>
        <rFont val="inherit"/>
        <color rgb="FF1155CC"/>
        <u/>
      </rPr>
      <t>Monmouth University Polling Institute</t>
    </r>
  </si>
  <si>
    <r>
      <rPr>
        <rFont val="inherit"/>
        <color rgb="FF1155CC"/>
        <u/>
      </rPr>
      <t>Susquehanna Polling &amp; Research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</si>
  <si>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</si>
  <si>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RMG Research</t>
    </r>
  </si>
  <si>
    <r>
      <rPr>
        <rFont val="inherit"/>
        <color rgb="FF1155CC"/>
        <u/>
      </rPr>
      <t>Political IQ</t>
    </r>
  </si>
  <si>
    <r>
      <rPr>
        <rFont val="inherit"/>
        <color rgb="FF1155CC"/>
        <u/>
      </rPr>
      <t>Redfield &amp; Wilton Strategies</t>
    </r>
  </si>
  <si>
    <t>Oct. 4-6</t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</si>
  <si>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</si>
  <si>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</si>
  <si>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t>Sept. 29-Oct. 6</t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</si>
  <si>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</si>
  <si>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</si>
  <si>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t>Oct. 4-5</t>
  </si>
  <si>
    <r>
      <rPr>
        <rFont val="inherit"/>
        <color rgb="FF1155CC"/>
        <u/>
      </rPr>
      <t>Public Policy Polling</t>
    </r>
  </si>
  <si>
    <t>Sept. 30-Oct. 5</t>
  </si>
  <si>
    <r>
      <rPr>
        <rFont val="inherit"/>
        <color rgb="FF1155CC"/>
        <u/>
      </rPr>
      <t>Data for Progress</t>
    </r>
  </si>
  <si>
    <r>
      <rPr>
        <rFont val="inherit"/>
        <color rgb="FF1155CC"/>
        <u/>
      </rPr>
      <t>Crooked Media</t>
    </r>
    <r>
      <rPr>
        <rFont val="inherit"/>
      </rPr>
      <t xml:space="preserve">, </t>
    </r>
    <r>
      <rPr>
        <rFont val="inherit"/>
        <color rgb="FF1155CC"/>
        <u/>
      </rPr>
      <t>Indivisible</t>
    </r>
  </si>
  <si>
    <r>
      <rPr>
        <rFont val="inherit"/>
        <color rgb="FF1155CC"/>
        <u/>
      </rPr>
      <t>East Carolina University Center for Survey Research</t>
    </r>
  </si>
  <si>
    <r>
      <rPr>
        <rFont val="inherit"/>
        <color rgb="FF1155CC"/>
        <u/>
      </rPr>
      <t>Change Research</t>
    </r>
  </si>
  <si>
    <r>
      <rPr>
        <rFont val="inherit"/>
        <color rgb="FF1155CC"/>
        <u/>
      </rPr>
      <t>CNBC</t>
    </r>
  </si>
  <si>
    <r>
      <rPr>
        <rFont val="franklin-gothic-atf, &quot;Helvetica Neue&quot;, Helvetica, Arial, sans-serif"/>
        <color rgb="FF1155CC"/>
        <sz val="11.0"/>
        <u/>
      </rPr>
      <t>President: general election, Georgia, 2024</t>
    </r>
    <r>
      <rPr>
        <rFont val="franklin-gothic-atf, &quot;Helvetica Neue&quot;, Helvetica, Arial, sans-serif"/>
        <color rgb="FF222222"/>
        <sz val="11.0"/>
      </rPr>
      <t>AVG.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</si>
  <si>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</si>
  <si>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Patriot Polling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</si>
  <si>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</si>
  <si>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</si>
  <si>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</si>
  <si>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The Hill</t>
    </r>
    <r>
      <rPr>
        <rFont val="inherit"/>
      </rPr>
      <t xml:space="preserve">, </t>
    </r>
    <r>
      <rPr>
        <rFont val="inherit"/>
        <color rgb="FF1155CC"/>
        <u/>
      </rPr>
      <t>Nexstar</t>
    </r>
  </si>
  <si>
    <t>Oct. 15-Nov. 2</t>
  </si>
  <si>
    <r>
      <rPr>
        <rFont val="inherit"/>
        <color rgb="FF1155CC"/>
        <u/>
      </rPr>
      <t>ActiVote</t>
    </r>
  </si>
  <si>
    <t>Oct. 24-Nov. 1</t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</si>
  <si>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</si>
  <si>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</si>
  <si>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</si>
  <si>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</si>
  <si>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</si>
  <si>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</si>
  <si>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</si>
  <si>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</si>
  <si>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</si>
  <si>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</si>
  <si>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</si>
  <si>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East Carolina University Center for Survey Research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</si>
  <si>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</si>
  <si>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</si>
  <si>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</si>
  <si>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</si>
  <si>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</si>
  <si>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</si>
  <si>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</si>
  <si>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</si>
  <si>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Data for Progress</t>
    </r>
  </si>
  <si>
    <t>Oct. 21-30</t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</si>
  <si>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</si>
  <si>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</si>
  <si>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</si>
  <si>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CNN/SSRS</t>
    </r>
  </si>
  <si>
    <r>
      <rPr>
        <rFont val="inherit"/>
        <color rgb="FF1155CC"/>
        <u/>
      </rPr>
      <t>SoCal Strategies</t>
    </r>
  </si>
  <si>
    <r>
      <rPr>
        <rFont val="inherit"/>
        <color rgb="FF1155CC"/>
        <u/>
      </rPr>
      <t>On Point Politics</t>
    </r>
    <r>
      <rPr>
        <rFont val="inherit"/>
      </rPr>
      <t xml:space="preserve">, </t>
    </r>
    <r>
      <rPr>
        <rFont val="inherit"/>
        <color rgb="FF1155CC"/>
        <u/>
      </rPr>
      <t>Red Eagle Politics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</si>
  <si>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</si>
  <si>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</si>
  <si>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Trafalgar Group</t>
    </r>
  </si>
  <si>
    <t>Oct. 17-25</t>
  </si>
  <si>
    <r>
      <rPr>
        <rFont val="inherit"/>
        <color rgb="FF1155CC"/>
        <u/>
      </rPr>
      <t>The Citadel School of Humanities and Social Sciences</t>
    </r>
  </si>
  <si>
    <r>
      <rPr>
        <rFont val="inherit"/>
        <color rgb="FF1155CC"/>
        <u/>
      </rPr>
      <t>The Citadel School of Humanities and Social Sciences</t>
    </r>
  </si>
  <si>
    <r>
      <rPr>
        <rFont val="inherit"/>
        <color rgb="FF1155CC"/>
        <u/>
      </rPr>
      <t>CCES/YouGov</t>
    </r>
  </si>
  <si>
    <r>
      <rPr>
        <rFont val="inherit"/>
        <color rgb="FF1155CC"/>
        <u/>
      </rPr>
      <t>CCES/YouGov</t>
    </r>
  </si>
  <si>
    <t>Oct. 21-24</t>
  </si>
  <si>
    <r>
      <rPr>
        <rFont val="inherit"/>
        <color rgb="FF1155CC"/>
        <u/>
      </rPr>
      <t>National Public Affairs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</si>
  <si>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</si>
  <si>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</si>
  <si>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</si>
  <si>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</si>
  <si>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</si>
  <si>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</si>
  <si>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</si>
  <si>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</si>
  <si>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</si>
  <si>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</si>
  <si>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</si>
  <si>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</si>
  <si>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</si>
  <si>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</si>
  <si>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</si>
  <si>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</si>
  <si>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t>Oct. 1-17</t>
  </si>
  <si>
    <r>
      <rPr>
        <rFont val="inherit"/>
        <color rgb="FF1155CC"/>
        <u/>
      </rPr>
      <t>ActiVote</t>
    </r>
  </si>
  <si>
    <r>
      <rPr>
        <rFont val="inherit"/>
        <color rgb="FF1155CC"/>
        <u/>
      </rPr>
      <t>TIPP Insights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</si>
  <si>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</si>
  <si>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TIPP Insights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</si>
  <si>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</si>
  <si>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TIPP Insights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</si>
  <si>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</si>
  <si>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TIPP Insights</t>
    </r>
  </si>
  <si>
    <r>
      <rPr>
        <rFont val="inherit"/>
        <color rgb="FF1155CC"/>
        <u/>
      </rPr>
      <t>American Greatness</t>
    </r>
  </si>
  <si>
    <t>Oct. 7-16</t>
  </si>
  <si>
    <r>
      <rPr>
        <rFont val="inherit"/>
        <color rgb="FF1155CC"/>
        <u/>
      </rPr>
      <t>University of Georgia School of Public and International Affairs</t>
    </r>
  </si>
  <si>
    <r>
      <rPr>
        <rFont val="inherit"/>
        <color rgb="FF1155CC"/>
        <u/>
      </rPr>
      <t>The Atlanta Journal-Constitution</t>
    </r>
  </si>
  <si>
    <t>Oct. 14-15</t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</si>
  <si>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</si>
  <si>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</si>
  <si>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The Washington Post/George Mason University Schar School of Policy and Government</t>
    </r>
  </si>
  <si>
    <r>
      <rPr>
        <rFont val="inherit"/>
        <color rgb="FF1155CC"/>
        <u/>
      </rPr>
      <t>The Washington Post/George Mason University Schar School of Policy and Government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</si>
  <si>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</si>
  <si>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</si>
  <si>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Quinnipiac University</t>
    </r>
  </si>
  <si>
    <r>
      <rPr>
        <rFont val="inherit"/>
        <color rgb="FF1155CC"/>
        <u/>
      </rPr>
      <t>Quinnipiac University</t>
    </r>
  </si>
  <si>
    <t>Oct. 9-14</t>
  </si>
  <si>
    <r>
      <rPr>
        <rFont val="inherit"/>
        <color rgb="FF1155CC"/>
        <u/>
      </rPr>
      <t>East Carolina University Center for Survey Research</t>
    </r>
  </si>
  <si>
    <t>Oct. 7-10</t>
  </si>
  <si>
    <r>
      <rPr>
        <rFont val="inherit"/>
        <color rgb="FF1155CC"/>
        <u/>
      </rPr>
      <t>RMG Research</t>
    </r>
  </si>
  <si>
    <r>
      <rPr>
        <rFont val="inherit"/>
        <color rgb="FF1155CC"/>
        <u/>
      </rPr>
      <t>Napolitan Institute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</si>
  <si>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</si>
  <si>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</si>
  <si>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Fabrizio, Lee &amp; Associates/McLaughlin &amp; Associates</t>
    </r>
  </si>
  <si>
    <t>Oct. 7-8</t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</si>
  <si>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</si>
  <si>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</si>
  <si>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Nexstar</t>
    </r>
  </si>
  <si>
    <r>
      <rPr>
        <rFont val="inherit"/>
        <color rgb="FF1155CC"/>
        <u/>
      </rPr>
      <t>Fabrizio, Lee &amp; Associates/GBAO</t>
    </r>
  </si>
  <si>
    <r>
      <rPr>
        <rFont val="inherit"/>
        <color rgb="FF1155CC"/>
        <u/>
      </rPr>
      <t>The Wall Street Journal</t>
    </r>
  </si>
  <si>
    <r>
      <rPr>
        <rFont val="inherit"/>
        <color rgb="FF1155CC"/>
        <u/>
      </rPr>
      <t>Fabrizio, Lee &amp; Associates/GBAO</t>
    </r>
  </si>
  <si>
    <r>
      <rPr>
        <rFont val="inherit"/>
        <color rgb="FF1155CC"/>
        <u/>
      </rPr>
      <t>The Wall Street Journal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</si>
  <si>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</si>
  <si>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</si>
  <si>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OnMessage</t>
    </r>
  </si>
  <si>
    <r>
      <rPr>
        <rFont val="inherit"/>
        <color rgb="FF1155CC"/>
        <u/>
      </rPr>
      <t>Article III Project</t>
    </r>
  </si>
  <si>
    <r>
      <rPr>
        <rFont val="franklin-gothic-atf, &quot;Helvetica Neue&quot;, Helvetica, Arial, sans-serif"/>
        <color rgb="FF1155CC"/>
        <sz val="11.0"/>
        <u/>
      </rPr>
      <t>President: general election, Georgia, 2020</t>
    </r>
    <r>
      <rPr>
        <rFont val="franklin-gothic-atf, &quot;Helvetica Neue&quot;, Helvetica, Arial, sans-serif"/>
        <color rgb="FF222222"/>
        <sz val="11.0"/>
      </rPr>
      <t>AVG.</t>
    </r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</si>
  <si>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</si>
  <si>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</si>
  <si>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</si>
  <si>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</si>
  <si>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</si>
  <si>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Landmark Communications</t>
    </r>
  </si>
  <si>
    <r>
      <rPr>
        <rFont val="inherit"/>
        <color rgb="FF1155CC"/>
        <u/>
      </rPr>
      <t>WSB-TV (Atlanta)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</si>
  <si>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</si>
  <si>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American Greatness</t>
    </r>
  </si>
  <si>
    <t>Oct. 30-Nov. 1</t>
  </si>
  <si>
    <r>
      <rPr>
        <rFont val="inherit"/>
        <color rgb="FF1155CC"/>
        <u/>
      </rPr>
      <t>AYTM</t>
    </r>
  </si>
  <si>
    <r>
      <rPr>
        <rFont val="inherit"/>
        <color rgb="FF1155CC"/>
        <u/>
      </rPr>
      <t>Aspiration</t>
    </r>
  </si>
  <si>
    <r>
      <rPr>
        <rFont val="inherit"/>
        <color rgb="FF1155CC"/>
        <u/>
      </rPr>
      <t>Swayable</t>
    </r>
  </si>
  <si>
    <r>
      <rPr>
        <rFont val="inherit"/>
        <color rgb="FF1155CC"/>
        <u/>
      </rPr>
      <t>Data for Progress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</si>
  <si>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</si>
  <si>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</si>
  <si>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</si>
  <si>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Landmark Communications</t>
    </r>
  </si>
  <si>
    <r>
      <rPr>
        <rFont val="inherit"/>
        <color rgb="FF1155CC"/>
        <u/>
      </rPr>
      <t>WSB-TV (Atlanta)</t>
    </r>
  </si>
  <si>
    <r>
      <rPr>
        <rFont val="inherit"/>
        <color rgb="FF1155CC"/>
        <u/>
      </rPr>
      <t>Wick</t>
    </r>
  </si>
  <si>
    <r>
      <rPr>
        <rFont val="inherit"/>
        <color rgb="FF1155CC"/>
        <u/>
      </rPr>
      <t>Public Policy Polling</t>
    </r>
  </si>
  <si>
    <r>
      <rPr>
        <rFont val="inherit"/>
        <color rgb="FF1155CC"/>
        <u/>
      </rPr>
      <t>Monmouth University Polling Institute</t>
    </r>
  </si>
  <si>
    <r>
      <rPr>
        <rFont val="inherit"/>
        <color rgb="FF1155CC"/>
        <u/>
      </rPr>
      <t>Monmouth University Polling Institute</t>
    </r>
  </si>
  <si>
    <r>
      <rPr>
        <rFont val="inherit"/>
        <color rgb="FF1155CC"/>
        <u/>
      </rPr>
      <t>Monmouth University Polling Institute</t>
    </r>
  </si>
  <si>
    <r>
      <rPr>
        <rFont val="inherit"/>
        <color rgb="FF1155CC"/>
        <u/>
      </rPr>
      <t>CCES/YouGov</t>
    </r>
  </si>
  <si>
    <r>
      <rPr>
        <rFont val="inherit"/>
        <color rgb="FF1155CC"/>
        <u/>
      </rPr>
      <t>Swayable</t>
    </r>
  </si>
  <si>
    <r>
      <rPr>
        <rFont val="inherit"/>
        <color rgb="FF1155CC"/>
        <u/>
      </rPr>
      <t>Civiqs</t>
    </r>
  </si>
  <si>
    <r>
      <rPr>
        <rFont val="inherit"/>
        <color rgb="FF1155CC"/>
        <u/>
      </rPr>
      <t>Daily Kos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</si>
  <si>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</si>
  <si>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CBS News</t>
    </r>
  </si>
  <si>
    <t>Oct. 14-23</t>
  </si>
  <si>
    <r>
      <rPr>
        <rFont val="inherit"/>
        <color rgb="FF1155CC"/>
        <u/>
      </rPr>
      <t>University of Georgia School of Public and International Affairs</t>
    </r>
  </si>
  <si>
    <r>
      <rPr>
        <rFont val="inherit"/>
        <color rgb="FF1155CC"/>
        <u/>
      </rPr>
      <t>The Atlanta Journal-Constitution</t>
    </r>
  </si>
  <si>
    <r>
      <rPr>
        <rFont val="inherit"/>
        <color rgb="FF1155CC"/>
        <u/>
      </rPr>
      <t>Landmark Communications</t>
    </r>
  </si>
  <si>
    <r>
      <rPr>
        <rFont val="inherit"/>
        <color rgb="FF1155CC"/>
        <u/>
      </rPr>
      <t>WSB-TV (Atlanta)</t>
    </r>
  </si>
  <si>
    <r>
      <rPr>
        <rFont val="inherit"/>
        <color rgb="FF1155CC"/>
        <u/>
      </rPr>
      <t>Citizen Data</t>
    </r>
  </si>
  <si>
    <r>
      <rPr>
        <rFont val="inherit"/>
        <color rgb="FF1155CC"/>
        <u/>
      </rPr>
      <t>Morning Consult</t>
    </r>
  </si>
  <si>
    <t>Oct. 17-19</t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</si>
  <si>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</si>
  <si>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NewsNation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</si>
  <si>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</si>
  <si>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</si>
  <si>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</si>
  <si>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</si>
  <si>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</si>
  <si>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t>Oct. 12-15</t>
  </si>
  <si>
    <r>
      <rPr>
        <rFont val="inherit"/>
        <color rgb="FF1155CC"/>
        <u/>
      </rPr>
      <t>Opinion Insight</t>
    </r>
  </si>
  <si>
    <r>
      <rPr>
        <rFont val="inherit"/>
        <color rgb="FF1155CC"/>
        <u/>
      </rPr>
      <t>American Action Forum</t>
    </r>
  </si>
  <si>
    <r>
      <rPr>
        <rFont val="inherit"/>
        <color rgb="FF1155CC"/>
        <u/>
      </rPr>
      <t>Garin-Hart-Yang Research Group</t>
    </r>
  </si>
  <si>
    <t>Jon Ossoff</t>
  </si>
  <si>
    <t>Oct. 8-12</t>
  </si>
  <si>
    <r>
      <rPr>
        <rFont val="inherit"/>
        <color rgb="FF1155CC"/>
        <u/>
      </rPr>
      <t>SurveyUSA</t>
    </r>
  </si>
  <si>
    <r>
      <rPr>
        <rFont val="inherit"/>
        <color rgb="FF1155CC"/>
        <u/>
      </rPr>
      <t>WXIA-TV (Atlanta)</t>
    </r>
  </si>
  <si>
    <r>
      <rPr>
        <rFont val="inherit"/>
        <color rgb="FF1155CC"/>
        <u/>
      </rPr>
      <t>Quinnipiac University</t>
    </r>
  </si>
  <si>
    <r>
      <rPr>
        <rFont val="inherit"/>
        <color rgb="FF1155CC"/>
        <u/>
      </rPr>
      <t>Data for Progress</t>
    </r>
  </si>
  <si>
    <r>
      <rPr>
        <rFont val="inherit"/>
        <color rgb="FF1155CC"/>
        <u/>
      </rPr>
      <t>Crooked Media</t>
    </r>
    <r>
      <rPr>
        <rFont val="inherit"/>
      </rPr>
      <t xml:space="preserve">, </t>
    </r>
    <r>
      <rPr>
        <rFont val="inherit"/>
        <color rgb="FF1155CC"/>
        <u/>
      </rPr>
      <t>Indivisible</t>
    </r>
  </si>
  <si>
    <r>
      <rPr>
        <rFont val="inherit"/>
        <color rgb="FF1155CC"/>
        <u/>
      </rPr>
      <t>Public Policy Polling</t>
    </r>
  </si>
  <si>
    <r>
      <rPr>
        <rFont val="inherit"/>
        <color rgb="FF1155CC"/>
        <u/>
      </rPr>
      <t>Landmark Communications</t>
    </r>
  </si>
  <si>
    <r>
      <rPr>
        <rFont val="inherit"/>
        <color rgb="FF1155CC"/>
        <u/>
      </rPr>
      <t>WSB-TV (Atlanta)</t>
    </r>
  </si>
  <si>
    <t>Sept. 27-Oct. 6</t>
  </si>
  <si>
    <r>
      <rPr>
        <rFont val="inherit"/>
        <color rgb="FF1155CC"/>
        <u/>
      </rPr>
      <t>University of Georgia School of Public and International Affairs</t>
    </r>
  </si>
  <si>
    <r>
      <rPr>
        <rFont val="inherit"/>
        <color rgb="FF1155CC"/>
        <u/>
      </rPr>
      <t>The Atlanta Journal-Constitution</t>
    </r>
  </si>
  <si>
    <r>
      <rPr>
        <rFont val="franklin-gothic-atf, &quot;Helvetica Neue&quot;, Helvetica, Arial, sans-serif"/>
        <color rgb="FF1155CC"/>
        <sz val="11.0"/>
        <u/>
      </rPr>
      <t>President: general election, Arizona, 2024</t>
    </r>
    <r>
      <rPr>
        <rFont val="franklin-gothic-atf, &quot;Helvetica Neue&quot;, Helvetica, Arial, sans-serif"/>
        <color rgb="FF222222"/>
        <sz val="11.0"/>
      </rPr>
      <t>AVG.</t>
    </r>
  </si>
  <si>
    <r>
      <rPr>
        <rFont val="inherit"/>
        <color rgb="FF1155CC"/>
        <u/>
      </rPr>
      <t>Victory Insights</t>
    </r>
  </si>
  <si>
    <r>
      <rPr>
        <rFont val="inherit"/>
        <color rgb="FF1155CC"/>
        <u/>
      </rPr>
      <t>Patriot Polling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</si>
  <si>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</si>
  <si>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</si>
  <si>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</si>
  <si>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</si>
  <si>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The Hill</t>
    </r>
    <r>
      <rPr>
        <rFont val="inherit"/>
      </rPr>
      <t xml:space="preserve">, </t>
    </r>
    <r>
      <rPr>
        <rFont val="inherit"/>
        <color rgb="FF1155CC"/>
        <u/>
      </rPr>
      <t>Nexstar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</si>
  <si>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</si>
  <si>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</si>
  <si>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</si>
  <si>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</si>
  <si>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t>Oct. 8-Nov. 1</t>
  </si>
  <si>
    <r>
      <rPr>
        <rFont val="inherit"/>
        <color rgb="FF1155CC"/>
        <u/>
      </rPr>
      <t>ActiVote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</si>
  <si>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</si>
  <si>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</si>
  <si>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</si>
  <si>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SoCal Strategies</t>
    </r>
  </si>
  <si>
    <r>
      <rPr>
        <rFont val="inherit"/>
        <color rgb="FF1155CC"/>
        <u/>
      </rPr>
      <t>On Point Politics</t>
    </r>
    <r>
      <rPr>
        <rFont val="inherit"/>
      </rPr>
      <t xml:space="preserve">, </t>
    </r>
    <r>
      <rPr>
        <rFont val="inherit"/>
        <color rgb="FF1155CC"/>
        <u/>
      </rPr>
      <t>Red Eagle Politics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</si>
  <si>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</si>
  <si>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</si>
  <si>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OnMessage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</si>
  <si>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</si>
  <si>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</si>
  <si>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</si>
  <si>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</si>
  <si>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</si>
  <si>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</si>
  <si>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</si>
  <si>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</si>
  <si>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</si>
  <si>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</si>
  <si>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Noble Predictive Insights</t>
    </r>
  </si>
  <si>
    <r>
      <rPr>
        <rFont val="inherit"/>
        <color rgb="FF1155CC"/>
        <u/>
      </rPr>
      <t>Data for Progress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</si>
  <si>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</si>
  <si>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</si>
  <si>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</si>
  <si>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Mitchell Research &amp; Communications</t>
    </r>
  </si>
  <si>
    <r>
      <rPr>
        <rFont val="inherit"/>
        <color rgb="FF1155CC"/>
        <u/>
      </rPr>
      <t>Mitchell Research &amp; Communications</t>
    </r>
  </si>
  <si>
    <t>Oct. 26-28</t>
  </si>
  <si>
    <r>
      <rPr>
        <rFont val="inherit"/>
        <color rgb="FF1155CC"/>
        <u/>
      </rPr>
      <t>Data Orbital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</si>
  <si>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</si>
  <si>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</si>
  <si>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RABA Research</t>
    </r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</si>
  <si>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</si>
  <si>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J.L. Partners</t>
    </r>
  </si>
  <si>
    <r>
      <rPr>
        <rFont val="inherit"/>
        <color rgb="FF1155CC"/>
        <u/>
      </rPr>
      <t>CNN/SSRS</t>
    </r>
  </si>
  <si>
    <r>
      <rPr>
        <rFont val="inherit"/>
        <color rgb="FF1155CC"/>
        <u/>
      </rPr>
      <t>CCES/YouGov</t>
    </r>
  </si>
  <si>
    <r>
      <rPr>
        <rFont val="inherit"/>
        <color rgb="FF1155CC"/>
        <u/>
      </rPr>
      <t>CCES/YouGov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</si>
  <si>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</si>
  <si>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</si>
  <si>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</si>
  <si>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</si>
  <si>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</si>
  <si>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HighGround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</si>
  <si>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</si>
  <si>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</si>
  <si>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</si>
  <si>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</si>
  <si>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</si>
  <si>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</si>
  <si>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</si>
  <si>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</si>
  <si>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t>Oct. 12-20</t>
  </si>
  <si>
    <r>
      <rPr>
        <rFont val="inherit"/>
        <color rgb="FF1155CC"/>
        <u/>
      </rPr>
      <t>University of Arizona School of Government and Public Policy/Truedot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</si>
  <si>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</si>
  <si>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</si>
  <si>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</si>
  <si>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</si>
  <si>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t>Oct. 11-16</t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</si>
  <si>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</si>
  <si>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CBS News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</si>
  <si>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</si>
  <si>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The Washington Post/George Mason University Schar School of Policy and Government</t>
    </r>
  </si>
  <si>
    <r>
      <rPr>
        <rFont val="inherit"/>
        <color rgb="FF1155CC"/>
        <u/>
      </rPr>
      <t>The Washington Post/George Mason University Schar School of Policy and Government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</si>
  <si>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</si>
  <si>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</si>
  <si>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</si>
  <si>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</si>
  <si>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</si>
  <si>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</si>
  <si>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</si>
  <si>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Fabrizio, Lee &amp; Associates/McLaughlin &amp; Associates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</si>
  <si>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</si>
  <si>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Nexstar</t>
    </r>
  </si>
  <si>
    <r>
      <rPr>
        <rFont val="inherit"/>
        <color rgb="FF1155CC"/>
        <u/>
      </rPr>
      <t>Fabrizio, Lee &amp; Associates/GBAO</t>
    </r>
  </si>
  <si>
    <r>
      <rPr>
        <rFont val="inherit"/>
        <color rgb="FF1155CC"/>
        <u/>
      </rPr>
      <t>The Wall Street Journal</t>
    </r>
  </si>
  <si>
    <r>
      <rPr>
        <rFont val="inherit"/>
        <color rgb="FF1155CC"/>
        <u/>
      </rPr>
      <t>Fabrizio, Lee &amp; Associates/GBAO</t>
    </r>
  </si>
  <si>
    <r>
      <rPr>
        <rFont val="inherit"/>
        <color rgb="FF1155CC"/>
        <u/>
      </rPr>
      <t>The Wall Street Journal</t>
    </r>
  </si>
  <si>
    <t>Sept. 6-Oct. 8</t>
  </si>
  <si>
    <r>
      <rPr>
        <rFont val="inherit"/>
        <color rgb="FF1155CC"/>
        <u/>
      </rPr>
      <t>ActiVote</t>
    </r>
  </si>
  <si>
    <r>
      <rPr>
        <rFont val="inherit"/>
        <color rgb="FF1155CC"/>
        <u/>
      </rPr>
      <t>SoCal Strategies</t>
    </r>
  </si>
  <si>
    <r>
      <rPr>
        <rFont val="inherit"/>
        <color rgb="FF1155CC"/>
        <u/>
      </rPr>
      <t>On Point Politics</t>
    </r>
    <r>
      <rPr>
        <rFont val="inherit"/>
      </rPr>
      <t xml:space="preserve">, </t>
    </r>
    <r>
      <rPr>
        <rFont val="inherit"/>
        <color rgb="FF1155CC"/>
        <u/>
      </rPr>
      <t>Red Eagle Politics</t>
    </r>
  </si>
  <si>
    <t>Sept. 30-Oct. 2</t>
  </si>
  <si>
    <r>
      <rPr>
        <rFont val="inherit"/>
        <color rgb="FF1155CC"/>
        <u/>
      </rPr>
      <t>RMG Research</t>
    </r>
  </si>
  <si>
    <r>
      <rPr>
        <rFont val="inherit"/>
        <color rgb="FF1155CC"/>
        <u/>
      </rPr>
      <t>Napolitan Institute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</si>
  <si>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</si>
  <si>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</si>
  <si>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OnMessage</t>
    </r>
  </si>
  <si>
    <r>
      <rPr>
        <rFont val="inherit"/>
        <color rgb="FF1155CC"/>
        <u/>
      </rPr>
      <t>Article III Project</t>
    </r>
  </si>
  <si>
    <t>Sept. 24-Oct. 1</t>
  </si>
  <si>
    <r>
      <rPr>
        <rFont val="inherit"/>
        <color rgb="FF1155CC"/>
        <u/>
      </rPr>
      <t>Fabrizio, Lee &amp; Associates/Impact Research</t>
    </r>
  </si>
  <si>
    <r>
      <rPr>
        <rFont val="inherit"/>
        <color rgb="FF1155CC"/>
        <u/>
      </rPr>
      <t>AARP</t>
    </r>
  </si>
  <si>
    <r>
      <rPr>
        <rFont val="inherit"/>
        <color rgb="FF1155CC"/>
        <u/>
      </rPr>
      <t>Fabrizio, Lee &amp; Associates/Impact Research</t>
    </r>
  </si>
  <si>
    <r>
      <rPr>
        <rFont val="inherit"/>
        <color rgb="FF1155CC"/>
        <u/>
      </rPr>
      <t>AARP</t>
    </r>
  </si>
  <si>
    <r>
      <rPr>
        <rFont val="franklin-gothic-atf, &quot;Helvetica Neue&quot;, Helvetica, Arial, sans-serif"/>
        <color rgb="FF1155CC"/>
        <sz val="11.0"/>
        <u/>
      </rPr>
      <t>President: general election, Arizona, 2020</t>
    </r>
    <r>
      <rPr>
        <rFont val="franklin-gothic-atf, &quot;Helvetica Neue&quot;, Helvetica, Arial, sans-serif"/>
        <color rgb="FF222222"/>
        <sz val="11.0"/>
      </rPr>
      <t>AVG.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</si>
  <si>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</si>
  <si>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</si>
  <si>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</si>
  <si>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</si>
  <si>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</si>
  <si>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</si>
  <si>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</si>
  <si>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</si>
  <si>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</si>
  <si>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NBC News</t>
    </r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</si>
  <si>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</si>
  <si>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NBC News</t>
    </r>
  </si>
  <si>
    <r>
      <rPr>
        <rFont val="inherit"/>
        <color rgb="FF1155CC"/>
        <u/>
      </rPr>
      <t>Change Research</t>
    </r>
  </si>
  <si>
    <r>
      <rPr>
        <rFont val="inherit"/>
        <color rgb="FF1155CC"/>
        <u/>
      </rPr>
      <t>CNBC</t>
    </r>
  </si>
  <si>
    <r>
      <rPr>
        <rFont val="inherit"/>
        <color rgb="FF1155CC"/>
        <u/>
      </rPr>
      <t>Swayable</t>
    </r>
  </si>
  <si>
    <r>
      <rPr>
        <rFont val="inherit"/>
        <color rgb="FF1155CC"/>
        <u/>
      </rPr>
      <t>Data for Progress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</si>
  <si>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</si>
  <si>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</si>
  <si>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</si>
  <si>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Data Orbital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</si>
  <si>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</si>
  <si>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CNN/SSRS</t>
    </r>
  </si>
  <si>
    <r>
      <rPr>
        <rFont val="inherit"/>
        <color rgb="FF1155CC"/>
        <u/>
      </rPr>
      <t>CNN/SSRS</t>
    </r>
  </si>
  <si>
    <r>
      <rPr>
        <rFont val="inherit"/>
        <color rgb="FF1155CC"/>
        <u/>
      </rPr>
      <t>Rasmussen Reports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</si>
  <si>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</si>
  <si>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Gravis Marketing</t>
    </r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</si>
  <si>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</si>
  <si>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</si>
  <si>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</si>
  <si>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</si>
  <si>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</si>
  <si>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Swayable</t>
    </r>
  </si>
  <si>
    <r>
      <rPr>
        <rFont val="inherit"/>
        <color rgb="FF1155CC"/>
        <u/>
      </rPr>
      <t>The Justice Collaborative Institute</t>
    </r>
  </si>
  <si>
    <r>
      <rPr>
        <rFont val="inherit"/>
        <color rgb="FF1155CC"/>
        <u/>
      </rPr>
      <t>OH Predictive Insights</t>
    </r>
  </si>
  <si>
    <r>
      <rPr>
        <rFont val="inherit"/>
        <color rgb="FF1155CC"/>
        <u/>
      </rPr>
      <t>University of Arizona/Latino Decisions/North Star Opinion Research</t>
    </r>
  </si>
  <si>
    <r>
      <rPr>
        <rFont val="inherit"/>
        <color rgb="FF1155CC"/>
        <u/>
      </rPr>
      <t>Univision</t>
    </r>
    <r>
      <rPr>
        <rFont val="inherit"/>
      </rPr>
      <t xml:space="preserve">, </t>
    </r>
    <r>
      <rPr>
        <rFont val="inherit"/>
        <color rgb="FF1155CC"/>
        <u/>
      </rPr>
      <t>Arizona State University Center for Latina/os and American Politics Research</t>
    </r>
  </si>
  <si>
    <r>
      <rPr>
        <rFont val="inherit"/>
        <color rgb="FF1155CC"/>
        <u/>
      </rPr>
      <t>Patinkin Research Strategies</t>
    </r>
  </si>
  <si>
    <r>
      <rPr>
        <rFont val="inherit"/>
        <color rgb="FF1155CC"/>
        <u/>
      </rPr>
      <t>Arizona Research Consortium</t>
    </r>
    <r>
      <rPr>
        <rFont val="inherit"/>
      </rPr>
      <t xml:space="preserve">, </t>
    </r>
    <r>
      <rPr>
        <rFont val="inherit"/>
        <color rgb="FF1155CC"/>
        <u/>
      </rPr>
      <t>Arizona Wins</t>
    </r>
  </si>
  <si>
    <t>Oct. 15-24</t>
  </si>
  <si>
    <r>
      <rPr>
        <rFont val="inherit"/>
        <color rgb="FF1155CC"/>
        <u/>
      </rPr>
      <t>Y2 Analytics</t>
    </r>
  </si>
  <si>
    <r>
      <rPr>
        <rFont val="inherit"/>
        <color rgb="FF1155CC"/>
        <u/>
      </rPr>
      <t>Susquehanna Polling &amp; Research</t>
    </r>
  </si>
  <si>
    <r>
      <rPr>
        <rFont val="inherit"/>
        <color rgb="FF1155CC"/>
        <u/>
      </rPr>
      <t>American Greatness</t>
    </r>
  </si>
  <si>
    <t>Oct. 14-21</t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</si>
  <si>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</si>
  <si>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</si>
  <si>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</si>
  <si>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</si>
  <si>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Morning Consult</t>
    </r>
  </si>
  <si>
    <t>Oct. 18-19</t>
  </si>
  <si>
    <r>
      <rPr>
        <rFont val="inherit"/>
        <color rgb="FF1155CC"/>
        <u/>
      </rPr>
      <t>Rasmussen Reports</t>
    </r>
  </si>
  <si>
    <r>
      <rPr>
        <rFont val="inherit"/>
        <color rgb="FF1155CC"/>
        <u/>
      </rPr>
      <t>Change Research</t>
    </r>
  </si>
  <si>
    <r>
      <rPr>
        <rFont val="inherit"/>
        <color rgb="FF1155CC"/>
        <u/>
      </rPr>
      <t>CNBC</t>
    </r>
  </si>
  <si>
    <r>
      <rPr>
        <rFont val="inherit"/>
        <color rgb="FF1155CC"/>
        <u/>
      </rPr>
      <t>RMG Research</t>
    </r>
  </si>
  <si>
    <r>
      <rPr>
        <rFont val="inherit"/>
        <color rgb="FF1155CC"/>
        <u/>
      </rPr>
      <t>Political IQ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</si>
  <si>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</si>
  <si>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</si>
  <si>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</si>
  <si>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</si>
  <si>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Data Orbital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</si>
  <si>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</si>
  <si>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CBS News</t>
    </r>
  </si>
  <si>
    <t>Oct. 7-14</t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</si>
  <si>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</si>
  <si>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</si>
  <si>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</si>
  <si>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</si>
  <si>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</si>
  <si>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Monmouth University Polling Institute</t>
    </r>
  </si>
  <si>
    <r>
      <rPr>
        <rFont val="inherit"/>
        <color rgb="FF1155CC"/>
        <u/>
      </rPr>
      <t>Monmouth University Polling Institute</t>
    </r>
  </si>
  <si>
    <r>
      <rPr>
        <rFont val="inherit"/>
        <color rgb="FF1155CC"/>
        <u/>
      </rPr>
      <t>Monmouth University Polling Institute</t>
    </r>
  </si>
  <si>
    <r>
      <rPr>
        <rFont val="inherit"/>
        <color rgb="FF1155CC"/>
        <u/>
      </rPr>
      <t>Redfield &amp; Wilton Strategies</t>
    </r>
  </si>
  <si>
    <t>Oct. 6-8</t>
  </si>
  <si>
    <r>
      <rPr>
        <rFont val="inherit"/>
        <color rgb="FF1155CC"/>
        <u/>
      </rPr>
      <t>Trafalgar Group</t>
    </r>
  </si>
  <si>
    <t>Oct. 4-8</t>
  </si>
  <si>
    <r>
      <rPr>
        <rFont val="inherit"/>
        <color rgb="FF1155CC"/>
        <u/>
      </rPr>
      <t>OH Predictive Insights</t>
    </r>
  </si>
  <si>
    <r>
      <rPr>
        <rFont val="inherit"/>
        <color rgb="FF1155CC"/>
        <u/>
      </rPr>
      <t>OH Predictive Insights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</si>
  <si>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</si>
  <si>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</si>
  <si>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t>Sept. 29-Oct. 7</t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</si>
  <si>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</si>
  <si>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</si>
  <si>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t>Sept. 28-Oct. 6</t>
  </si>
  <si>
    <r>
      <rPr>
        <rFont val="inherit"/>
        <color rgb="FF1155CC"/>
        <u/>
      </rPr>
      <t>Latino Decisions</t>
    </r>
  </si>
  <si>
    <r>
      <rPr>
        <rFont val="inherit"/>
        <color rgb="FF1155CC"/>
        <u/>
      </rPr>
      <t>Education Reform Now Advocacy</t>
    </r>
  </si>
  <si>
    <t>Oct. 3-5</t>
  </si>
  <si>
    <r>
      <rPr>
        <rFont val="inherit"/>
        <color rgb="FF1155CC"/>
        <u/>
      </rPr>
      <t>Data Orbital</t>
    </r>
  </si>
  <si>
    <r>
      <rPr>
        <rFont val="inherit"/>
        <color rgb="FF1155CC"/>
        <u/>
      </rPr>
      <t>Basswood Research</t>
    </r>
  </si>
  <si>
    <r>
      <rPr>
        <rFont val="inherit"/>
        <color rgb="FF1155CC"/>
        <u/>
      </rPr>
      <t>American Action Forum</t>
    </r>
  </si>
  <si>
    <t>Sept. 28-Oct. 5</t>
  </si>
  <si>
    <r>
      <rPr>
        <rFont val="inherit"/>
        <color rgb="FF1155CC"/>
        <u/>
      </rPr>
      <t>HighGround</t>
    </r>
  </si>
  <si>
    <r>
      <rPr>
        <rFont val="inherit"/>
        <color rgb="FF1155CC"/>
        <u/>
      </rPr>
      <t>Change Research</t>
    </r>
  </si>
  <si>
    <r>
      <rPr>
        <rFont val="inherit"/>
        <color rgb="FF1155CC"/>
        <u/>
      </rPr>
      <t>CNBC</t>
    </r>
  </si>
  <si>
    <t>Oct. 1-3</t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</si>
  <si>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</si>
  <si>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Patinkin Research Strategies</t>
    </r>
  </si>
  <si>
    <r>
      <rPr>
        <rFont val="inherit"/>
        <color rgb="FF1155CC"/>
        <u/>
      </rPr>
      <t>Arizona Research Consortium</t>
    </r>
    <r>
      <rPr>
        <rFont val="inherit"/>
      </rPr>
      <t xml:space="preserve">, </t>
    </r>
    <r>
      <rPr>
        <rFont val="inherit"/>
        <color rgb="FF1155CC"/>
        <u/>
      </rPr>
      <t>Arizona Wins</t>
    </r>
  </si>
  <si>
    <t>Sept. 23-Oct. 2</t>
  </si>
  <si>
    <r>
      <rPr>
        <rFont val="inherit"/>
        <color rgb="FF1155CC"/>
        <u/>
      </rPr>
      <t>Targoz Market Research</t>
    </r>
  </si>
  <si>
    <r>
      <rPr>
        <rFont val="inherit"/>
        <color rgb="FF1155CC"/>
        <u/>
      </rPr>
      <t>PollSmart MR</t>
    </r>
  </si>
  <si>
    <r>
      <rPr>
        <rFont val="franklin-gothic-atf, &quot;Helvetica Neue&quot;, Helvetica, Arial, sans-serif"/>
        <color rgb="FF1155CC"/>
        <sz val="11.0"/>
        <u/>
      </rPr>
      <t>President: general election, Pennsylvania, 2024</t>
    </r>
    <r>
      <rPr>
        <rFont val="franklin-gothic-atf, &quot;Helvetica Neue&quot;, Helvetica, Arial, sans-serif"/>
        <color rgb="FF222222"/>
        <sz val="11.0"/>
      </rPr>
      <t>AVG.</t>
    </r>
  </si>
  <si>
    <r>
      <rPr>
        <rFont val="inherit"/>
        <color rgb="FF1155CC"/>
        <u/>
      </rPr>
      <t>Research Co.</t>
    </r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</si>
  <si>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</si>
  <si>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Patriot Polling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</si>
  <si>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</si>
  <si>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</si>
  <si>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</si>
  <si>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</si>
  <si>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The Hill</t>
    </r>
    <r>
      <rPr>
        <rFont val="inherit"/>
      </rPr>
      <t xml:space="preserve">, </t>
    </r>
    <r>
      <rPr>
        <rFont val="inherit"/>
        <color rgb="FF1155CC"/>
        <u/>
      </rPr>
      <t>Nexstar</t>
    </r>
  </si>
  <si>
    <t>Oct. 29-Nov. 2</t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</si>
  <si>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</si>
  <si>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Philadelphia Inquirer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</si>
  <si>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</si>
  <si>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Philadelphia Inquirer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</si>
  <si>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</si>
  <si>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Philadelphia Inquirer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</si>
  <si>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</si>
  <si>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Philadelphia Inquirer</t>
    </r>
  </si>
  <si>
    <r>
      <rPr>
        <rFont val="inherit"/>
        <color rgb="FF1155CC"/>
        <u/>
      </rPr>
      <t>Florida Atlantic University PolCom Lab/Mainstreet Research</t>
    </r>
  </si>
  <si>
    <r>
      <rPr>
        <rFont val="inherit"/>
        <color rgb="FF1155CC"/>
        <u/>
      </rPr>
      <t>Florida Atlantic University PolCom Lab/Mainstreet Research</t>
    </r>
  </si>
  <si>
    <t>Oct. 10-Nov. 2</t>
  </si>
  <si>
    <r>
      <rPr>
        <rFont val="inherit"/>
        <color rgb="FF1155CC"/>
        <u/>
      </rPr>
      <t>ActiVote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</si>
  <si>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</si>
  <si>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</si>
  <si>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</si>
  <si>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SoCal Strategies</t>
    </r>
  </si>
  <si>
    <r>
      <rPr>
        <rFont val="inherit"/>
        <color rgb="FF1155CC"/>
        <u/>
      </rPr>
      <t>On Point Politics</t>
    </r>
    <r>
      <rPr>
        <rFont val="inherit"/>
      </rPr>
      <t xml:space="preserve">, </t>
    </r>
    <r>
      <rPr>
        <rFont val="inherit"/>
        <color rgb="FF1155CC"/>
        <u/>
      </rPr>
      <t>Red Eagle Politics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</si>
  <si>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</si>
  <si>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</si>
  <si>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OnMessage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</si>
  <si>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</si>
  <si>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</si>
  <si>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</si>
  <si>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</si>
  <si>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</si>
  <si>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</si>
  <si>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</si>
  <si>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</si>
  <si>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</si>
  <si>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</si>
  <si>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Data for Progress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</si>
  <si>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</si>
  <si>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Suffolk University</t>
    </r>
  </si>
  <si>
    <r>
      <rPr>
        <rFont val="inherit"/>
        <color rgb="FF1155CC"/>
        <u/>
      </rPr>
      <t>USA Today</t>
    </r>
  </si>
  <si>
    <r>
      <rPr>
        <rFont val="inherit"/>
        <color rgb="FF1155CC"/>
        <u/>
      </rPr>
      <t>Muhlenberg College Institute of Public Opinion</t>
    </r>
  </si>
  <si>
    <r>
      <rPr>
        <rFont val="inherit"/>
        <color rgb="FF1155CC"/>
        <u/>
      </rPr>
      <t>The Morning Call</t>
    </r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</si>
  <si>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</si>
  <si>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</si>
  <si>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Echelon Insights</t>
    </r>
  </si>
  <si>
    <r>
      <rPr>
        <rFont val="inherit"/>
        <color rgb="FF1155CC"/>
        <u/>
      </rPr>
      <t>Echelon Insights</t>
    </r>
  </si>
  <si>
    <r>
      <rPr>
        <rFont val="inherit"/>
        <color rgb="FF1155CC"/>
        <u/>
      </rPr>
      <t>The Washington Post</t>
    </r>
  </si>
  <si>
    <r>
      <rPr>
        <rFont val="inherit"/>
        <color rgb="FF1155CC"/>
        <u/>
      </rPr>
      <t>The Washington Post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</si>
  <si>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</si>
  <si>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</si>
  <si>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Quinnipiac University</t>
    </r>
  </si>
  <si>
    <r>
      <rPr>
        <rFont val="inherit"/>
        <color rgb="FF1155CC"/>
        <u/>
      </rPr>
      <t>Quinnipiac University</t>
    </r>
  </si>
  <si>
    <r>
      <rPr>
        <rFont val="inherit"/>
        <color rgb="FF1155CC"/>
        <u/>
      </rPr>
      <t>Monmouth University Polling Institute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</si>
  <si>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</si>
  <si>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</si>
  <si>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</si>
  <si>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</si>
  <si>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</si>
  <si>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</si>
  <si>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</si>
  <si>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</si>
  <si>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r>
      <rPr>
        <rFont val="inherit"/>
        <color rgb="FF1155CC"/>
        <u/>
      </rPr>
      <t>CNN/SSRS</t>
    </r>
  </si>
  <si>
    <t>Oct. 22-28</t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</si>
  <si>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</si>
  <si>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CBS News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</si>
  <si>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</si>
  <si>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</si>
  <si>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</si>
  <si>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t>Oct. 22-26</t>
  </si>
  <si>
    <r>
      <rPr>
        <rFont val="inherit"/>
        <color rgb="FF1155CC"/>
        <u/>
      </rPr>
      <t>North Star Opinion Research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</si>
  <si>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</si>
  <si>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CCES/YouGov</t>
    </r>
  </si>
  <si>
    <r>
      <rPr>
        <rFont val="inherit"/>
        <color rgb="FF1155CC"/>
        <u/>
      </rPr>
      <t>CCES/YouGov</t>
    </r>
  </si>
  <si>
    <r>
      <rPr>
        <rFont val="inherit"/>
        <color rgb="FF1155CC"/>
        <u/>
      </rPr>
      <t>University of Massachusetts Lowell Center for Public Opinion/YouGov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</si>
  <si>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</si>
  <si>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RealClearPennsylvania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</si>
  <si>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</si>
  <si>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</si>
  <si>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t>Oct. 18-22</t>
  </si>
  <si>
    <r>
      <rPr>
        <rFont val="inherit"/>
        <color rgb="FF1155CC"/>
        <u/>
      </rPr>
      <t>Susquehanna Polling &amp; Research</t>
    </r>
  </si>
  <si>
    <r>
      <rPr>
        <rFont val="inherit"/>
        <color rgb="FF1155CC"/>
        <u/>
      </rPr>
      <t>La Torre Live</t>
    </r>
  </si>
  <si>
    <r>
      <rPr>
        <rFont val="inherit"/>
        <color rgb="FF1155CC"/>
        <u/>
      </rPr>
      <t>Quantus Insights</t>
    </r>
  </si>
  <si>
    <r>
      <rPr>
        <rFont val="inherit"/>
        <color rgb="FF1155CC"/>
        <u/>
      </rPr>
      <t>TrendingPolitics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</si>
  <si>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</si>
  <si>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</si>
  <si>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</si>
  <si>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</si>
  <si>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</si>
  <si>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</si>
  <si>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</si>
  <si>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</si>
  <si>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t>Oct. 9-20</t>
  </si>
  <si>
    <r>
      <rPr>
        <rFont val="inherit"/>
        <color rgb="FF1155CC"/>
        <u/>
      </rPr>
      <t>Franklin &amp; Marshall College Center for Opinion Research</t>
    </r>
  </si>
  <si>
    <r>
      <rPr>
        <rFont val="inherit"/>
        <color rgb="FF1155CC"/>
        <u/>
      </rPr>
      <t>Franklin &amp; Marshall College Center for Opinion Research</t>
    </r>
  </si>
  <si>
    <r>
      <rPr>
        <rFont val="inherit"/>
        <color rgb="FF1155CC"/>
        <u/>
      </rPr>
      <t>Franklin &amp; Marshall College Center for Opinion Research</t>
    </r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</si>
  <si>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</si>
  <si>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</si>
  <si>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</si>
  <si>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</si>
  <si>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</si>
  <si>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t>Oct. 11-17</t>
  </si>
  <si>
    <r>
      <rPr>
        <rFont val="inherit"/>
        <color rgb="FF1155CC"/>
        <u/>
      </rPr>
      <t>The Bullfinch Group</t>
    </r>
  </si>
  <si>
    <r>
      <rPr>
        <rFont val="inherit"/>
        <color rgb="FF1155CC"/>
        <u/>
      </rPr>
      <t>The Bullfinch Group</t>
    </r>
  </si>
  <si>
    <t>Oct. 7-17</t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</si>
  <si>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</si>
  <si>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Claremont McKenna College Rose Institute of State and Local Government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</si>
  <si>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</si>
  <si>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Claremont McKenna College Rose Institute of State and Local Government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</si>
  <si>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</si>
  <si>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The Washington Post/George Mason University Schar School of Policy and Government</t>
    </r>
  </si>
  <si>
    <r>
      <rPr>
        <rFont val="inherit"/>
        <color rgb="FF1155CC"/>
        <u/>
      </rPr>
      <t>The Washington Post/George Mason University Schar School of Policy and Government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</si>
  <si>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</si>
  <si>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</si>
  <si>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</si>
  <si>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Philadelphia Inquirer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</si>
  <si>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</si>
  <si>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Philadelphia Inquirer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</si>
  <si>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</si>
  <si>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Philadelphia Inquirer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</si>
  <si>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</si>
  <si>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Philadelphia Inquirer</t>
    </r>
  </si>
  <si>
    <t>Oct. 2-10</t>
  </si>
  <si>
    <r>
      <rPr>
        <rFont val="inherit"/>
        <color rgb="FF1155CC"/>
        <u/>
      </rPr>
      <t>American Pulse Research &amp; Polling</t>
    </r>
  </si>
  <si>
    <r>
      <rPr>
        <rFont val="inherit"/>
        <color rgb="FF1155CC"/>
        <u/>
      </rPr>
      <t>American Pulse Research &amp; Polling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</si>
  <si>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</si>
  <si>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</si>
  <si>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t>Oct. 7-9</t>
  </si>
  <si>
    <r>
      <rPr>
        <rFont val="inherit"/>
        <color rgb="FF1155CC"/>
        <u/>
      </rPr>
      <t>TIPP Insights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</si>
  <si>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</si>
  <si>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TIPP Insights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</si>
  <si>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</si>
  <si>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TIPP Insights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</si>
  <si>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</si>
  <si>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TIPP Insights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</si>
  <si>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</si>
  <si>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Fabrizio, Lee &amp; Associates/McLaughlin &amp; Associates</t>
    </r>
  </si>
  <si>
    <t>Oct. 2-9</t>
  </si>
  <si>
    <r>
      <rPr>
        <rFont val="inherit"/>
        <color rgb="FF1155CC"/>
        <u/>
      </rPr>
      <t>University of Massachusetts Lowell Center for Public Opinion/YouGov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</si>
  <si>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</si>
  <si>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J.L. Partners</t>
    </r>
  </si>
  <si>
    <r>
      <rPr>
        <rFont val="inherit"/>
        <color rgb="FF1155CC"/>
        <u/>
      </rPr>
      <t>DailyMail.com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</si>
  <si>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</si>
  <si>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Nexstar</t>
    </r>
  </si>
  <si>
    <r>
      <rPr>
        <rFont val="inherit"/>
        <color rgb="FF1155CC"/>
        <u/>
      </rPr>
      <t>Fabrizio, Lee &amp; Associates/GBAO</t>
    </r>
  </si>
  <si>
    <r>
      <rPr>
        <rFont val="inherit"/>
        <color rgb="FF1155CC"/>
        <u/>
      </rPr>
      <t>The Wall Street Journal</t>
    </r>
  </si>
  <si>
    <r>
      <rPr>
        <rFont val="inherit"/>
        <color rgb="FF1155CC"/>
        <u/>
      </rPr>
      <t>Fabrizio, Lee &amp; Associates/GBAO</t>
    </r>
  </si>
  <si>
    <r>
      <rPr>
        <rFont val="inherit"/>
        <color rgb="FF1155CC"/>
        <u/>
      </rPr>
      <t>The Wall Street Journal</t>
    </r>
  </si>
  <si>
    <r>
      <rPr>
        <rFont val="inherit"/>
        <color rgb="FF1155CC"/>
        <u/>
      </rPr>
      <t>Research Co.</t>
    </r>
  </si>
  <si>
    <r>
      <rPr>
        <rFont val="inherit"/>
        <color rgb="FF1155CC"/>
        <u/>
      </rPr>
      <t>Quinnipiac University</t>
    </r>
  </si>
  <si>
    <r>
      <rPr>
        <rFont val="inherit"/>
        <color rgb="FF1155CC"/>
        <u/>
      </rPr>
      <t>Quinnipiac University</t>
    </r>
  </si>
  <si>
    <t>Oct. 2-7</t>
  </si>
  <si>
    <r>
      <rPr>
        <rFont val="inherit"/>
        <color rgb="FF1155CC"/>
        <u/>
      </rPr>
      <t>Hunt Research</t>
    </r>
  </si>
  <si>
    <r>
      <rPr>
        <rFont val="inherit"/>
        <color rgb="FF1155CC"/>
        <u/>
      </rPr>
      <t>University of Austin</t>
    </r>
  </si>
  <si>
    <r>
      <rPr>
        <rFont val="inherit"/>
        <color rgb="FF1155CC"/>
        <u/>
      </rPr>
      <t>Hunt Research</t>
    </r>
  </si>
  <si>
    <r>
      <rPr>
        <rFont val="inherit"/>
        <color rgb="FF1155CC"/>
        <u/>
      </rPr>
      <t>University of Austin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</si>
  <si>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</si>
  <si>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</si>
  <si>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YouGov/Center for Working Class Politics</t>
    </r>
  </si>
  <si>
    <r>
      <rPr>
        <rFont val="inherit"/>
        <color rgb="FF1155CC"/>
        <u/>
      </rPr>
      <t>Jacobin</t>
    </r>
  </si>
  <si>
    <r>
      <rPr>
        <rFont val="inherit"/>
        <color rgb="FF1155CC"/>
        <u/>
      </rPr>
      <t>OnMessage</t>
    </r>
  </si>
  <si>
    <r>
      <rPr>
        <rFont val="inherit"/>
        <color rgb="FF1155CC"/>
        <u/>
      </rPr>
      <t>Article III Project</t>
    </r>
  </si>
  <si>
    <r>
      <rPr>
        <rFont val="franklin-gothic-atf, &quot;Helvetica Neue&quot;, Helvetica, Arial, sans-serif"/>
        <color rgb="FF1155CC"/>
        <sz val="11.0"/>
        <u/>
      </rPr>
      <t>President: general election, Pennsylvania, 2020</t>
    </r>
    <r>
      <rPr>
        <rFont val="franklin-gothic-atf, &quot;Helvetica Neue&quot;, Helvetica, Arial, sans-serif"/>
        <color rgb="FF222222"/>
        <sz val="11.0"/>
      </rPr>
      <t>AVG.</t>
    </r>
  </si>
  <si>
    <r>
      <rPr>
        <rFont val="inherit"/>
        <color rgb="FF1155CC"/>
        <u/>
      </rPr>
      <t>Susquehanna Polling &amp; Research</t>
    </r>
  </si>
  <si>
    <r>
      <rPr>
        <rFont val="inherit"/>
        <color rgb="FF1155CC"/>
        <u/>
      </rPr>
      <t>Swayable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</si>
  <si>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</si>
  <si>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</si>
  <si>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</si>
  <si>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</si>
  <si>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Research Co.</t>
    </r>
  </si>
  <si>
    <r>
      <rPr>
        <rFont val="inherit"/>
        <color rgb="FF1155CC"/>
        <u/>
      </rPr>
      <t>Rasmussen Reports</t>
    </r>
  </si>
  <si>
    <r>
      <rPr>
        <rFont val="inherit"/>
        <color rgb="FF1155CC"/>
        <u/>
      </rPr>
      <t>AYTM</t>
    </r>
  </si>
  <si>
    <r>
      <rPr>
        <rFont val="inherit"/>
        <color rgb="FF1155CC"/>
        <u/>
      </rPr>
      <t>Aspiration</t>
    </r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</si>
  <si>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</si>
  <si>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NBC News</t>
    </r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</si>
  <si>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</si>
  <si>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NBC News</t>
    </r>
  </si>
  <si>
    <r>
      <rPr>
        <rFont val="inherit"/>
        <color rgb="FF1155CC"/>
        <u/>
      </rPr>
      <t>Change Research</t>
    </r>
  </si>
  <si>
    <r>
      <rPr>
        <rFont val="inherit"/>
        <color rgb="FF1155CC"/>
        <u/>
      </rPr>
      <t>CNBC</t>
    </r>
  </si>
  <si>
    <t>Oct. 28-Nov. 1</t>
  </si>
  <si>
    <r>
      <rPr>
        <rFont val="inherit"/>
        <color rgb="FF1155CC"/>
        <u/>
      </rPr>
      <t>Monmouth University Polling Institute</t>
    </r>
  </si>
  <si>
    <r>
      <rPr>
        <rFont val="inherit"/>
        <color rgb="FF1155CC"/>
        <u/>
      </rPr>
      <t>Monmouth University Polling Institute</t>
    </r>
  </si>
  <si>
    <r>
      <rPr>
        <rFont val="inherit"/>
        <color rgb="FF1155CC"/>
        <u/>
      </rPr>
      <t>Monmouth University Polling Institute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</si>
  <si>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</si>
  <si>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</si>
  <si>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</si>
  <si>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</si>
  <si>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Data for Progress</t>
    </r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</si>
  <si>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</si>
  <si>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</si>
  <si>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</si>
  <si>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Frederick Polls</t>
    </r>
  </si>
  <si>
    <r>
      <rPr>
        <rFont val="inherit"/>
        <color rgb="FF1155CC"/>
        <u/>
      </rPr>
      <t>COMPETE</t>
    </r>
    <r>
      <rPr>
        <rFont val="inherit"/>
      </rPr>
      <t xml:space="preserve">, </t>
    </r>
    <r>
      <rPr>
        <rFont val="inherit"/>
        <color rgb="FF1155CC"/>
        <u/>
      </rPr>
      <t>AMM Political Strategies</t>
    </r>
  </si>
  <si>
    <t>Oct. 26-31</t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</si>
  <si>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</si>
  <si>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</si>
  <si>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</si>
  <si>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</si>
  <si>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Targoz Market Research</t>
    </r>
  </si>
  <si>
    <r>
      <rPr>
        <rFont val="inherit"/>
        <color rgb="FF1155CC"/>
        <u/>
      </rPr>
      <t>PollSmart MR</t>
    </r>
  </si>
  <si>
    <r>
      <rPr>
        <rFont val="inherit"/>
        <color rgb="FF1155CC"/>
        <u/>
      </rPr>
      <t>Public Policy Polling</t>
    </r>
  </si>
  <si>
    <r>
      <rPr>
        <rFont val="inherit"/>
        <color rgb="FF1155CC"/>
        <u/>
      </rPr>
      <t>Climate Power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</si>
  <si>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</si>
  <si>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HarrisX</t>
    </r>
  </si>
  <si>
    <r>
      <rPr>
        <rFont val="inherit"/>
        <color rgb="FF1155CC"/>
        <u/>
      </rPr>
      <t>The Hill</t>
    </r>
  </si>
  <si>
    <r>
      <rPr>
        <rFont val="inherit"/>
        <color rgb="FF1155CC"/>
        <u/>
      </rPr>
      <t>ABC News/The Washington Post</t>
    </r>
  </si>
  <si>
    <r>
      <rPr>
        <rFont val="inherit"/>
        <color rgb="FF1155CC"/>
        <u/>
      </rPr>
      <t>ABC News/The Washington Post</t>
    </r>
  </si>
  <si>
    <r>
      <rPr>
        <rFont val="inherit"/>
        <color rgb="FF1155CC"/>
        <u/>
      </rPr>
      <t>Wick</t>
    </r>
  </si>
  <si>
    <r>
      <rPr>
        <rFont val="inherit"/>
        <color rgb="FF1155CC"/>
        <u/>
      </rPr>
      <t>Muhlenberg College Institute of Public Opinion</t>
    </r>
  </si>
  <si>
    <r>
      <rPr>
        <rFont val="inherit"/>
        <color rgb="FF1155CC"/>
        <u/>
      </rPr>
      <t>The Morning Call</t>
    </r>
  </si>
  <si>
    <r>
      <rPr>
        <rFont val="inherit"/>
        <color rgb="FF1155CC"/>
        <u/>
      </rPr>
      <t>RMG Research</t>
    </r>
  </si>
  <si>
    <r>
      <rPr>
        <rFont val="inherit"/>
        <color rgb="FF1155CC"/>
        <u/>
      </rPr>
      <t>Political IQ</t>
    </r>
  </si>
  <si>
    <r>
      <rPr>
        <rFont val="inherit"/>
        <color rgb="FF1155CC"/>
        <u/>
      </rPr>
      <t>Quinnipiac University</t>
    </r>
  </si>
  <si>
    <r>
      <rPr>
        <rFont val="inherit"/>
        <color rgb="FF1155CC"/>
        <u/>
      </rPr>
      <t>CCES/YouGov</t>
    </r>
  </si>
  <si>
    <r>
      <rPr>
        <rFont val="inherit"/>
        <color rgb="FF1155CC"/>
        <u/>
      </rPr>
      <t>Swayable</t>
    </r>
  </si>
  <si>
    <r>
      <rPr>
        <rFont val="inherit"/>
        <color rgb="FF1155CC"/>
        <u/>
      </rPr>
      <t>Civiqs</t>
    </r>
  </si>
  <si>
    <r>
      <rPr>
        <rFont val="inherit"/>
        <color rgb="FF1155CC"/>
        <u/>
      </rPr>
      <t>Daily Kos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</si>
  <si>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</si>
  <si>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</si>
  <si>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</si>
  <si>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</si>
  <si>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</si>
  <si>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</si>
  <si>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Trafalgar Group</t>
    </r>
  </si>
  <si>
    <t>Oct. 19-25</t>
  </si>
  <si>
    <r>
      <rPr>
        <rFont val="inherit"/>
        <color rgb="FF1155CC"/>
        <u/>
      </rPr>
      <t>Franklin &amp; Marshall College Center for Opinion Research</t>
    </r>
  </si>
  <si>
    <r>
      <rPr>
        <rFont val="inherit"/>
        <color rgb="FF1155CC"/>
        <u/>
      </rPr>
      <t>Latino Decisions/North Star Opinion Research</t>
    </r>
  </si>
  <si>
    <r>
      <rPr>
        <rFont val="inherit"/>
        <color rgb="FF1155CC"/>
        <u/>
      </rPr>
      <t>Univision</t>
    </r>
    <r>
      <rPr>
        <rFont val="inherit"/>
      </rPr>
      <t xml:space="preserve">, </t>
    </r>
    <r>
      <rPr>
        <rFont val="inherit"/>
        <color rgb="FF1155CC"/>
        <u/>
      </rPr>
      <t>UnidosUS</t>
    </r>
  </si>
  <si>
    <r>
      <rPr>
        <rFont val="inherit"/>
        <color rgb="FF1155CC"/>
        <u/>
      </rPr>
      <t>Gravis Marketing</t>
    </r>
  </si>
  <si>
    <r>
      <rPr>
        <rFont val="inherit"/>
        <color rgb="FF1155CC"/>
        <u/>
      </rPr>
      <t>Public Policy Polling</t>
    </r>
  </si>
  <si>
    <r>
      <rPr>
        <rFont val="inherit"/>
        <color rgb="FF1155CC"/>
        <u/>
      </rPr>
      <t>American Bridge 21st Century</t>
    </r>
  </si>
  <si>
    <r>
      <rPr>
        <rFont val="inherit"/>
        <color rgb="FF1155CC"/>
        <u/>
      </rPr>
      <t>Civiqs</t>
    </r>
  </si>
  <si>
    <r>
      <rPr>
        <rFont val="inherit"/>
        <color rgb="FF1155CC"/>
        <u/>
      </rPr>
      <t>University of Pennsylvania Political Science Department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</si>
  <si>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</si>
  <si>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University of Wisconsin Elections Research Center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</si>
  <si>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</si>
  <si>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University of Wisconsin Elections Research Center</t>
    </r>
  </si>
  <si>
    <r>
      <rPr>
        <rFont val="inherit"/>
        <color rgb="FF1155CC"/>
        <u/>
      </rPr>
      <t>Citizen Data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</si>
  <si>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</si>
  <si>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</si>
  <si>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</si>
  <si>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</si>
  <si>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t>Oct. 15-20</t>
  </si>
  <si>
    <r>
      <rPr>
        <rFont val="inherit"/>
        <color rgb="FF1155CC"/>
        <u/>
      </rPr>
      <t>CNN/SSRS</t>
    </r>
  </si>
  <si>
    <r>
      <rPr>
        <rFont val="inherit"/>
        <color rgb="FF1155CC"/>
        <u/>
      </rPr>
      <t>CNN/SSRS</t>
    </r>
  </si>
  <si>
    <t>Oct. 13-20</t>
  </si>
  <si>
    <r>
      <rPr>
        <rFont val="inherit"/>
        <color rgb="FF1155CC"/>
        <u/>
      </rPr>
      <t>Muhlenberg College Institute of Public Opinion</t>
    </r>
  </si>
  <si>
    <r>
      <rPr>
        <rFont val="inherit"/>
        <color rgb="FF1155CC"/>
        <u/>
      </rPr>
      <t>The Morning Call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</si>
  <si>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</si>
  <si>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Rasmussen Reports</t>
    </r>
  </si>
  <si>
    <r>
      <rPr>
        <rFont val="inherit"/>
        <color rgb="FF1155CC"/>
        <u/>
      </rPr>
      <t>Quinnipiac University</t>
    </r>
  </si>
  <si>
    <r>
      <rPr>
        <rFont val="inherit"/>
        <color rgb="FF1155CC"/>
        <u/>
      </rPr>
      <t>Change Research</t>
    </r>
  </si>
  <si>
    <r>
      <rPr>
        <rFont val="inherit"/>
        <color rgb="FF1155CC"/>
        <u/>
      </rPr>
      <t>CNBC</t>
    </r>
  </si>
  <si>
    <t>Oct. 15-19</t>
  </si>
  <si>
    <r>
      <rPr>
        <rFont val="inherit"/>
        <color rgb="FF1155CC"/>
        <u/>
      </rPr>
      <t>Suffolk University</t>
    </r>
  </si>
  <si>
    <r>
      <rPr>
        <rFont val="inherit"/>
        <color rgb="FF1155CC"/>
        <u/>
      </rPr>
      <t>USA Today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</si>
  <si>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</si>
  <si>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</si>
  <si>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</si>
  <si>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</si>
  <si>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</si>
  <si>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</si>
  <si>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</si>
  <si>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</si>
  <si>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t>Oct. 13-15</t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</si>
  <si>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</si>
  <si>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Restoration PAC (super PAC)</t>
    </r>
  </si>
  <si>
    <r>
      <rPr>
        <rFont val="inherit"/>
        <color rgb="FF1155CC"/>
        <u/>
      </rPr>
      <t>Harris Poll</t>
    </r>
  </si>
  <si>
    <r>
      <rPr>
        <rFont val="inherit"/>
        <color rgb="FF1155CC"/>
        <u/>
      </rPr>
      <t>The Hill</t>
    </r>
  </si>
  <si>
    <t>Oct. 12-13</t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</si>
  <si>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</si>
  <si>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</si>
  <si>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Redfield &amp; Wilton Strategies</t>
    </r>
  </si>
  <si>
    <t>Oct. 10-12</t>
  </si>
  <si>
    <r>
      <rPr>
        <rFont val="inherit"/>
        <color rgb="FF1155CC"/>
        <u/>
      </rPr>
      <t>Trafalgar Group</t>
    </r>
  </si>
  <si>
    <t>Oct. 7-12</t>
  </si>
  <si>
    <r>
      <rPr>
        <rFont val="inherit"/>
        <color rgb="FF1155CC"/>
        <u/>
      </rPr>
      <t>RMG Research</t>
    </r>
  </si>
  <si>
    <r>
      <rPr>
        <rFont val="inherit"/>
        <color rgb="FF1155CC"/>
        <u/>
      </rPr>
      <t>Political IQ</t>
    </r>
  </si>
  <si>
    <r>
      <rPr>
        <rFont val="inherit"/>
        <color rgb="FF1155CC"/>
        <u/>
      </rPr>
      <t>Civiqs</t>
    </r>
  </si>
  <si>
    <r>
      <rPr>
        <rFont val="inherit"/>
        <color rgb="FF1155CC"/>
        <u/>
      </rPr>
      <t>Rust Belt Rising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</si>
  <si>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</si>
  <si>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</si>
  <si>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</si>
  <si>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</si>
  <si>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Redfield &amp; Wilton Strategies</t>
    </r>
  </si>
  <si>
    <t>Oct. 5-9</t>
  </si>
  <si>
    <r>
      <rPr>
        <rFont val="inherit"/>
        <color rgb="FF1155CC"/>
        <u/>
      </rPr>
      <t>Whitman Insight Strategies</t>
    </r>
  </si>
  <si>
    <r>
      <rPr>
        <rFont val="inherit"/>
        <color rgb="FF1155CC"/>
        <u/>
      </rPr>
      <t>Baldwin Wallace University Community Research Institute/Oakland University/Ohio Northern University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</si>
  <si>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</si>
  <si>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</si>
  <si>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</si>
  <si>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NewsNation</t>
    </r>
  </si>
  <si>
    <t>Oct. 1-5</t>
  </si>
  <si>
    <r>
      <rPr>
        <rFont val="inherit"/>
        <color rgb="FF1155CC"/>
        <u/>
      </rPr>
      <t>Quinnipiac University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</si>
  <si>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</si>
  <si>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</si>
  <si>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Change Research</t>
    </r>
  </si>
  <si>
    <r>
      <rPr>
        <rFont val="inherit"/>
        <color rgb="FF1155CC"/>
        <u/>
      </rPr>
      <t>CNBC</t>
    </r>
  </si>
  <si>
    <r>
      <rPr>
        <rFont val="inherit"/>
        <color rgb="FF1155CC"/>
        <u/>
      </rPr>
      <t>Monmouth University Polling Institute</t>
    </r>
  </si>
  <si>
    <r>
      <rPr>
        <rFont val="inherit"/>
        <color rgb="FF1155CC"/>
        <u/>
      </rPr>
      <t>Monmouth University Polling Institute</t>
    </r>
  </si>
  <si>
    <r>
      <rPr>
        <rFont val="inherit"/>
        <color rgb="FF1155CC"/>
        <u/>
      </rPr>
      <t>Monmouth University Polling Institute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</si>
  <si>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</si>
  <si>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CBS News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</si>
  <si>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</si>
  <si>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Research Co.</t>
    </r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</si>
  <si>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</si>
  <si>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Patriot Polling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</si>
  <si>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</si>
  <si>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</si>
  <si>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</si>
  <si>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</si>
  <si>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The Hill</t>
    </r>
    <r>
      <rPr>
        <rFont val="inherit"/>
      </rPr>
      <t xml:space="preserve">, </t>
    </r>
    <r>
      <rPr>
        <rFont val="inherit"/>
        <color rgb="FF1155CC"/>
        <u/>
      </rPr>
      <t>Nexstar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</si>
  <si>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</si>
  <si>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</si>
  <si>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</si>
  <si>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</si>
  <si>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Mitchell Research &amp; Communications</t>
    </r>
  </si>
  <si>
    <r>
      <rPr>
        <rFont val="inherit"/>
        <color rgb="FF1155CC"/>
        <u/>
      </rPr>
      <t>Michigan Information &amp; Research Service</t>
    </r>
    <r>
      <rPr>
        <rFont val="inherit"/>
      </rPr>
      <t xml:space="preserve">, </t>
    </r>
    <r>
      <rPr>
        <rFont val="inherit"/>
        <color rgb="FF1155CC"/>
        <u/>
      </rPr>
      <t>Michigan News Source</t>
    </r>
  </si>
  <si>
    <r>
      <rPr>
        <rFont val="inherit"/>
        <color rgb="FF1155CC"/>
        <u/>
      </rPr>
      <t>Mitchell Research &amp; Communications</t>
    </r>
  </si>
  <si>
    <r>
      <rPr>
        <rFont val="inherit"/>
        <color rgb="FF1155CC"/>
        <u/>
      </rPr>
      <t>Michigan Information &amp; Research Service</t>
    </r>
    <r>
      <rPr>
        <rFont val="inherit"/>
      </rPr>
      <t xml:space="preserve">, </t>
    </r>
    <r>
      <rPr>
        <rFont val="inherit"/>
        <color rgb="FF1155CC"/>
        <u/>
      </rPr>
      <t>Michigan News Source</t>
    </r>
  </si>
  <si>
    <r>
      <rPr>
        <rFont val="inherit"/>
        <color rgb="FF1155CC"/>
        <u/>
      </rPr>
      <t>Florida Atlantic University PolCom Lab/Mainstreet Research</t>
    </r>
  </si>
  <si>
    <r>
      <rPr>
        <rFont val="inherit"/>
        <color rgb="FF1155CC"/>
        <u/>
      </rPr>
      <t>Florida Atlantic University PolCom Lab/Mainstreet Research</t>
    </r>
  </si>
  <si>
    <t>Oct. 8-Nov. 2</t>
  </si>
  <si>
    <r>
      <rPr>
        <rFont val="inherit"/>
        <color rgb="FF1155CC"/>
        <u/>
      </rPr>
      <t>ActiVote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</si>
  <si>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</si>
  <si>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</si>
  <si>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Focaldata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</si>
  <si>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</si>
  <si>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</si>
  <si>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OnMessage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</si>
  <si>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</si>
  <si>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</si>
  <si>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</si>
  <si>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</si>
  <si>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</si>
  <si>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</si>
  <si>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</si>
  <si>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</si>
  <si>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</si>
  <si>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The Times of London</t>
    </r>
    <r>
      <rPr>
        <rFont val="inherit"/>
      </rPr>
      <t xml:space="preserve">, </t>
    </r>
    <r>
      <rPr>
        <rFont val="inherit"/>
        <color rgb="FF1155CC"/>
        <u/>
      </rPr>
      <t>SAY24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</si>
  <si>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</si>
  <si>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</si>
  <si>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Marist College</t>
    </r>
  </si>
  <si>
    <r>
      <rPr>
        <rFont val="inherit"/>
        <color rgb="FF1155CC"/>
        <u/>
      </rPr>
      <t>Echelon Insights</t>
    </r>
  </si>
  <si>
    <r>
      <rPr>
        <rFont val="inherit"/>
        <color rgb="FF1155CC"/>
        <u/>
      </rPr>
      <t>Echelon Insights</t>
    </r>
  </si>
  <si>
    <r>
      <rPr>
        <rFont val="inherit"/>
        <color rgb="FF1155CC"/>
        <u/>
      </rPr>
      <t>Mitchell Research &amp; Communications</t>
    </r>
  </si>
  <si>
    <r>
      <rPr>
        <rFont val="inherit"/>
        <color rgb="FF1155CC"/>
        <u/>
      </rPr>
      <t>Michigan News Source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</si>
  <si>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</si>
  <si>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</si>
  <si>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Quantus Insights</t>
    </r>
  </si>
  <si>
    <r>
      <rPr>
        <rFont val="inherit"/>
        <color rgb="FF1155CC"/>
        <u/>
      </rPr>
      <t>TrendingPolitics</t>
    </r>
  </si>
  <si>
    <r>
      <rPr>
        <rFont val="inherit"/>
        <color rgb="FF1155CC"/>
        <u/>
      </rPr>
      <t>The Washington Post</t>
    </r>
  </si>
  <si>
    <r>
      <rPr>
        <rFont val="inherit"/>
        <color rgb="FF1155CC"/>
        <u/>
      </rPr>
      <t>The Washington Post</t>
    </r>
  </si>
  <si>
    <r>
      <rPr>
        <rFont val="inherit"/>
        <color rgb="FF1155CC"/>
        <u/>
      </rPr>
      <t>EPIC-MRA</t>
    </r>
  </si>
  <si>
    <r>
      <rPr>
        <rFont val="inherit"/>
        <color rgb="FF1155CC"/>
        <u/>
      </rPr>
      <t>Detroit Free Press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</si>
  <si>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</si>
  <si>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</si>
  <si>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</si>
  <si>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</si>
  <si>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</si>
  <si>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</si>
  <si>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</si>
  <si>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</si>
  <si>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r>
      <rPr>
        <rFont val="inherit"/>
        <color rgb="FF1155CC"/>
        <u/>
      </rPr>
      <t>CNN/SSRS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</si>
  <si>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</si>
  <si>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</si>
  <si>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</si>
  <si>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</si>
  <si>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RealClearWorld</t>
    </r>
  </si>
  <si>
    <r>
      <rPr>
        <rFont val="inherit"/>
        <color rgb="FF1155CC"/>
        <u/>
      </rPr>
      <t>Suffolk University</t>
    </r>
  </si>
  <si>
    <r>
      <rPr>
        <rFont val="inherit"/>
        <color rgb="FF1155CC"/>
        <u/>
      </rPr>
      <t>USA Today</t>
    </r>
  </si>
  <si>
    <r>
      <rPr>
        <rFont val="inherit"/>
        <color rgb="FF1155CC"/>
        <u/>
      </rPr>
      <t>Susquehanna Polling &amp; Research</t>
    </r>
  </si>
  <si>
    <r>
      <rPr>
        <rFont val="inherit"/>
        <color rgb="FF1155CC"/>
        <u/>
      </rPr>
      <t>Patriot Polling</t>
    </r>
  </si>
  <si>
    <r>
      <rPr>
        <rFont val="inherit"/>
        <color rgb="FF1155CC"/>
        <u/>
      </rPr>
      <t>CCES/YouGov</t>
    </r>
  </si>
  <si>
    <r>
      <rPr>
        <rFont val="inherit"/>
        <color rgb="FF1155CC"/>
        <u/>
      </rPr>
      <t>CCES/YouGov</t>
    </r>
  </si>
  <si>
    <t>Oct. 22-24</t>
  </si>
  <si>
    <r>
      <rPr>
        <rFont val="inherit"/>
        <color rgb="FF1155CC"/>
        <u/>
      </rPr>
      <t>Glengariff Group</t>
    </r>
  </si>
  <si>
    <r>
      <rPr>
        <rFont val="inherit"/>
        <color rgb="FF1155CC"/>
        <u/>
      </rPr>
      <t>The Detroit News</t>
    </r>
    <r>
      <rPr>
        <rFont val="inherit"/>
      </rPr>
      <t xml:space="preserve">, </t>
    </r>
    <r>
      <rPr>
        <rFont val="inherit"/>
        <color rgb="FF1155CC"/>
        <u/>
      </rPr>
      <t>WDIV-TV (Detroit)</t>
    </r>
  </si>
  <si>
    <r>
      <rPr>
        <rFont val="inherit"/>
        <color rgb="FF1155CC"/>
        <u/>
      </rPr>
      <t>University of Massachusetts Lowell Center for Public Opinion/YouGov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</si>
  <si>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</si>
  <si>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</si>
  <si>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Quinnipiac University</t>
    </r>
  </si>
  <si>
    <r>
      <rPr>
        <rFont val="inherit"/>
        <color rgb="FF1155CC"/>
        <u/>
      </rPr>
      <t>Quinnipiac University</t>
    </r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</si>
  <si>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</si>
  <si>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</si>
  <si>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</si>
  <si>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</si>
  <si>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</si>
  <si>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</si>
  <si>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</si>
  <si>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</si>
  <si>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Bloomberg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</si>
  <si>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</si>
  <si>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</si>
  <si>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</si>
  <si>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</si>
  <si>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The Bullfinch Group</t>
    </r>
  </si>
  <si>
    <r>
      <rPr>
        <rFont val="inherit"/>
        <color rgb="FF1155CC"/>
        <u/>
      </rPr>
      <t>The Bullfinch Group</t>
    </r>
  </si>
  <si>
    <r>
      <rPr>
        <rFont val="inherit"/>
        <color rgb="FF1155CC"/>
        <u/>
      </rPr>
      <t>RMG Research</t>
    </r>
  </si>
  <si>
    <r>
      <rPr>
        <rFont val="inherit"/>
        <color rgb="FF1155CC"/>
        <u/>
      </rPr>
      <t>Napolitan Institute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</si>
  <si>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</si>
  <si>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The Washington Post/George Mason University Schar School of Policy and Government</t>
    </r>
  </si>
  <si>
    <r>
      <rPr>
        <rFont val="inherit"/>
        <color rgb="FF1155CC"/>
        <u/>
      </rPr>
      <t>The Washington Post/George Mason University Schar School of Policy and Government</t>
    </r>
  </si>
  <si>
    <r>
      <rPr>
        <rFont val="inherit"/>
        <color rgb="FF1155CC"/>
        <u/>
      </rPr>
      <t>Mitchell Research &amp; Communications</t>
    </r>
  </si>
  <si>
    <r>
      <rPr>
        <rFont val="inherit"/>
        <color rgb="FF1155CC"/>
        <u/>
      </rPr>
      <t>Michigan Information &amp; Research Service</t>
    </r>
    <r>
      <rPr>
        <rFont val="inherit"/>
      </rPr>
      <t xml:space="preserve">, </t>
    </r>
    <r>
      <rPr>
        <rFont val="inherit"/>
        <color rgb="FF1155CC"/>
        <u/>
      </rPr>
      <t>Michigan News Source</t>
    </r>
  </si>
  <si>
    <r>
      <rPr>
        <rFont val="inherit"/>
        <color rgb="FF1155CC"/>
        <u/>
      </rPr>
      <t>Mitchell Research &amp; Communications</t>
    </r>
  </si>
  <si>
    <r>
      <rPr>
        <rFont val="inherit"/>
        <color rgb="FF1155CC"/>
        <u/>
      </rPr>
      <t>Michigan Information &amp; Research Service</t>
    </r>
    <r>
      <rPr>
        <rFont val="inherit"/>
      </rPr>
      <t xml:space="preserve">, </t>
    </r>
    <r>
      <rPr>
        <rFont val="inherit"/>
        <color rgb="FF1155CC"/>
        <u/>
      </rPr>
      <t>Michigan News Source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</si>
  <si>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</si>
  <si>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</si>
  <si>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SoCal Strategies</t>
    </r>
  </si>
  <si>
    <r>
      <rPr>
        <rFont val="inherit"/>
        <color rgb="FF1155CC"/>
        <u/>
      </rPr>
      <t>On Point Politics</t>
    </r>
    <r>
      <rPr>
        <rFont val="inherit"/>
      </rPr>
      <t xml:space="preserve">, </t>
    </r>
    <r>
      <rPr>
        <rFont val="inherit"/>
        <color rgb="FF1155CC"/>
        <u/>
      </rPr>
      <t>Red Eagle Politics</t>
    </r>
  </si>
  <si>
    <r>
      <rPr>
        <rFont val="inherit"/>
        <color rgb="FF1155CC"/>
        <u/>
      </rPr>
      <t>Marketing Resource Group (MRG)</t>
    </r>
  </si>
  <si>
    <t>Sept. 23-Oct. 10</t>
  </si>
  <si>
    <r>
      <rPr>
        <rFont val="inherit"/>
        <color rgb="FF1155CC"/>
        <u/>
      </rPr>
      <t>Michigan State University Institute for Public Policy and Social Research/YouGov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</si>
  <si>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</si>
  <si>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Fabrizio, Lee &amp; Associates/McLaughlin &amp; Associates</t>
    </r>
  </si>
  <si>
    <t>Sept. 15-Oct. 9</t>
  </si>
  <si>
    <r>
      <rPr>
        <rFont val="inherit"/>
        <color rgb="FF1155CC"/>
        <u/>
      </rPr>
      <t>ActiVote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</si>
  <si>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</si>
  <si>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Nexstar</t>
    </r>
  </si>
  <si>
    <t>Oct. 2-8</t>
  </si>
  <si>
    <r>
      <rPr>
        <rFont val="inherit"/>
        <color rgb="FF1155CC"/>
        <u/>
      </rPr>
      <t>Fabrizio, Lee &amp; Associates/Impact Research</t>
    </r>
  </si>
  <si>
    <r>
      <rPr>
        <rFont val="inherit"/>
        <color rgb="FF1155CC"/>
        <u/>
      </rPr>
      <t>AARP</t>
    </r>
  </si>
  <si>
    <r>
      <rPr>
        <rFont val="inherit"/>
        <color rgb="FF1155CC"/>
        <u/>
      </rPr>
      <t>Fabrizio, Lee &amp; Associates/Impact Research</t>
    </r>
  </si>
  <si>
    <r>
      <rPr>
        <rFont val="inherit"/>
        <color rgb="FF1155CC"/>
        <u/>
      </rPr>
      <t>AARP</t>
    </r>
  </si>
  <si>
    <r>
      <rPr>
        <rFont val="inherit"/>
        <color rgb="FF1155CC"/>
        <u/>
      </rPr>
      <t>Fabrizio, Lee &amp; Associates/GBAO</t>
    </r>
  </si>
  <si>
    <r>
      <rPr>
        <rFont val="inherit"/>
        <color rgb="FF1155CC"/>
        <u/>
      </rPr>
      <t>The Wall Street Journal</t>
    </r>
  </si>
  <si>
    <r>
      <rPr>
        <rFont val="inherit"/>
        <color rgb="FF1155CC"/>
        <u/>
      </rPr>
      <t>Fabrizio, Lee &amp; Associates/GBAO</t>
    </r>
  </si>
  <si>
    <r>
      <rPr>
        <rFont val="inherit"/>
        <color rgb="FF1155CC"/>
        <u/>
      </rPr>
      <t>The Wall Street Journal</t>
    </r>
  </si>
  <si>
    <r>
      <rPr>
        <rFont val="inherit"/>
        <color rgb="FF1155CC"/>
        <u/>
      </rPr>
      <t>Research Co.</t>
    </r>
  </si>
  <si>
    <r>
      <rPr>
        <rFont val="inherit"/>
        <color rgb="FF1155CC"/>
        <u/>
      </rPr>
      <t>Quinnipiac University</t>
    </r>
  </si>
  <si>
    <r>
      <rPr>
        <rFont val="inherit"/>
        <color rgb="FF1155CC"/>
        <u/>
      </rPr>
      <t>Quinnipiac University</t>
    </r>
  </si>
  <si>
    <t>Oct. 1-4</t>
  </si>
  <si>
    <r>
      <rPr>
        <rFont val="inherit"/>
        <color rgb="FF1155CC"/>
        <u/>
      </rPr>
      <t>Glengariff Group</t>
    </r>
  </si>
  <si>
    <r>
      <rPr>
        <rFont val="inherit"/>
        <color rgb="FF1155CC"/>
        <u/>
      </rPr>
      <t>The Detroit News</t>
    </r>
    <r>
      <rPr>
        <rFont val="inherit"/>
      </rPr>
      <t xml:space="preserve">, </t>
    </r>
    <r>
      <rPr>
        <rFont val="inherit"/>
        <color rgb="FF1155CC"/>
        <u/>
      </rPr>
      <t>WDIV-TV (Detroit)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</si>
  <si>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</si>
  <si>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</si>
  <si>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r>
      <rPr>
        <rFont val="inherit"/>
        <color rgb="FF1155CC"/>
        <u/>
      </rPr>
      <t>OnMessage</t>
    </r>
  </si>
  <si>
    <r>
      <rPr>
        <rFont val="inherit"/>
        <color rgb="FF1155CC"/>
        <u/>
      </rPr>
      <t>Article III Project</t>
    </r>
  </si>
  <si>
    <r>
      <rPr>
        <rFont val="franklin-gothic-atf, &quot;Helvetica Neue&quot;, Helvetica, Arial, sans-serif"/>
        <color rgb="FF1155CC"/>
        <sz val="11.0"/>
        <u/>
      </rPr>
      <t>President: general election, Michigan, 2020</t>
    </r>
    <r>
      <rPr>
        <rFont val="franklin-gothic-atf, &quot;Helvetica Neue&quot;, Helvetica, Arial, sans-serif"/>
        <color rgb="FF222222"/>
        <sz val="11.0"/>
      </rPr>
      <t>AVG.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</si>
  <si>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</si>
  <si>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</si>
  <si>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</si>
  <si>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</si>
  <si>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Research Co.</t>
    </r>
  </si>
  <si>
    <r>
      <rPr>
        <rFont val="inherit"/>
        <color rgb="FF1155CC"/>
        <u/>
      </rPr>
      <t>Change Research</t>
    </r>
  </si>
  <si>
    <r>
      <rPr>
        <rFont val="inherit"/>
        <color rgb="FF1155CC"/>
        <u/>
      </rPr>
      <t>CNBC</t>
    </r>
  </si>
  <si>
    <r>
      <rPr>
        <rFont val="inherit"/>
        <color rgb="FF1155CC"/>
        <u/>
      </rPr>
      <t>Swayable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</si>
  <si>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</si>
  <si>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</si>
  <si>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</si>
  <si>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</si>
  <si>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</si>
  <si>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InsiderAdvantage</t>
    </r>
  </si>
  <si>
    <r>
      <rPr>
        <rFont val="inherit"/>
        <color rgb="FF1155CC"/>
        <u/>
      </rPr>
      <t>American Greatness</t>
    </r>
  </si>
  <si>
    <r>
      <rPr>
        <rFont val="inherit"/>
        <color rgb="FF1155CC"/>
        <u/>
      </rPr>
      <t>AtlasIntel</t>
    </r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</si>
  <si>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</si>
  <si>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</si>
  <si>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Public Policy Polling</t>
    </r>
  </si>
  <si>
    <r>
      <rPr>
        <rFont val="inherit"/>
        <color rgb="FF1155CC"/>
        <u/>
      </rPr>
      <t>Progress Michigan</t>
    </r>
  </si>
  <si>
    <r>
      <rPr>
        <rFont val="inherit"/>
        <color rgb="FF1155CC"/>
        <u/>
      </rPr>
      <t>Targoz Market Research</t>
    </r>
  </si>
  <si>
    <r>
      <rPr>
        <rFont val="inherit"/>
        <color rgb="FF1155CC"/>
        <u/>
      </rPr>
      <t>PollSmart MR</t>
    </r>
  </si>
  <si>
    <r>
      <rPr>
        <rFont val="inherit"/>
        <color rgb="FF1155CC"/>
        <u/>
      </rPr>
      <t>CNN/SSRS</t>
    </r>
  </si>
  <si>
    <r>
      <rPr>
        <rFont val="inherit"/>
        <color rgb="FF1155CC"/>
        <u/>
      </rPr>
      <t>CNN/SSRS</t>
    </r>
  </si>
  <si>
    <r>
      <rPr>
        <rFont val="inherit"/>
        <color rgb="FF1155CC"/>
        <u/>
      </rPr>
      <t>Mitchell Research &amp; Communications</t>
    </r>
  </si>
  <si>
    <r>
      <rPr>
        <rFont val="inherit"/>
        <color rgb="FF1155CC"/>
        <u/>
      </rPr>
      <t>RMG Research</t>
    </r>
  </si>
  <si>
    <r>
      <rPr>
        <rFont val="inherit"/>
        <color rgb="FF1155CC"/>
        <u/>
      </rPr>
      <t>Political IQ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</si>
  <si>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</si>
  <si>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Wick</t>
    </r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</si>
  <si>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</si>
  <si>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EPIC-MRA</t>
    </r>
  </si>
  <si>
    <r>
      <rPr>
        <rFont val="inherit"/>
        <color rgb="FF1155CC"/>
        <u/>
      </rPr>
      <t>WOOD-TV (Grand Rapids, Mich.)</t>
    </r>
  </si>
  <si>
    <t>Oct. 21-28</t>
  </si>
  <si>
    <r>
      <rPr>
        <rFont val="inherit"/>
        <color rgb="FF1155CC"/>
        <u/>
      </rPr>
      <t>Kiaer Research</t>
    </r>
  </si>
  <si>
    <r>
      <rPr>
        <rFont val="inherit"/>
        <color rgb="FF1155CC"/>
        <u/>
      </rPr>
      <t>Mitchell Research &amp; Communications</t>
    </r>
  </si>
  <si>
    <r>
      <rPr>
        <rFont val="inherit"/>
        <color rgb="FF1155CC"/>
        <u/>
      </rPr>
      <t>Michigan Information &amp; Research Service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</si>
  <si>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</si>
  <si>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Swayable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</si>
  <si>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</si>
  <si>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</si>
  <si>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</si>
  <si>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</si>
  <si>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t>Oct. 23-25</t>
  </si>
  <si>
    <r>
      <rPr>
        <rFont val="inherit"/>
        <color rgb="FF1155CC"/>
        <u/>
      </rPr>
      <t>Glengariff Group</t>
    </r>
  </si>
  <si>
    <r>
      <rPr>
        <rFont val="inherit"/>
        <color rgb="FF1155CC"/>
        <u/>
      </rPr>
      <t>The Detroit News</t>
    </r>
    <r>
      <rPr>
        <rFont val="inherit"/>
      </rPr>
      <t xml:space="preserve">, </t>
    </r>
    <r>
      <rPr>
        <rFont val="inherit"/>
        <color rgb="FF1155CC"/>
        <u/>
      </rPr>
      <t>WDIV-TV (Detroit)</t>
    </r>
  </si>
  <si>
    <r>
      <rPr>
        <rFont val="inherit"/>
        <color rgb="FF1155CC"/>
        <u/>
      </rPr>
      <t>ABC News/The Washington Post</t>
    </r>
  </si>
  <si>
    <r>
      <rPr>
        <rFont val="inherit"/>
        <color rgb="FF1155CC"/>
        <u/>
      </rPr>
      <t>ABC News/The Washington Post</t>
    </r>
  </si>
  <si>
    <r>
      <rPr>
        <rFont val="inherit"/>
        <color rgb="FF1155CC"/>
        <u/>
      </rPr>
      <t>Gravis Marketing</t>
    </r>
  </si>
  <si>
    <r>
      <rPr>
        <rFont val="inherit"/>
        <color rgb="FF1155CC"/>
        <u/>
      </rPr>
      <t>Public Policy Polling</t>
    </r>
  </si>
  <si>
    <r>
      <rPr>
        <rFont val="inherit"/>
        <color rgb="FF1155CC"/>
        <u/>
      </rPr>
      <t>American Bridge 21st Century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</si>
  <si>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</si>
  <si>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University of Wisconsin Elections Research Center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</si>
  <si>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</si>
  <si>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University of Wisconsin Elections Research Center</t>
    </r>
  </si>
  <si>
    <r>
      <rPr>
        <rFont val="inherit"/>
        <color rgb="FF1155CC"/>
        <u/>
      </rPr>
      <t>Citizen Data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</si>
  <si>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</si>
  <si>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</si>
  <si>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r>
      <rPr>
        <rFont val="inherit"/>
        <color rgb="FF1155CC"/>
        <u/>
      </rPr>
      <t>Beacon Research/Shaw &amp; Company Research</t>
    </r>
  </si>
  <si>
    <r>
      <rPr>
        <rFont val="inherit"/>
        <color rgb="FF1155CC"/>
        <u/>
      </rPr>
      <t>Fox News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</si>
  <si>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</si>
  <si>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</si>
  <si>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</si>
  <si>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</si>
  <si>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Morning Consult</t>
    </r>
  </si>
  <si>
    <r>
      <rPr>
        <rFont val="inherit"/>
        <color rgb="FF1155CC"/>
        <u/>
      </rPr>
      <t>Change Research</t>
    </r>
  </si>
  <si>
    <r>
      <rPr>
        <rFont val="inherit"/>
        <color rgb="FF1155CC"/>
        <u/>
      </rPr>
      <t>CNBC</t>
    </r>
  </si>
  <si>
    <r>
      <rPr>
        <rFont val="inherit"/>
        <color rgb="FF1155CC"/>
        <u/>
      </rPr>
      <t>EPIC-MRA</t>
    </r>
  </si>
  <si>
    <r>
      <rPr>
        <rFont val="inherit"/>
        <color rgb="FF1155CC"/>
        <u/>
      </rPr>
      <t>WLNS-TV (Lansing, Mich.)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</si>
  <si>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</si>
  <si>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</si>
  <si>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SurveyMonkey</t>
    </r>
  </si>
  <si>
    <r>
      <rPr>
        <rFont val="inherit"/>
        <color rgb="FF1155CC"/>
        <u/>
      </rPr>
      <t>Axios</t>
    </r>
  </si>
  <si>
    <r>
      <rPr>
        <rFont val="inherit"/>
        <color rgb="FF1155CC"/>
        <u/>
      </rPr>
      <t>Mitchell Research &amp; Communications</t>
    </r>
  </si>
  <si>
    <r>
      <rPr>
        <rFont val="inherit"/>
        <color rgb="FF1155CC"/>
        <u/>
      </rPr>
      <t>Michigan Information &amp; Research Service</t>
    </r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</si>
  <si>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</si>
  <si>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Restoration PAC (super PAC)</t>
    </r>
  </si>
  <si>
    <r>
      <rPr>
        <rFont val="inherit"/>
        <color rgb="FF1155CC"/>
        <u/>
      </rPr>
      <t>Data for Progress</t>
    </r>
  </si>
  <si>
    <r>
      <rPr>
        <rFont val="inherit"/>
        <color rgb="FF1155CC"/>
        <u/>
      </rPr>
      <t>Crooked Media</t>
    </r>
    <r>
      <rPr>
        <rFont val="inherit"/>
      </rPr>
      <t xml:space="preserve">, </t>
    </r>
    <r>
      <rPr>
        <rFont val="inherit"/>
        <color rgb="FF1155CC"/>
        <u/>
      </rPr>
      <t>Indivisible</t>
    </r>
  </si>
  <si>
    <r>
      <rPr>
        <rFont val="inherit"/>
        <color rgb="FF1155CC"/>
        <u/>
      </rPr>
      <t>Zia Poll</t>
    </r>
  </si>
  <si>
    <r>
      <rPr>
        <rFont val="inherit"/>
        <color rgb="FF1155CC"/>
        <u/>
      </rPr>
      <t>Painter Communications</t>
    </r>
  </si>
  <si>
    <r>
      <rPr>
        <rFont val="inherit"/>
        <color rgb="FF1155CC"/>
        <u/>
      </rPr>
      <t>Harris Poll</t>
    </r>
  </si>
  <si>
    <r>
      <rPr>
        <rFont val="inherit"/>
        <color rgb="FF1155CC"/>
        <u/>
      </rPr>
      <t>The Hill</t>
    </r>
  </si>
  <si>
    <r>
      <rPr>
        <rFont val="inherit"/>
        <color rgb="FF1155CC"/>
        <u/>
      </rPr>
      <t>Trafalgar Group</t>
    </r>
  </si>
  <si>
    <r>
      <rPr>
        <rFont val="inherit"/>
        <color rgb="FF1155CC"/>
        <u/>
      </rPr>
      <t>Redfield &amp; Wilton Strategies</t>
    </r>
  </si>
  <si>
    <t>Oct. 8-13</t>
  </si>
  <si>
    <r>
      <rPr>
        <rFont val="inherit"/>
        <color rgb="FF1155CC"/>
        <u/>
      </rPr>
      <t>RMG Research</t>
    </r>
  </si>
  <si>
    <r>
      <rPr>
        <rFont val="inherit"/>
        <color rgb="FF1155CC"/>
        <u/>
      </rPr>
      <t>Political IQ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</si>
  <si>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</si>
  <si>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</si>
  <si>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</si>
  <si>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</si>
  <si>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EPIC-MRA</t>
    </r>
  </si>
  <si>
    <r>
      <rPr>
        <rFont val="inherit"/>
        <color rgb="FF1155CC"/>
        <u/>
      </rPr>
      <t>Detroit Free Press</t>
    </r>
  </si>
  <si>
    <r>
      <rPr>
        <rFont val="inherit"/>
        <color rgb="FF1155CC"/>
        <u/>
      </rPr>
      <t>Civiqs</t>
    </r>
  </si>
  <si>
    <r>
      <rPr>
        <rFont val="inherit"/>
        <color rgb="FF1155CC"/>
        <u/>
      </rPr>
      <t>Rust Belt Rising</t>
    </r>
  </si>
  <si>
    <r>
      <rPr>
        <rFont val="inherit"/>
        <color rgb="FF1155CC"/>
        <u/>
      </rPr>
      <t>The New York Times/Siena College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</si>
  <si>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</si>
  <si>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YouGov</t>
    </r>
  </si>
  <si>
    <r>
      <rPr>
        <rFont val="inherit"/>
        <color rgb="FF1155CC"/>
        <u/>
      </rPr>
      <t>CBS News</t>
    </r>
  </si>
  <si>
    <r>
      <rPr>
        <rFont val="inherit"/>
        <color rgb="FF1155CC"/>
        <u/>
      </rPr>
      <t>Baldwin Wallace University Community Research Institute/Oakland University/Ohio Northern University</t>
    </r>
  </si>
  <si>
    <t>Oct. 6-7</t>
  </si>
  <si>
    <r>
      <rPr>
        <rFont val="inherit"/>
        <color rgb="FF1155CC"/>
        <u/>
      </rPr>
      <t>Emerson College</t>
    </r>
  </si>
  <si>
    <r>
      <rPr>
        <rFont val="inherit"/>
        <color rgb="FF1155CC"/>
        <u/>
      </rPr>
      <t>NewsNation</t>
    </r>
  </si>
  <si>
    <r>
      <rPr>
        <rFont val="inherit"/>
        <color rgb="FF1155CC"/>
        <u/>
      </rPr>
      <t>Redfield &amp; Wilton Strategies</t>
    </r>
  </si>
  <si>
    <r>
      <rPr>
        <rFont val="inherit"/>
        <color rgb="FF1155CC"/>
        <u/>
      </rPr>
      <t>The Telegraph</t>
    </r>
  </si>
  <si>
    <t>Oct. 3-6</t>
  </si>
  <si>
    <r>
      <rPr>
        <rFont val="inherit"/>
        <color rgb="FF1155CC"/>
        <u/>
      </rPr>
      <t>Opinion Insight</t>
    </r>
  </si>
  <si>
    <r>
      <rPr>
        <rFont val="inherit"/>
        <color rgb="FF1155CC"/>
        <u/>
      </rPr>
      <t>American Action Forum</t>
    </r>
  </si>
  <si>
    <r>
      <rPr>
        <rFont val="inherit"/>
        <color rgb="FF1155CC"/>
        <u/>
      </rPr>
      <t>Ipsos</t>
    </r>
  </si>
  <si>
    <r>
      <rPr>
        <rFont val="inherit"/>
        <color rgb="FF1155CC"/>
        <u/>
      </rPr>
      <t>Reuters</t>
    </r>
  </si>
  <si>
    <r>
      <rPr>
        <rFont val="inherit"/>
        <color rgb="FF1155CC"/>
        <u/>
      </rPr>
      <t>Change Research</t>
    </r>
  </si>
  <si>
    <r>
      <rPr>
        <rFont val="inherit"/>
        <color rgb="FF1155CC"/>
        <u/>
      </rPr>
      <t>CNBC</t>
    </r>
  </si>
  <si>
    <r>
      <rPr>
        <rFont val="inherit"/>
        <color rgb="FF1155CC"/>
        <u/>
      </rPr>
      <t>Glengariff Group</t>
    </r>
  </si>
  <si>
    <r>
      <rPr>
        <rFont val="inherit"/>
        <color rgb="FF1155CC"/>
        <u/>
      </rPr>
      <t>The Detroit News</t>
    </r>
    <r>
      <rPr>
        <rFont val="inherit"/>
      </rPr>
      <t xml:space="preserve">, </t>
    </r>
    <r>
      <rPr>
        <rFont val="inherit"/>
        <color rgb="FF1155CC"/>
        <u/>
      </rPr>
      <t>WDIV-TV (Detroit)</t>
    </r>
  </si>
  <si>
    <t>Sept. 30-Oct. 1</t>
  </si>
  <si>
    <r>
      <rPr>
        <rFont val="inherit"/>
        <color rgb="FF1155CC"/>
        <u/>
      </rPr>
      <t>Public Policy Polling</t>
    </r>
  </si>
  <si>
    <r>
      <rPr>
        <rFont val="inherit"/>
        <color rgb="FF1155CC"/>
        <u/>
      </rPr>
      <t>Progress Michigan</t>
    </r>
  </si>
  <si>
    <t>AZ</t>
  </si>
  <si>
    <t>GA</t>
  </si>
  <si>
    <t>MI</t>
  </si>
  <si>
    <t>NC</t>
  </si>
  <si>
    <t>NV</t>
  </si>
  <si>
    <t>PA</t>
  </si>
  <si>
    <t>WI</t>
  </si>
  <si>
    <t>Averages:</t>
  </si>
  <si>
    <t>Var 2020</t>
  </si>
  <si>
    <t>Var 2024</t>
  </si>
  <si>
    <t>Range 2020</t>
  </si>
  <si>
    <t>Range 2024</t>
  </si>
  <si>
    <t>StDev 2020</t>
  </si>
  <si>
    <t>StDev 2024</t>
  </si>
  <si>
    <t>AvgPollSize 2020</t>
  </si>
  <si>
    <t>AvgPollSize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</si>
</sst>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mm. d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222222"/>
      <name val="Inherit"/>
    </font>
    <font/>
    <font>
      <u/>
      <sz val="11.0"/>
      <color rgb="FF222222"/>
      <name val="Franklin-gothic-atf"/>
    </font>
    <font>
      <sz val="9.0"/>
      <color rgb="FF555555"/>
      <name val="Bc-sklonar"/>
    </font>
    <font>
      <color rgb="FF222222"/>
      <name val="Bc-sklonar"/>
    </font>
    <font>
      <u/>
      <color rgb="FF0000FF"/>
      <name val="Inherit"/>
    </font>
    <font>
      <color rgb="FF000000"/>
      <name val="Bc-sklonar"/>
    </font>
    <font>
      <sz val="11.0"/>
      <color rgb="FF555555"/>
      <name val="Bc-sklonar"/>
    </font>
    <font>
      <color rgb="FFCC241A"/>
      <name val="Bc-sklonar"/>
    </font>
    <font>
      <u/>
      <color rgb="FF0000FF"/>
      <name val="Inherit"/>
    </font>
    <font>
      <u/>
      <color rgb="FF0000FF"/>
      <name val="Inherit"/>
    </font>
    <font>
      <color rgb="FF3255A4"/>
      <name val="Bc-sklonar"/>
    </font>
    <font>
      <sz val="9.0"/>
      <color rgb="FF000000"/>
      <name val="&quot;Google Sans Mono&quot;"/>
    </font>
    <font>
      <color rgb="FFFFFFFF"/>
      <name val="Bc-sklona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A86C0"/>
        <bgColor rgb="FF7A86C0"/>
      </patternFill>
    </fill>
    <fill>
      <patternFill patternType="solid">
        <fgColor rgb="FFE7735C"/>
        <bgColor rgb="FFE7735C"/>
      </patternFill>
    </fill>
    <fill>
      <patternFill patternType="solid">
        <fgColor rgb="FF818BC4"/>
        <bgColor rgb="FF818BC4"/>
      </patternFill>
    </fill>
    <fill>
      <patternFill patternType="solid">
        <fgColor rgb="FFE56C55"/>
        <bgColor rgb="FFE56C55"/>
      </patternFill>
    </fill>
    <fill>
      <patternFill patternType="solid">
        <fgColor rgb="FFEA7A64"/>
        <bgColor rgb="FFEA7A64"/>
      </patternFill>
    </fill>
    <fill>
      <patternFill patternType="solid">
        <fgColor rgb="FFEC816B"/>
        <bgColor rgb="FFEC816B"/>
      </patternFill>
    </fill>
    <fill>
      <patternFill patternType="solid">
        <fgColor rgb="FF8791C7"/>
        <bgColor rgb="FF8791C7"/>
      </patternFill>
    </fill>
    <fill>
      <patternFill patternType="solid">
        <fgColor rgb="FF7380BD"/>
        <bgColor rgb="FF7380BD"/>
      </patternFill>
    </fill>
    <fill>
      <patternFill patternType="solid">
        <fgColor rgb="FF6B7ABA"/>
        <bgColor rgb="FF6B7ABA"/>
      </patternFill>
    </fill>
    <fill>
      <patternFill patternType="solid">
        <fgColor rgb="FF8E97CA"/>
        <bgColor rgb="FF8E97CA"/>
      </patternFill>
    </fill>
    <fill>
      <patternFill patternType="solid">
        <fgColor rgb="FFEE8873"/>
        <bgColor rgb="FFEE8873"/>
      </patternFill>
    </fill>
    <fill>
      <patternFill patternType="solid">
        <fgColor rgb="FF6475B7"/>
        <bgColor rgb="FF6475B7"/>
      </patternFill>
    </fill>
    <fill>
      <patternFill patternType="solid">
        <fgColor rgb="FFF1907B"/>
        <bgColor rgb="FFF1907B"/>
      </patternFill>
    </fill>
    <fill>
      <patternFill patternType="solid">
        <fgColor rgb="FF5D6FB4"/>
        <bgColor rgb="FF5D6FB4"/>
      </patternFill>
    </fill>
  </fills>
  <borders count="6">
    <border/>
    <border>
      <bottom style="medium">
        <color rgb="FF222222"/>
      </bottom>
    </border>
    <border>
      <top style="thin">
        <color rgb="FFCDCDCD"/>
      </top>
    </border>
    <border>
      <right style="thin">
        <color rgb="FF222222"/>
      </right>
      <top style="thin">
        <color rgb="FFCDCDCD"/>
      </top>
    </border>
    <border>
      <right style="thin">
        <color rgb="FFFFFFFF"/>
      </right>
      <top style="thin">
        <color rgb="FFCDCDCD"/>
      </top>
    </border>
    <border>
      <bottom style="thin">
        <color rgb="FFCDCDCD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1" fillId="2" fontId="3" numFmtId="0" xfId="0" applyAlignment="1" applyBorder="1" applyFill="1" applyFont="1">
      <alignment horizontal="left" readingOrder="0" vertical="bottom"/>
    </xf>
    <xf borderId="1" fillId="2" fontId="3" numFmtId="0" xfId="0" applyAlignment="1" applyBorder="1" applyFont="1">
      <alignment horizontal="center" readingOrder="0" vertical="bottom"/>
    </xf>
    <xf borderId="1" fillId="0" fontId="4" numFmtId="0" xfId="0" applyBorder="1" applyFont="1"/>
    <xf borderId="1" fillId="2" fontId="3" numFmtId="0" xfId="0" applyAlignment="1" applyBorder="1" applyFont="1">
      <alignment horizontal="right" readingOrder="0" vertical="bottom"/>
    </xf>
    <xf borderId="0" fillId="2" fontId="5" numFmtId="0" xfId="0" applyAlignment="1" applyFont="1">
      <alignment readingOrder="0"/>
    </xf>
    <xf borderId="2" fillId="2" fontId="6" numFmtId="0" xfId="0" applyAlignment="1" applyBorder="1" applyFont="1">
      <alignment readingOrder="0"/>
    </xf>
    <xf borderId="2" fillId="2" fontId="7" numFmtId="0" xfId="0" applyAlignment="1" applyBorder="1" applyFont="1">
      <alignment horizontal="right" readingOrder="0"/>
    </xf>
    <xf borderId="2" fillId="0" fontId="8" numFmtId="0" xfId="0" applyAlignment="1" applyBorder="1" applyFont="1">
      <alignment readingOrder="0"/>
    </xf>
    <xf borderId="3" fillId="2" fontId="3" numFmtId="0" xfId="0" applyBorder="1" applyFont="1"/>
    <xf borderId="2" fillId="2" fontId="3" numFmtId="0" xfId="0" applyAlignment="1" applyBorder="1" applyFont="1">
      <alignment horizontal="right" readingOrder="0"/>
    </xf>
    <xf borderId="4" fillId="3" fontId="9" numFmtId="9" xfId="0" applyAlignment="1" applyBorder="1" applyFill="1" applyFont="1" applyNumberFormat="1">
      <alignment horizontal="center" readingOrder="0"/>
    </xf>
    <xf borderId="4" fillId="4" fontId="9" numFmtId="9" xfId="0" applyAlignment="1" applyBorder="1" applyFill="1" applyFont="1" applyNumberFormat="1">
      <alignment horizontal="center" readingOrder="0"/>
    </xf>
    <xf borderId="2" fillId="2" fontId="3" numFmtId="0" xfId="0" applyAlignment="1" applyBorder="1" applyFont="1">
      <alignment readingOrder="0"/>
    </xf>
    <xf borderId="2" fillId="2" fontId="3" numFmtId="0" xfId="0" applyAlignment="1" applyBorder="1" applyFont="1">
      <alignment horizontal="right"/>
    </xf>
    <xf borderId="2" fillId="2" fontId="10" numFmtId="0" xfId="0" applyAlignment="1" applyBorder="1" applyFont="1">
      <alignment horizontal="right" readingOrder="0"/>
    </xf>
    <xf borderId="4" fillId="5" fontId="9" numFmtId="9" xfId="0" applyAlignment="1" applyBorder="1" applyFill="1" applyFont="1" applyNumberFormat="1">
      <alignment horizontal="center" readingOrder="0"/>
    </xf>
    <xf borderId="4" fillId="6" fontId="9" numFmtId="9" xfId="0" applyAlignment="1" applyBorder="1" applyFill="1" applyFont="1" applyNumberFormat="1">
      <alignment horizontal="center" readingOrder="0"/>
    </xf>
    <xf borderId="2" fillId="2" fontId="11" numFmtId="0" xfId="0" applyAlignment="1" applyBorder="1" applyFont="1">
      <alignment horizontal="right"/>
    </xf>
    <xf borderId="5" fillId="2" fontId="6" numFmtId="0" xfId="0" applyAlignment="1" applyBorder="1" applyFont="1">
      <alignment readingOrder="0"/>
    </xf>
    <xf borderId="5" fillId="2" fontId="7" numFmtId="0" xfId="0" applyAlignment="1" applyBorder="1" applyFont="1">
      <alignment horizontal="right" readingOrder="0"/>
    </xf>
    <xf borderId="5" fillId="0" fontId="12" numFmtId="0" xfId="0" applyAlignment="1" applyBorder="1" applyFont="1">
      <alignment readingOrder="0"/>
    </xf>
    <xf borderId="5" fillId="2" fontId="3" numFmtId="0" xfId="0" applyBorder="1" applyFont="1"/>
    <xf borderId="5" fillId="2" fontId="3" numFmtId="0" xfId="0" applyAlignment="1" applyBorder="1" applyFont="1">
      <alignment horizontal="right" readingOrder="0"/>
    </xf>
    <xf borderId="5" fillId="5" fontId="9" numFmtId="9" xfId="0" applyAlignment="1" applyBorder="1" applyFont="1" applyNumberFormat="1">
      <alignment horizontal="center" readingOrder="0"/>
    </xf>
    <xf borderId="5" fillId="6" fontId="9" numFmtId="9" xfId="0" applyAlignment="1" applyBorder="1" applyFont="1" applyNumberFormat="1">
      <alignment horizontal="center" readingOrder="0"/>
    </xf>
    <xf borderId="5" fillId="2" fontId="3" numFmtId="0" xfId="0" applyAlignment="1" applyBorder="1" applyFont="1">
      <alignment readingOrder="0"/>
    </xf>
    <xf borderId="5" fillId="2" fontId="11" numFmtId="0" xfId="0" applyAlignment="1" applyBorder="1" applyFont="1">
      <alignment horizontal="right"/>
    </xf>
    <xf borderId="3" fillId="0" fontId="13" numFmtId="0" xfId="0" applyAlignment="1" applyBorder="1" applyFont="1">
      <alignment readingOrder="0"/>
    </xf>
    <xf borderId="2" fillId="2" fontId="7" numFmtId="3" xfId="0" applyAlignment="1" applyBorder="1" applyFont="1" applyNumberFormat="1">
      <alignment horizontal="right" readingOrder="0"/>
    </xf>
    <xf borderId="4" fillId="7" fontId="9" numFmtId="9" xfId="0" applyAlignment="1" applyBorder="1" applyFill="1" applyFont="1" applyNumberFormat="1">
      <alignment horizontal="center" readingOrder="0"/>
    </xf>
    <xf borderId="2" fillId="2" fontId="14" numFmtId="0" xfId="0" applyAlignment="1" applyBorder="1" applyFont="1">
      <alignment horizontal="right"/>
    </xf>
    <xf borderId="4" fillId="8" fontId="9" numFmtId="9" xfId="0" applyAlignment="1" applyBorder="1" applyFill="1" applyFont="1" applyNumberFormat="1">
      <alignment horizontal="center" readingOrder="0"/>
    </xf>
    <xf borderId="4" fillId="9" fontId="9" numFmtId="9" xfId="0" applyAlignment="1" applyBorder="1" applyFill="1" applyFont="1" applyNumberFormat="1">
      <alignment horizontal="center" readingOrder="0"/>
    </xf>
    <xf borderId="4" fillId="10" fontId="9" numFmtId="9" xfId="0" applyAlignment="1" applyBorder="1" applyFill="1" applyFont="1" applyNumberFormat="1">
      <alignment horizontal="center" readingOrder="0"/>
    </xf>
    <xf borderId="5" fillId="2" fontId="7" numFmtId="3" xfId="0" applyAlignment="1" applyBorder="1" applyFont="1" applyNumberFormat="1">
      <alignment horizontal="right" readingOrder="0"/>
    </xf>
    <xf borderId="5" fillId="3" fontId="9" numFmtId="9" xfId="0" applyAlignment="1" applyBorder="1" applyFont="1" applyNumberFormat="1">
      <alignment horizontal="center" readingOrder="0"/>
    </xf>
    <xf borderId="5" fillId="4" fontId="9" numFmtId="9" xfId="0" applyAlignment="1" applyBorder="1" applyFont="1" applyNumberFormat="1">
      <alignment horizontal="center" readingOrder="0"/>
    </xf>
    <xf borderId="5" fillId="11" fontId="9" numFmtId="9" xfId="0" applyAlignment="1" applyBorder="1" applyFill="1" applyFont="1" applyNumberFormat="1">
      <alignment horizontal="center" readingOrder="0"/>
    </xf>
    <xf borderId="5" fillId="8" fontId="9" numFmtId="9" xfId="0" applyAlignment="1" applyBorder="1" applyFont="1" applyNumberFormat="1">
      <alignment horizontal="center" readingOrder="0"/>
    </xf>
    <xf borderId="5" fillId="2" fontId="14" numFmtId="0" xfId="0" applyAlignment="1" applyBorder="1" applyFont="1">
      <alignment horizontal="right"/>
    </xf>
    <xf borderId="5" fillId="2" fontId="3" numFmtId="0" xfId="0" applyAlignment="1" applyBorder="1" applyFont="1">
      <alignment horizontal="right"/>
    </xf>
    <xf borderId="5" fillId="2" fontId="10" numFmtId="0" xfId="0" applyAlignment="1" applyBorder="1" applyFont="1">
      <alignment horizontal="right" readingOrder="0"/>
    </xf>
    <xf borderId="5" fillId="7" fontId="9" numFmtId="9" xfId="0" applyAlignment="1" applyBorder="1" applyFont="1" applyNumberFormat="1">
      <alignment horizontal="center" readingOrder="0"/>
    </xf>
    <xf borderId="3" fillId="2" fontId="3" numFmtId="0" xfId="0" applyAlignment="1" applyBorder="1" applyFont="1">
      <alignment readingOrder="0"/>
    </xf>
    <xf borderId="5" fillId="9" fontId="9" numFmtId="9" xfId="0" applyAlignment="1" applyBorder="1" applyFont="1" applyNumberFormat="1">
      <alignment horizontal="center" readingOrder="0"/>
    </xf>
    <xf borderId="4" fillId="12" fontId="9" numFmtId="9" xfId="0" applyAlignment="1" applyBorder="1" applyFill="1" applyFont="1" applyNumberFormat="1">
      <alignment horizontal="center" readingOrder="0"/>
    </xf>
    <xf borderId="0" fillId="2" fontId="15" numFmtId="0" xfId="0" applyFont="1"/>
    <xf borderId="4" fillId="13" fontId="9" numFmtId="9" xfId="0" applyAlignment="1" applyBorder="1" applyFill="1" applyFont="1" applyNumberFormat="1">
      <alignment horizontal="center" readingOrder="0"/>
    </xf>
    <xf borderId="5" fillId="10" fontId="9" numFmtId="9" xfId="0" applyAlignment="1" applyBorder="1" applyFont="1" applyNumberFormat="1">
      <alignment horizontal="center" readingOrder="0"/>
    </xf>
    <xf borderId="4" fillId="11" fontId="9" numFmtId="9" xfId="0" applyAlignment="1" applyBorder="1" applyFont="1" applyNumberFormat="1">
      <alignment horizontal="center" readingOrder="0"/>
    </xf>
    <xf borderId="5" fillId="14" fontId="9" numFmtId="9" xfId="0" applyAlignment="1" applyBorder="1" applyFill="1" applyFont="1" applyNumberFormat="1">
      <alignment horizontal="center" readingOrder="0"/>
    </xf>
    <xf borderId="5" fillId="13" fontId="9" numFmtId="9" xfId="0" applyAlignment="1" applyBorder="1" applyFont="1" applyNumberFormat="1">
      <alignment horizontal="center" readingOrder="0"/>
    </xf>
    <xf borderId="4" fillId="14" fontId="9" numFmtId="9" xfId="0" applyAlignment="1" applyBorder="1" applyFont="1" applyNumberFormat="1">
      <alignment horizontal="center" readingOrder="0"/>
    </xf>
    <xf borderId="4" fillId="15" fontId="9" numFmtId="9" xfId="0" applyAlignment="1" applyBorder="1" applyFill="1" applyFont="1" applyNumberFormat="1">
      <alignment horizontal="center" readingOrder="0"/>
    </xf>
    <xf borderId="2" fillId="2" fontId="6" numFmtId="166" xfId="0" applyAlignment="1" applyBorder="1" applyFont="1" applyNumberFormat="1">
      <alignment readingOrder="0"/>
    </xf>
    <xf borderId="0" fillId="0" fontId="1" numFmtId="3" xfId="0" applyFont="1" applyNumberFormat="1"/>
    <xf borderId="5" fillId="2" fontId="6" numFmtId="166" xfId="0" applyAlignment="1" applyBorder="1" applyFont="1" applyNumberFormat="1">
      <alignment readingOrder="0"/>
    </xf>
    <xf borderId="2" fillId="2" fontId="7" numFmtId="0" xfId="0" applyAlignment="1" applyBorder="1" applyFont="1">
      <alignment horizontal="right"/>
    </xf>
    <xf borderId="4" fillId="16" fontId="16" numFmtId="9" xfId="0" applyAlignment="1" applyBorder="1" applyFill="1" applyFont="1" applyNumberFormat="1">
      <alignment horizontal="center" readingOrder="0"/>
    </xf>
    <xf borderId="5" fillId="15" fontId="9" numFmtId="9" xfId="0" applyAlignment="1" applyBorder="1" applyFont="1" applyNumberFormat="1">
      <alignment horizontal="center" readingOrder="0"/>
    </xf>
    <xf borderId="0" fillId="2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ableau.com/data-insights/us-election-2020/candidate-preference" TargetMode="External"/><Relationship Id="rId42" Type="http://schemas.openxmlformats.org/officeDocument/2006/relationships/hyperlink" Target="https://www.tableau.com/data-insights/us-election-2020/candidate-preference" TargetMode="External"/><Relationship Id="rId41" Type="http://schemas.openxmlformats.org/officeDocument/2006/relationships/hyperlink" Target="https://www.axios.com/" TargetMode="External"/><Relationship Id="rId44" Type="http://schemas.openxmlformats.org/officeDocument/2006/relationships/hyperlink" Target="https://www.americanactionforum.org/insight/georgia-policy-priorities-and-the-election-october-update/" TargetMode="External"/><Relationship Id="rId43" Type="http://schemas.openxmlformats.org/officeDocument/2006/relationships/hyperlink" Target="https://www.axios.com/" TargetMode="External"/><Relationship Id="rId46" Type="http://schemas.openxmlformats.org/officeDocument/2006/relationships/hyperlink" Target="https://electjon.com/wp-content/uploads/2020/10/Pathway-to-Victory-memo-8.pdf" TargetMode="External"/><Relationship Id="rId45" Type="http://schemas.openxmlformats.org/officeDocument/2006/relationships/hyperlink" Target="https://www.americanactionforum.org/" TargetMode="External"/><Relationship Id="rId48" Type="http://schemas.openxmlformats.org/officeDocument/2006/relationships/hyperlink" Target="https://www.11alive.com/" TargetMode="External"/><Relationship Id="rId47" Type="http://schemas.openxmlformats.org/officeDocument/2006/relationships/hyperlink" Target="http://www.surveyusa.com/client/PollReport.aspx?g=b396b793-781d-4382-9ada-fc4cc50dacb6" TargetMode="External"/><Relationship Id="rId49" Type="http://schemas.openxmlformats.org/officeDocument/2006/relationships/hyperlink" Target="https://poll.qu.edu/Poll-Release?releaseid=3801" TargetMode="External"/><Relationship Id="rId31" Type="http://schemas.openxmlformats.org/officeDocument/2006/relationships/hyperlink" Target="https://www.ajc.com/politics/ajc-poll-shows-deadlocked-races-for-president-senate-seats-in-georgia/4MTSM6V3CFALJFQCYWF3X2TAHA/" TargetMode="External"/><Relationship Id="rId30" Type="http://schemas.openxmlformats.org/officeDocument/2006/relationships/hyperlink" Target="https://www.cbsnews.com/" TargetMode="External"/><Relationship Id="rId33" Type="http://schemas.openxmlformats.org/officeDocument/2006/relationships/hyperlink" Target="https://www.wsbtv.com/news/local/atlanta/president-trump-widens-lead-over-joe-biden-latest-exclusive-channel-2-poll/7R643PFTRVDFHGNWHJFBVHKUCY/" TargetMode="External"/><Relationship Id="rId32" Type="http://schemas.openxmlformats.org/officeDocument/2006/relationships/hyperlink" Target="https://www.ajc.com/" TargetMode="External"/><Relationship Id="rId35" Type="http://schemas.openxmlformats.org/officeDocument/2006/relationships/hyperlink" Target="https://github.com/GetCitizenData/VoteByMail/blob/master/VoteByMail-Georgia/Modeling/October/Georgia%20VBM%20Toplines%2010_23_2020.pdf" TargetMode="External"/><Relationship Id="rId34" Type="http://schemas.openxmlformats.org/officeDocument/2006/relationships/hyperlink" Target="https://www.wsbtv.com/" TargetMode="External"/><Relationship Id="rId37" Type="http://schemas.openxmlformats.org/officeDocument/2006/relationships/hyperlink" Target="https://emersonpolling.reportablenews.com/pr/georgia-2020-showdown-in-presidential-and-us-senate-races" TargetMode="External"/><Relationship Id="rId36" Type="http://schemas.openxmlformats.org/officeDocument/2006/relationships/hyperlink" Target="https://morningconsult.com/form/2020-u-s-election-tracker/" TargetMode="External"/><Relationship Id="rId39" Type="http://schemas.openxmlformats.org/officeDocument/2006/relationships/hyperlink" Target="https://int.nyt.com/data/documenttools/ga101320-crosstabs/96723fae2a9846ed/full.pdf" TargetMode="External"/><Relationship Id="rId38" Type="http://schemas.openxmlformats.org/officeDocument/2006/relationships/hyperlink" Target="https://www.newsnationnow.com/" TargetMode="External"/><Relationship Id="rId20" Type="http://schemas.openxmlformats.org/officeDocument/2006/relationships/hyperlink" Target="https://medium.com/wick-research/predicting-2020-research-on-the-research-57ad9b7b3d5a" TargetMode="External"/><Relationship Id="rId22" Type="http://schemas.openxmlformats.org/officeDocument/2006/relationships/hyperlink" Target="https://www.monmouth.edu/polling-institute/reports/monmouthpoll_ga_102820/" TargetMode="External"/><Relationship Id="rId21" Type="http://schemas.openxmlformats.org/officeDocument/2006/relationships/hyperlink" Target="https://www.publicpolicypolling.com/polls/georgia-trending-well-for-democrats/" TargetMode="External"/><Relationship Id="rId24" Type="http://schemas.openxmlformats.org/officeDocument/2006/relationships/hyperlink" Target="https://www.monmouth.edu/polling-institute/reports/monmouthpoll_ga_102820/" TargetMode="External"/><Relationship Id="rId23" Type="http://schemas.openxmlformats.org/officeDocument/2006/relationships/hyperlink" Target="https://www.monmouth.edu/polling-institute/reports/monmouthpoll_ga_102820/" TargetMode="External"/><Relationship Id="rId26" Type="http://schemas.openxmlformats.org/officeDocument/2006/relationships/hyperlink" Target="https://www.swayable.com/polls/2020-10-28.html" TargetMode="External"/><Relationship Id="rId25" Type="http://schemas.openxmlformats.org/officeDocument/2006/relationships/hyperlink" Target="https://bfschaffner.shinyapps.io/ces_swing/" TargetMode="External"/><Relationship Id="rId28" Type="http://schemas.openxmlformats.org/officeDocument/2006/relationships/hyperlink" Target="https://www.dailykos.com/" TargetMode="External"/><Relationship Id="rId27" Type="http://schemas.openxmlformats.org/officeDocument/2006/relationships/hyperlink" Target="https://civiqs.com/documents/Civiqs_DailyKos_GA_banner_book_2020_10_p577m2.pdf" TargetMode="External"/><Relationship Id="rId29" Type="http://schemas.openxmlformats.org/officeDocument/2006/relationships/hyperlink" Target="https://drive.google.com/file/d/1jZ9sY9pNj52MdJPsN9MW4KHKvDsjNC9c/view" TargetMode="External"/><Relationship Id="rId11" Type="http://schemas.openxmlformats.org/officeDocument/2006/relationships/hyperlink" Target="https://blog.aspiration.com/divided-over-the-election-but-ready-to-move-to-clean-money/" TargetMode="External"/><Relationship Id="rId10" Type="http://schemas.openxmlformats.org/officeDocument/2006/relationships/hyperlink" Target="https://amgreatness.com/" TargetMode="External"/><Relationship Id="rId13" Type="http://schemas.openxmlformats.org/officeDocument/2006/relationships/hyperlink" Target="https://www.swayable.com/polls/2020-11-02-large.html" TargetMode="External"/><Relationship Id="rId12" Type="http://schemas.openxmlformats.org/officeDocument/2006/relationships/hyperlink" Target="https://www.aspiration.com/" TargetMode="External"/><Relationship Id="rId15" Type="http://schemas.openxmlformats.org/officeDocument/2006/relationships/hyperlink" Target="https://projects.fivethirtyeight.com/polls/20201101_GA_atlasintel.pdf" TargetMode="External"/><Relationship Id="rId14" Type="http://schemas.openxmlformats.org/officeDocument/2006/relationships/hyperlink" Target="https://filesforprogress.org/datasets/2020/11/2020-election-polls/toplines/dfp_ga_11.2.20.pdf" TargetMode="External"/><Relationship Id="rId17" Type="http://schemas.openxmlformats.org/officeDocument/2006/relationships/hyperlink" Target="https://morningconsult.com/form/2020-u-s-election-tracker/" TargetMode="External"/><Relationship Id="rId16" Type="http://schemas.openxmlformats.org/officeDocument/2006/relationships/hyperlink" Target="https://emersonpolling.reportablenews.com/pr/super-poll-sunday-democrats-within-striking-distance-in-key-southern-states" TargetMode="External"/><Relationship Id="rId19" Type="http://schemas.openxmlformats.org/officeDocument/2006/relationships/hyperlink" Target="https://www.wsbtv.com/" TargetMode="External"/><Relationship Id="rId18" Type="http://schemas.openxmlformats.org/officeDocument/2006/relationships/hyperlink" Target="https://www.documentcloud.org/documents/7279640-WSBTV-Landmark-GA-Poll-PresSenate-10-27-28-20.html" TargetMode="External"/><Relationship Id="rId1" Type="http://schemas.openxmlformats.org/officeDocument/2006/relationships/hyperlink" Target="https://projects.fivethirtyeight.com/polls/president-general/2020/georgia/" TargetMode="External"/><Relationship Id="rId2" Type="http://schemas.openxmlformats.org/officeDocument/2006/relationships/hyperlink" Target="https://drive.google.com/file/d/1lvHuG_JX55hwFHsKD5PSRTnGvH-ClmcF/view" TargetMode="External"/><Relationship Id="rId3" Type="http://schemas.openxmlformats.org/officeDocument/2006/relationships/hyperlink" Target="https://www.tableau.com/data-insights/us-election-2020/candidate-preference" TargetMode="External"/><Relationship Id="rId4" Type="http://schemas.openxmlformats.org/officeDocument/2006/relationships/hyperlink" Target="https://www.axios.com/" TargetMode="External"/><Relationship Id="rId9" Type="http://schemas.openxmlformats.org/officeDocument/2006/relationships/hyperlink" Target="https://overland.amgreatness.com/app/uploads/2020/11/GAInsider-Advantage_Center-for-American-Greatness-Statewide-Poll.pdf" TargetMode="External"/><Relationship Id="rId5" Type="http://schemas.openxmlformats.org/officeDocument/2006/relationships/hyperlink" Target="https://www.tableau.com/data-insights/us-election-2020/candidate-preference" TargetMode="External"/><Relationship Id="rId6" Type="http://schemas.openxmlformats.org/officeDocument/2006/relationships/hyperlink" Target="https://www.axios.com/" TargetMode="External"/><Relationship Id="rId7" Type="http://schemas.openxmlformats.org/officeDocument/2006/relationships/hyperlink" Target="https://www.realclearpolitics.com/docs/2020/FINAL_WSBTV_Landmark_Poll_Georgia_PresSenate_Nov_1_2020.pdf" TargetMode="External"/><Relationship Id="rId8" Type="http://schemas.openxmlformats.org/officeDocument/2006/relationships/hyperlink" Target="https://www.wsbtv.com/" TargetMode="External"/><Relationship Id="rId51" Type="http://schemas.openxmlformats.org/officeDocument/2006/relationships/hyperlink" Target="https://crooked.com/" TargetMode="External"/><Relationship Id="rId50" Type="http://schemas.openxmlformats.org/officeDocument/2006/relationships/hyperlink" Target="https://filesforprogress.org/memos/2020-senate-project/week-4/toplines/dfp_psp_ga_week_4_toplines.pdf" TargetMode="External"/><Relationship Id="rId53" Type="http://schemas.openxmlformats.org/officeDocument/2006/relationships/hyperlink" Target="https://assets.documentcloud.org/documents/7224570/WSB-Landmark-Senate-Poll-10-9-20.pdf" TargetMode="External"/><Relationship Id="rId52" Type="http://schemas.openxmlformats.org/officeDocument/2006/relationships/hyperlink" Target="https://www.publicpolicypolling.com/polls/georgia-senate-races-look-runoff-bound/" TargetMode="External"/><Relationship Id="rId55" Type="http://schemas.openxmlformats.org/officeDocument/2006/relationships/hyperlink" Target="https://s.wsj.net/public/resources/documents/spia-election-survey-10-08-2020.pdf" TargetMode="External"/><Relationship Id="rId54" Type="http://schemas.openxmlformats.org/officeDocument/2006/relationships/hyperlink" Target="https://www.wsbtv.com/" TargetMode="External"/><Relationship Id="rId57" Type="http://schemas.openxmlformats.org/officeDocument/2006/relationships/drawing" Target="../drawings/drawing10.xml"/><Relationship Id="rId56" Type="http://schemas.openxmlformats.org/officeDocument/2006/relationships/hyperlink" Target="https://www.ajc.com/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redfieldandwiltonstrategies.com/latest-us-swing-states-voting-intention-25-27-october-2024/" TargetMode="External"/><Relationship Id="rId42" Type="http://schemas.openxmlformats.org/officeDocument/2006/relationships/hyperlink" Target="https://www.rabaresearch.com/wp-content/uploads/2024/10/RABA-Arizona-Survey.pdf" TargetMode="External"/><Relationship Id="rId41" Type="http://schemas.openxmlformats.org/officeDocument/2006/relationships/hyperlink" Target="https://www.telegraph.co.uk/" TargetMode="External"/><Relationship Id="rId44" Type="http://schemas.openxmlformats.org/officeDocument/2006/relationships/hyperlink" Target="https://jlpartners.com/arizona-likely-voters-polling-" TargetMode="External"/><Relationship Id="rId43" Type="http://schemas.openxmlformats.org/officeDocument/2006/relationships/hyperlink" Target="https://www.thetrafalgargroup.org/wp-content/uploads/2024/10/AZ-24-General-1027_Report.pdf" TargetMode="External"/><Relationship Id="rId46" Type="http://schemas.openxmlformats.org/officeDocument/2006/relationships/hyperlink" Target="https://cooperativeelectionstudy.shinyapps.io/stateprezapp2024/" TargetMode="External"/><Relationship Id="rId45" Type="http://schemas.openxmlformats.org/officeDocument/2006/relationships/hyperlink" Target="https://www.cnn.com/2024/10/29/politics/cnn-polls-arizona-nevada-trump-harris/index.html" TargetMode="External"/><Relationship Id="rId48" Type="http://schemas.openxmlformats.org/officeDocument/2006/relationships/hyperlink" Target="https://redfieldandwiltonstrategies.com/latest-us-swing-states-voting-intention-20-22-october-2024/" TargetMode="External"/><Relationship Id="rId47" Type="http://schemas.openxmlformats.org/officeDocument/2006/relationships/hyperlink" Target="https://cooperativeelectionstudy.shinyapps.io/stateprezapp2024/" TargetMode="External"/><Relationship Id="rId49" Type="http://schemas.openxmlformats.org/officeDocument/2006/relationships/hyperlink" Target="https://www.telegraph.co.uk/" TargetMode="External"/><Relationship Id="rId31" Type="http://schemas.openxmlformats.org/officeDocument/2006/relationships/hyperlink" Target="https://www.thetimes.com/" TargetMode="External"/><Relationship Id="rId30" Type="http://schemas.openxmlformats.org/officeDocument/2006/relationships/hyperlink" Target="https://d3nkl3psvxxpe9.cloudfront.net/documents/Times_SAY24_20241101.pdf" TargetMode="External"/><Relationship Id="rId33" Type="http://schemas.openxmlformats.org/officeDocument/2006/relationships/hyperlink" Target="https://www.dataforprogress.org/blog/2024/11/1/final-data-for-progress-swing-state-polls" TargetMode="External"/><Relationship Id="rId32" Type="http://schemas.openxmlformats.org/officeDocument/2006/relationships/hyperlink" Target="https://www.noblepredictiveinsights.com/post/az-poll-of-record-trump-1-gallego-4" TargetMode="External"/><Relationship Id="rId35" Type="http://schemas.openxmlformats.org/officeDocument/2006/relationships/hyperlink" Target="https://www.atlasintel.org/poll/usa-swing-states-2024-10-29" TargetMode="External"/><Relationship Id="rId34" Type="http://schemas.openxmlformats.org/officeDocument/2006/relationships/hyperlink" Target="https://pro.morningconsult.com/trackers/2024-election-state-polls" TargetMode="External"/><Relationship Id="rId37" Type="http://schemas.openxmlformats.org/officeDocument/2006/relationships/hyperlink" Target="https://projects.fivethirtyeight.com/polls/20241102_AZ_Mitchell.pdf" TargetMode="External"/><Relationship Id="rId36" Type="http://schemas.openxmlformats.org/officeDocument/2006/relationships/hyperlink" Target="https://www.atlasintel.org/poll/usa-swing-states-2024-10-29" TargetMode="External"/><Relationship Id="rId39" Type="http://schemas.openxmlformats.org/officeDocument/2006/relationships/hyperlink" Target="https://dataorbital.com/2024/10/new-data-orbital-arizona-2024-general-election-statewide-poll/" TargetMode="External"/><Relationship Id="rId38" Type="http://schemas.openxmlformats.org/officeDocument/2006/relationships/hyperlink" Target="https://projects.fivethirtyeight.com/polls/20241102_AZ_Mitchell.pdf" TargetMode="External"/><Relationship Id="rId20" Type="http://schemas.openxmlformats.org/officeDocument/2006/relationships/hyperlink" Target="https://www.atlasintel.org/poll/usa-swing-states-2024-10-31" TargetMode="External"/><Relationship Id="rId22" Type="http://schemas.openxmlformats.org/officeDocument/2006/relationships/hyperlink" Target="https://redfieldandwiltonstrategies.com/final-us-swing-states-voting-intention-28-31-october/" TargetMode="External"/><Relationship Id="rId21" Type="http://schemas.openxmlformats.org/officeDocument/2006/relationships/hyperlink" Target="https://www.semafor.com/newsletter/11/01/2024/the-view-from-the-swing-states" TargetMode="External"/><Relationship Id="rId24" Type="http://schemas.openxmlformats.org/officeDocument/2006/relationships/hyperlink" Target="https://d3nkl3psvxxpe9.cloudfront.net/documents/Times_SAY24_20241101.pdf" TargetMode="External"/><Relationship Id="rId23" Type="http://schemas.openxmlformats.org/officeDocument/2006/relationships/hyperlink" Target="https://www.telegraph.co.uk/" TargetMode="External"/><Relationship Id="rId26" Type="http://schemas.openxmlformats.org/officeDocument/2006/relationships/hyperlink" Target="https://d3nkl3psvxxpe9.cloudfront.net/documents/Times_SAY24_20241101.pdf" TargetMode="External"/><Relationship Id="rId25" Type="http://schemas.openxmlformats.org/officeDocument/2006/relationships/hyperlink" Target="https://www.thetimes.com/" TargetMode="External"/><Relationship Id="rId28" Type="http://schemas.openxmlformats.org/officeDocument/2006/relationships/hyperlink" Target="https://d3nkl3psvxxpe9.cloudfront.net/documents/Times_SAY24_20241101.pdf" TargetMode="External"/><Relationship Id="rId27" Type="http://schemas.openxmlformats.org/officeDocument/2006/relationships/hyperlink" Target="https://www.thetimes.com/" TargetMode="External"/><Relationship Id="rId29" Type="http://schemas.openxmlformats.org/officeDocument/2006/relationships/hyperlink" Target="https://www.thetimes.com/" TargetMode="External"/><Relationship Id="rId95" Type="http://schemas.openxmlformats.org/officeDocument/2006/relationships/hyperlink" Target="https://www.aarp.org/pri/topics/voter-research/politics/arizona-older-voter-survey-2024/" TargetMode="External"/><Relationship Id="rId94" Type="http://schemas.openxmlformats.org/officeDocument/2006/relationships/hyperlink" Target="https://www.article3project.org/" TargetMode="External"/><Relationship Id="rId97" Type="http://schemas.openxmlformats.org/officeDocument/2006/relationships/hyperlink" Target="https://www.aarp.org/pri/topics/voter-research/politics/arizona-older-voter-survey-2024/" TargetMode="External"/><Relationship Id="rId96" Type="http://schemas.openxmlformats.org/officeDocument/2006/relationships/hyperlink" Target="https://www.aarp.org/" TargetMode="External"/><Relationship Id="rId11" Type="http://schemas.openxmlformats.org/officeDocument/2006/relationships/hyperlink" Target="https://www.nytimes.com/2024/11/03/us/politics/harris-trump-times-siena-poll.html" TargetMode="External"/><Relationship Id="rId99" Type="http://schemas.openxmlformats.org/officeDocument/2006/relationships/drawing" Target="../drawings/drawing11.xml"/><Relationship Id="rId10" Type="http://schemas.openxmlformats.org/officeDocument/2006/relationships/hyperlink" Target="https://www.nytimes.com/2024/11/03/us/politics/harris-trump-times-siena-poll.html" TargetMode="External"/><Relationship Id="rId98" Type="http://schemas.openxmlformats.org/officeDocument/2006/relationships/hyperlink" Target="https://www.aarp.org/" TargetMode="External"/><Relationship Id="rId13" Type="http://schemas.openxmlformats.org/officeDocument/2006/relationships/hyperlink" Target="https://www.activote.net/trump-leads-in-arizona/" TargetMode="External"/><Relationship Id="rId12" Type="http://schemas.openxmlformats.org/officeDocument/2006/relationships/hyperlink" Target="https://www.nytimes.com/2024/11/03/us/politics/harris-trump-times-siena-poll.html" TargetMode="External"/><Relationship Id="rId91" Type="http://schemas.openxmlformats.org/officeDocument/2006/relationships/hyperlink" Target="https://redfieldandwiltonstrategies.com/latest-us-swing-states-voting-intention-27-september-2-october-2024/" TargetMode="External"/><Relationship Id="rId90" Type="http://schemas.openxmlformats.org/officeDocument/2006/relationships/hyperlink" Target="https://napolitaninstitute.org/napolitan-news-service/" TargetMode="External"/><Relationship Id="rId93" Type="http://schemas.openxmlformats.org/officeDocument/2006/relationships/hyperlink" Target="https://cdn.sanity.io/files/ifn0l6bs/production/1466ccb9011fe2f2fe272e13261c967325759db3.pdf" TargetMode="External"/><Relationship Id="rId92" Type="http://schemas.openxmlformats.org/officeDocument/2006/relationships/hyperlink" Target="https://www.telegraph.co.uk/" TargetMode="External"/><Relationship Id="rId15" Type="http://schemas.openxmlformats.org/officeDocument/2006/relationships/hyperlink" Target="https://www.focaldata.com/blog/our-final-report-on-the-us-presidential-election" TargetMode="External"/><Relationship Id="rId14" Type="http://schemas.openxmlformats.org/officeDocument/2006/relationships/hyperlink" Target="https://www.focaldata.com/blog/our-final-report-on-the-us-presidential-election" TargetMode="External"/><Relationship Id="rId17" Type="http://schemas.openxmlformats.org/officeDocument/2006/relationships/hyperlink" Target="https://substack.com/inbox/post/151014002?r=4aupgp" TargetMode="External"/><Relationship Id="rId16" Type="http://schemas.openxmlformats.org/officeDocument/2006/relationships/hyperlink" Target="https://www.focaldata.com/blog/our-final-report-on-the-us-presidential-election" TargetMode="External"/><Relationship Id="rId19" Type="http://schemas.openxmlformats.org/officeDocument/2006/relationships/hyperlink" Target="https://www.atlasintel.org/poll/usa-swing-states-2024-10-31" TargetMode="External"/><Relationship Id="rId18" Type="http://schemas.openxmlformats.org/officeDocument/2006/relationships/hyperlink" Target="https://www.youtube.com/@OnPointPoliticsOfficial/videos" TargetMode="External"/><Relationship Id="rId84" Type="http://schemas.openxmlformats.org/officeDocument/2006/relationships/hyperlink" Target="https://www.wsj.com/politics/elections/trump-harris-swing-state-poll-october-2024-c3ca9414" TargetMode="External"/><Relationship Id="rId83" Type="http://schemas.openxmlformats.org/officeDocument/2006/relationships/hyperlink" Target="https://www.wsj.com/" TargetMode="External"/><Relationship Id="rId86" Type="http://schemas.openxmlformats.org/officeDocument/2006/relationships/hyperlink" Target="https://www.activote.net/trump-has-small-lead-in-arizona/" TargetMode="External"/><Relationship Id="rId85" Type="http://schemas.openxmlformats.org/officeDocument/2006/relationships/hyperlink" Target="https://www.wsj.com/" TargetMode="External"/><Relationship Id="rId88" Type="http://schemas.openxmlformats.org/officeDocument/2006/relationships/hyperlink" Target="https://www.youtube.com/@OnPointPoliticsOfficial/videos" TargetMode="External"/><Relationship Id="rId87" Type="http://schemas.openxmlformats.org/officeDocument/2006/relationships/hyperlink" Target="https://substack.com/home/post/p-149951862" TargetMode="External"/><Relationship Id="rId89" Type="http://schemas.openxmlformats.org/officeDocument/2006/relationships/hyperlink" Target="https://napolitaninstitute.org/2024/10/07/arizona-trump-50-harris-46/" TargetMode="External"/><Relationship Id="rId80" Type="http://schemas.openxmlformats.org/officeDocument/2006/relationships/hyperlink" Target="https://emersoncollegepolling.com/october-2024-state-polls-mixed-movement-across-swing-states-shows-dead-heat/" TargetMode="External"/><Relationship Id="rId82" Type="http://schemas.openxmlformats.org/officeDocument/2006/relationships/hyperlink" Target="https://www.wsj.com/politics/elections/trump-harris-swing-state-poll-october-2024-c3ca9414" TargetMode="External"/><Relationship Id="rId81" Type="http://schemas.openxmlformats.org/officeDocument/2006/relationships/hyperlink" Target="https://www.nexstar.tv/" TargetMode="External"/><Relationship Id="rId1" Type="http://schemas.openxmlformats.org/officeDocument/2006/relationships/hyperlink" Target="https://projects.fivethirtyeight.com/polls/president-general/2024/arizona/" TargetMode="External"/><Relationship Id="rId2" Type="http://schemas.openxmlformats.org/officeDocument/2006/relationships/hyperlink" Target="https://irp.cdn-website.com/07e08705/files/uploaded/PressRelease_AZ_11-04-2024.pdf" TargetMode="External"/><Relationship Id="rId3" Type="http://schemas.openxmlformats.org/officeDocument/2006/relationships/hyperlink" Target="https://patriotpolling.com/our-polls/f/final-2024-presidential-poll" TargetMode="External"/><Relationship Id="rId4" Type="http://schemas.openxmlformats.org/officeDocument/2006/relationships/hyperlink" Target="https://insideradvantage.com/insideradvantage-surveys-az-mi-wi-pa-nc/" TargetMode="External"/><Relationship Id="rId9" Type="http://schemas.openxmlformats.org/officeDocument/2006/relationships/hyperlink" Target="https://www.nytimes.com/2024/11/03/us/politics/harris-trump-times-siena-poll.html" TargetMode="External"/><Relationship Id="rId5" Type="http://schemas.openxmlformats.org/officeDocument/2006/relationships/hyperlink" Target="https://projects.fivethirtyeight.com/polls/20241102_SwingStates_AtlasIntel.pdf" TargetMode="External"/><Relationship Id="rId6" Type="http://schemas.openxmlformats.org/officeDocument/2006/relationships/hyperlink" Target="https://projects.fivethirtyeight.com/polls/20241102_SwingStates_AtlasIntel.pdf" TargetMode="External"/><Relationship Id="rId7" Type="http://schemas.openxmlformats.org/officeDocument/2006/relationships/hyperlink" Target="https://emersoncollegepolling.com/november-2024-final-swing-state-polls-too-close-to-call-election-for-president/" TargetMode="External"/><Relationship Id="rId8" Type="http://schemas.openxmlformats.org/officeDocument/2006/relationships/hyperlink" Target="https://thehill.com/" TargetMode="External"/><Relationship Id="rId73" Type="http://schemas.openxmlformats.org/officeDocument/2006/relationships/hyperlink" Target="https://www.telegraph.co.uk/" TargetMode="External"/><Relationship Id="rId72" Type="http://schemas.openxmlformats.org/officeDocument/2006/relationships/hyperlink" Target="https://redfieldandwiltonstrategies.com/latest-us-swing-states-voting-intention-12-14-october-2024/" TargetMode="External"/><Relationship Id="rId75" Type="http://schemas.openxmlformats.org/officeDocument/2006/relationships/hyperlink" Target="https://www.nytimes.com/2024/10/12/upshot/harris-trump-polls-election.html" TargetMode="External"/><Relationship Id="rId74" Type="http://schemas.openxmlformats.org/officeDocument/2006/relationships/hyperlink" Target="https://www.thetrafalgargroup.org/wp-content/uploads/2024/10/AZ-24-General-1014_Report.pdf" TargetMode="External"/><Relationship Id="rId77" Type="http://schemas.openxmlformats.org/officeDocument/2006/relationships/hyperlink" Target="https://www.nytimes.com/2024/10/12/upshot/harris-trump-polls-election.html" TargetMode="External"/><Relationship Id="rId76" Type="http://schemas.openxmlformats.org/officeDocument/2006/relationships/hyperlink" Target="https://www.nytimes.com/2024/10/12/upshot/harris-trump-polls-election.html" TargetMode="External"/><Relationship Id="rId79" Type="http://schemas.openxmlformats.org/officeDocument/2006/relationships/hyperlink" Target="https://x.com/IAPolls2022/status/1844418916107341948" TargetMode="External"/><Relationship Id="rId78" Type="http://schemas.openxmlformats.org/officeDocument/2006/relationships/hyperlink" Target="https://www.nytimes.com/2024/10/12/upshot/harris-trump-polls-election.html" TargetMode="External"/><Relationship Id="rId71" Type="http://schemas.openxmlformats.org/officeDocument/2006/relationships/hyperlink" Target="https://www.washingtonpost.com/politics/2024/10/21/harris-trump-post-schar-school-poll/" TargetMode="External"/><Relationship Id="rId70" Type="http://schemas.openxmlformats.org/officeDocument/2006/relationships/hyperlink" Target="https://www.washingtonpost.com/politics/2024/10/21/harris-trump-post-schar-school-poll/" TargetMode="External"/><Relationship Id="rId62" Type="http://schemas.openxmlformats.org/officeDocument/2006/relationships/hyperlink" Target="https://policylab.arizona.edu/sites/default/files/2024-10/NEWS-RELEASE.pdf" TargetMode="External"/><Relationship Id="rId61" Type="http://schemas.openxmlformats.org/officeDocument/2006/relationships/hyperlink" Target="https://www.bloomberg.com/" TargetMode="External"/><Relationship Id="rId64" Type="http://schemas.openxmlformats.org/officeDocument/2006/relationships/hyperlink" Target="https://www.telegraph.co.uk/" TargetMode="External"/><Relationship Id="rId63" Type="http://schemas.openxmlformats.org/officeDocument/2006/relationships/hyperlink" Target="https://redfieldandwiltonstrategies.com/latest-us-swing-states-voting-intention-16-18-october-2024/" TargetMode="External"/><Relationship Id="rId66" Type="http://schemas.openxmlformats.org/officeDocument/2006/relationships/hyperlink" Target="https://www.atlasintel.org/poll/usa-swing-states-2024-10-17" TargetMode="External"/><Relationship Id="rId65" Type="http://schemas.openxmlformats.org/officeDocument/2006/relationships/hyperlink" Target="https://www.atlasintel.org/poll/usa-swing-states-2024-10-17" TargetMode="External"/><Relationship Id="rId68" Type="http://schemas.openxmlformats.org/officeDocument/2006/relationships/hyperlink" Target="https://www.cbsnews.com/" TargetMode="External"/><Relationship Id="rId67" Type="http://schemas.openxmlformats.org/officeDocument/2006/relationships/hyperlink" Target="https://www.cbsnews.com/news/trump-harris-poll-arizona-10-17-2024/" TargetMode="External"/><Relationship Id="rId60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69" Type="http://schemas.openxmlformats.org/officeDocument/2006/relationships/hyperlink" Target="https://pro.morningconsult.com/trackers/2024-election-state-polls" TargetMode="External"/><Relationship Id="rId51" Type="http://schemas.openxmlformats.org/officeDocument/2006/relationships/hyperlink" Target="https://maristpoll.marist.edu/polls/marist-arizona-poll-u-s-presidential-contest-in-arizona-october-2024/" TargetMode="External"/><Relationship Id="rId50" Type="http://schemas.openxmlformats.org/officeDocument/2006/relationships/hyperlink" Target="https://maristpoll.marist.edu/polls/marist-arizona-poll-u-s-presidential-contest-in-arizona-october-2024/" TargetMode="External"/><Relationship Id="rId53" Type="http://schemas.openxmlformats.org/officeDocument/2006/relationships/hyperlink" Target="https://azhighground.com/trending-trump-takes-narrow-lead-in-arizona/" TargetMode="External"/><Relationship Id="rId52" Type="http://schemas.openxmlformats.org/officeDocument/2006/relationships/hyperlink" Target="https://insideradvantage.com/arizona-top-line-tabs-2/" TargetMode="External"/><Relationship Id="rId55" Type="http://schemas.openxmlformats.org/officeDocument/2006/relationships/hyperlink" Target="https://www.bloomberg.com/" TargetMode="External"/><Relationship Id="rId54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57" Type="http://schemas.openxmlformats.org/officeDocument/2006/relationships/hyperlink" Target="https://www.bloomberg.com/" TargetMode="External"/><Relationship Id="rId56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59" Type="http://schemas.openxmlformats.org/officeDocument/2006/relationships/hyperlink" Target="https://www.bloomberg.com/" TargetMode="External"/><Relationship Id="rId58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ltrib.com/news/politics/2020/10/31/trump-up-over-biden-new/" TargetMode="External"/><Relationship Id="rId42" Type="http://schemas.openxmlformats.org/officeDocument/2006/relationships/hyperlink" Target="https://amgreatness.com/" TargetMode="External"/><Relationship Id="rId41" Type="http://schemas.openxmlformats.org/officeDocument/2006/relationships/hyperlink" Target="https://overland.amgreatness.com/app/uploads/2020/10/Toplines-ArizonaStatewide-CFAG-Oct2020.pdf" TargetMode="External"/><Relationship Id="rId44" Type="http://schemas.openxmlformats.org/officeDocument/2006/relationships/hyperlink" Target="https://www.reuters.com/" TargetMode="External"/><Relationship Id="rId43" Type="http://schemas.openxmlformats.org/officeDocument/2006/relationships/hyperlink" Target="https://www.ipsos.com/sites/default/files/ct/news/documents/2020-10/topline_reuters_arizona_state_poll_w4_10_21_2020.pdf" TargetMode="External"/><Relationship Id="rId46" Type="http://schemas.openxmlformats.org/officeDocument/2006/relationships/hyperlink" Target="https://www.reuters.com/" TargetMode="External"/><Relationship Id="rId45" Type="http://schemas.openxmlformats.org/officeDocument/2006/relationships/hyperlink" Target="https://www.ipsos.com/sites/default/files/ct/news/documents/2020-10/topline_reuters_arizona_state_poll_w4_10_21_2020.pdf" TargetMode="External"/><Relationship Id="rId48" Type="http://schemas.openxmlformats.org/officeDocument/2006/relationships/hyperlink" Target="https://www.rasmussenreports.com/public_content/politics/elections/election_2020/arizona_biden_48_trump_46" TargetMode="External"/><Relationship Id="rId47" Type="http://schemas.openxmlformats.org/officeDocument/2006/relationships/hyperlink" Target="https://morningconsult.com/form/2020-u-s-election-tracker/" TargetMode="External"/><Relationship Id="rId49" Type="http://schemas.openxmlformats.org/officeDocument/2006/relationships/hyperlink" Target="https://www.cnbc.com/2020/10/20/voters-want-senate-to-choose-coronavirus-stimulus-over-supreme-court.html" TargetMode="External"/><Relationship Id="rId31" Type="http://schemas.openxmlformats.org/officeDocument/2006/relationships/hyperlink" Target="https://www.ipsos.com/sites/default/files/ct/news/documents/2020-10/topline_reuters_arizona_state_poll_w5_10_28_2020.pdf" TargetMode="External"/><Relationship Id="rId30" Type="http://schemas.openxmlformats.org/officeDocument/2006/relationships/hyperlink" Target="https://www.reuters.com/" TargetMode="External"/><Relationship Id="rId33" Type="http://schemas.openxmlformats.org/officeDocument/2006/relationships/hyperlink" Target="https://www.swayable.com/polls/2020-10-28.html" TargetMode="External"/><Relationship Id="rId32" Type="http://schemas.openxmlformats.org/officeDocument/2006/relationships/hyperlink" Target="https://www.reuters.com/" TargetMode="External"/><Relationship Id="rId35" Type="http://schemas.openxmlformats.org/officeDocument/2006/relationships/hyperlink" Target="https://ohpredictive.com/press-releases/poll-biden-maintains-small-lead-in-arizona/" TargetMode="External"/><Relationship Id="rId34" Type="http://schemas.openxmlformats.org/officeDocument/2006/relationships/hyperlink" Target="https://tjcinstitute.com/wp-content/uploads/2020/10/From-President-and-Senate-to-County-Attorney-and-Sheriff-Democrats-Lead-Up-and-Down-the-Ballot-in-Arizona-1.pdf" TargetMode="External"/><Relationship Id="rId37" Type="http://schemas.openxmlformats.org/officeDocument/2006/relationships/hyperlink" Target="https://www.univision.com/" TargetMode="External"/><Relationship Id="rId36" Type="http://schemas.openxmlformats.org/officeDocument/2006/relationships/hyperlink" Target="https://st1.uvnimg.com/33/8f/ed1016da4a5fb16ec7e34cd5568a/univision-crosstabs-october-final.pdf" TargetMode="External"/><Relationship Id="rId39" Type="http://schemas.openxmlformats.org/officeDocument/2006/relationships/hyperlink" Target="https://onearizona.org/" TargetMode="External"/><Relationship Id="rId38" Type="http://schemas.openxmlformats.org/officeDocument/2006/relationships/hyperlink" Target="https://projects.fivethirtyeight.com/polls/20201027_AZ_Patinkin.pdf" TargetMode="External"/><Relationship Id="rId20" Type="http://schemas.openxmlformats.org/officeDocument/2006/relationships/hyperlink" Target="https://morningconsult.com/form/2020-u-s-election-tracker/" TargetMode="External"/><Relationship Id="rId22" Type="http://schemas.openxmlformats.org/officeDocument/2006/relationships/hyperlink" Target="https://int.nyt.com/data/documenttools/az-fl-pa-wi/bc6b622f38350414/full.pdf" TargetMode="External"/><Relationship Id="rId21" Type="http://schemas.openxmlformats.org/officeDocument/2006/relationships/hyperlink" Target="https://www.dataorbital.com/the-blog/breaking-in-arizona-presidential-and-us-senate-races-shift-one-day-before-election-day" TargetMode="External"/><Relationship Id="rId24" Type="http://schemas.openxmlformats.org/officeDocument/2006/relationships/hyperlink" Target="http://cdn.cnn.com/cnn/2020/images/10/31/rel2_az.pdf" TargetMode="External"/><Relationship Id="rId23" Type="http://schemas.openxmlformats.org/officeDocument/2006/relationships/hyperlink" Target="http://cdn.cnn.com/cnn/2020/images/10/31/rel2_az.pdf" TargetMode="External"/><Relationship Id="rId26" Type="http://schemas.openxmlformats.org/officeDocument/2006/relationships/hyperlink" Target="https://redfieldandwiltonstrategies.com/eve-of-the-election-report-and-final-swing-states-voting-intention-26-29-october/" TargetMode="External"/><Relationship Id="rId25" Type="http://schemas.openxmlformats.org/officeDocument/2006/relationships/hyperlink" Target="https://www.rasmussenreports.com/public_content/politics/elections/election_2020/arizona_trump_48_biden_45" TargetMode="External"/><Relationship Id="rId28" Type="http://schemas.openxmlformats.org/officeDocument/2006/relationships/hyperlink" Target="https://drive.google.com/file/d/1ANXIqNKfmsGS9kWPe2tzDafbQq0HQDsR/view" TargetMode="External"/><Relationship Id="rId27" Type="http://schemas.openxmlformats.org/officeDocument/2006/relationships/hyperlink" Target="https://www.scribd.com/document/481978819/Arizona-October-28-2020" TargetMode="External"/><Relationship Id="rId29" Type="http://schemas.openxmlformats.org/officeDocument/2006/relationships/hyperlink" Target="https://www.ipsos.com/sites/default/files/ct/news/documents/2020-10/topline_reuters_arizona_state_poll_w5_10_28_2020.pdf" TargetMode="External"/><Relationship Id="rId11" Type="http://schemas.openxmlformats.org/officeDocument/2006/relationships/hyperlink" Target="https://www.nbcnews.com/" TargetMode="External"/><Relationship Id="rId10" Type="http://schemas.openxmlformats.org/officeDocument/2006/relationships/hyperlink" Target="http://maristpoll.marist.edu/wp-content/uploads/2020/11/NBC-News_Marist-Poll_AZ-Adults-and-Registered-Voters_NOS-and-Tables_202011012355.pdf" TargetMode="External"/><Relationship Id="rId13" Type="http://schemas.openxmlformats.org/officeDocument/2006/relationships/hyperlink" Target="https://www.nbcnews.com/" TargetMode="External"/><Relationship Id="rId12" Type="http://schemas.openxmlformats.org/officeDocument/2006/relationships/hyperlink" Target="http://maristpoll.marist.edu/wp-content/uploads/2020/11/NBC-News_Marist-Poll_AZ-Likely-Voters_NOS-and-Tables_202011012357.pdf" TargetMode="External"/><Relationship Id="rId15" Type="http://schemas.openxmlformats.org/officeDocument/2006/relationships/hyperlink" Target="https://www.cnbc.com/" TargetMode="External"/><Relationship Id="rId14" Type="http://schemas.openxmlformats.org/officeDocument/2006/relationships/hyperlink" Target="https://changeresearch.com/wp-content/uploads/2020/11/CNBC-CR_Battleground_Toplines_Final-Wave_Oct-29-Nov-1.pdf" TargetMode="External"/><Relationship Id="rId17" Type="http://schemas.openxmlformats.org/officeDocument/2006/relationships/hyperlink" Target="https://filesforprogress.org/datasets/2020/11/2020-election-polls/toplines/dfp_az_11.1.20.pdf" TargetMode="External"/><Relationship Id="rId16" Type="http://schemas.openxmlformats.org/officeDocument/2006/relationships/hyperlink" Target="https://www.swayable.com/polls/2020-11-02-large.html" TargetMode="External"/><Relationship Id="rId19" Type="http://schemas.openxmlformats.org/officeDocument/2006/relationships/hyperlink" Target="https://emersonpolling.reportablenews.com/pr/super-poll-sunday-toss-ups-in-nevada-and-arizona" TargetMode="External"/><Relationship Id="rId18" Type="http://schemas.openxmlformats.org/officeDocument/2006/relationships/hyperlink" Target="https://projects.fivethirtyeight.com/polls/20201101_AZ_atlasintel.pdf" TargetMode="External"/><Relationship Id="rId84" Type="http://schemas.openxmlformats.org/officeDocument/2006/relationships/hyperlink" Target="https://int.nyt.com/data/documenttools/az100120-crosstabs/a77605c32cd8f31e/full.pdf" TargetMode="External"/><Relationship Id="rId83" Type="http://schemas.openxmlformats.org/officeDocument/2006/relationships/hyperlink" Target="https://www.cnbc.com/" TargetMode="External"/><Relationship Id="rId86" Type="http://schemas.openxmlformats.org/officeDocument/2006/relationships/hyperlink" Target="https://onearizona.org/" TargetMode="External"/><Relationship Id="rId85" Type="http://schemas.openxmlformats.org/officeDocument/2006/relationships/hyperlink" Target="https://projects.fivethirtyeight.com/polls/20201027_AZ_Patinkin.pdf" TargetMode="External"/><Relationship Id="rId88" Type="http://schemas.openxmlformats.org/officeDocument/2006/relationships/hyperlink" Target="https://www.pollsmartmr.com/" TargetMode="External"/><Relationship Id="rId87" Type="http://schemas.openxmlformats.org/officeDocument/2006/relationships/hyperlink" Target="https://www.pollsmartmr.com/latest-polls-1/trump-kelly-lead-in-arizona" TargetMode="External"/><Relationship Id="rId89" Type="http://schemas.openxmlformats.org/officeDocument/2006/relationships/drawing" Target="../drawings/drawing12.xml"/><Relationship Id="rId80" Type="http://schemas.openxmlformats.org/officeDocument/2006/relationships/hyperlink" Target="https://www.americanactionforum.org/" TargetMode="External"/><Relationship Id="rId82" Type="http://schemas.openxmlformats.org/officeDocument/2006/relationships/hyperlink" Target="https://changeresearch.com/post/states-of-play-battleground-wave-15/" TargetMode="External"/><Relationship Id="rId81" Type="http://schemas.openxmlformats.org/officeDocument/2006/relationships/hyperlink" Target="https://projects.fivethirtyeight.com/polls/20201006_AZ_HighGround.pdf" TargetMode="External"/><Relationship Id="rId1" Type="http://schemas.openxmlformats.org/officeDocument/2006/relationships/hyperlink" Target="https://projects.fivethirtyeight.com/polls/president-general/2020/arizona/" TargetMode="External"/><Relationship Id="rId2" Type="http://schemas.openxmlformats.org/officeDocument/2006/relationships/hyperlink" Target="https://www.ipsos.com/sites/default/files/ct/news/documents/2020-11/topline_reuters_arizona_state_poll_w6_11_2_2020.pdf" TargetMode="External"/><Relationship Id="rId3" Type="http://schemas.openxmlformats.org/officeDocument/2006/relationships/hyperlink" Target="https://www.reuters.com/" TargetMode="External"/><Relationship Id="rId4" Type="http://schemas.openxmlformats.org/officeDocument/2006/relationships/hyperlink" Target="https://www.ipsos.com/sites/default/files/ct/news/documents/2020-11/topline_reuters_arizona_state_poll_w6_11_2_2020.pdf" TargetMode="External"/><Relationship Id="rId9" Type="http://schemas.openxmlformats.org/officeDocument/2006/relationships/hyperlink" Target="https://www.axios.com/" TargetMode="External"/><Relationship Id="rId5" Type="http://schemas.openxmlformats.org/officeDocument/2006/relationships/hyperlink" Target="https://www.reuters.com/" TargetMode="External"/><Relationship Id="rId6" Type="http://schemas.openxmlformats.org/officeDocument/2006/relationships/hyperlink" Target="https://www.tableau.com/data-insights/us-election-2020/candidate-preference" TargetMode="External"/><Relationship Id="rId7" Type="http://schemas.openxmlformats.org/officeDocument/2006/relationships/hyperlink" Target="https://www.axios.com/" TargetMode="External"/><Relationship Id="rId8" Type="http://schemas.openxmlformats.org/officeDocument/2006/relationships/hyperlink" Target="https://www.tableau.com/data-insights/us-election-2020/candidate-preference" TargetMode="External"/><Relationship Id="rId73" Type="http://schemas.openxmlformats.org/officeDocument/2006/relationships/hyperlink" Target="https://www.telegraph.co.uk/" TargetMode="External"/><Relationship Id="rId72" Type="http://schemas.openxmlformats.org/officeDocument/2006/relationships/hyperlink" Target="https://redfieldandwiltonstrategies.com/latest-us-swing-states-voting-intention-4-7-october/" TargetMode="External"/><Relationship Id="rId75" Type="http://schemas.openxmlformats.org/officeDocument/2006/relationships/hyperlink" Target="https://www.reuters.com/" TargetMode="External"/><Relationship Id="rId74" Type="http://schemas.openxmlformats.org/officeDocument/2006/relationships/hyperlink" Target="https://www.ipsos.com/sites/default/files/ct/news/documents/2020-10/topline_reuters_arizona_state_poll_w2_10_07_2020.pdf" TargetMode="External"/><Relationship Id="rId77" Type="http://schemas.openxmlformats.org/officeDocument/2006/relationships/hyperlink" Target="https://edreformnow.org/" TargetMode="External"/><Relationship Id="rId76" Type="http://schemas.openxmlformats.org/officeDocument/2006/relationships/hyperlink" Target="http://dfer.org/wp-content/uploads/2020/10/ERNA-Memo-Latino-Decisions-10.8.20.pdf" TargetMode="External"/><Relationship Id="rId79" Type="http://schemas.openxmlformats.org/officeDocument/2006/relationships/hyperlink" Target="https://www.americanactionforum.org/insight/arizona-policy-priorities-and-the-election-october-update/" TargetMode="External"/><Relationship Id="rId78" Type="http://schemas.openxmlformats.org/officeDocument/2006/relationships/hyperlink" Target="https://www.dataorbital.com/the-blog/breaking-in-az-us-senate-race-tightens-and-president-trump-down-45" TargetMode="External"/><Relationship Id="rId71" Type="http://schemas.openxmlformats.org/officeDocument/2006/relationships/hyperlink" Target="https://f.hubspotusercontent40.net/hubfs/7453540/201005_AZPOP/PR_Arizona%20Public%20Opinion%20Pulse%20Toplines%20and%20Crosstabs%20(1).pdf" TargetMode="External"/><Relationship Id="rId70" Type="http://schemas.openxmlformats.org/officeDocument/2006/relationships/hyperlink" Target="https://f.hubspotusercontent40.net/hubfs/7453540/201005_AZPOP/PR_Arizona%20Public%20Opinion%20Pulse%20Toplines%20and%20Crosstabs%20(1).pdf" TargetMode="External"/><Relationship Id="rId62" Type="http://schemas.openxmlformats.org/officeDocument/2006/relationships/hyperlink" Target="https://www.ipsos.com/sites/default/files/ct/news/documents/2020-10/topline_reuters_arizona_state_poll_w3_10_14_2020_1.pdf" TargetMode="External"/><Relationship Id="rId61" Type="http://schemas.openxmlformats.org/officeDocument/2006/relationships/hyperlink" Target="https://www.reuters.com/" TargetMode="External"/><Relationship Id="rId64" Type="http://schemas.openxmlformats.org/officeDocument/2006/relationships/hyperlink" Target="https://redfieldandwiltonstrategies.com/wp-content/uploads/2020/11/Redfield__Wilton_Strategies_Eve_of_the_Election_Report_SB.pdf" TargetMode="External"/><Relationship Id="rId63" Type="http://schemas.openxmlformats.org/officeDocument/2006/relationships/hyperlink" Target="https://www.reuters.com/" TargetMode="External"/><Relationship Id="rId66" Type="http://schemas.openxmlformats.org/officeDocument/2006/relationships/hyperlink" Target="https://www.monmouth.edu/polling-institute/documents/monmouthpoll_az_101520.pdf/" TargetMode="External"/><Relationship Id="rId65" Type="http://schemas.openxmlformats.org/officeDocument/2006/relationships/hyperlink" Target="https://www.monmouth.edu/polling-institute/documents/monmouthpoll_az_101520.pdf/" TargetMode="External"/><Relationship Id="rId68" Type="http://schemas.openxmlformats.org/officeDocument/2006/relationships/hyperlink" Target="https://redfieldandwiltonstrategies.com/wp-content/uploads/2020/11/Redfield__Wilton_Strategies_Eve_of_the_Election_Report_SB.pdf" TargetMode="External"/><Relationship Id="rId67" Type="http://schemas.openxmlformats.org/officeDocument/2006/relationships/hyperlink" Target="https://www.monmouth.edu/polling-institute/documents/monmouthpoll_az_101520.pdf/" TargetMode="External"/><Relationship Id="rId60" Type="http://schemas.openxmlformats.org/officeDocument/2006/relationships/hyperlink" Target="https://www.ipsos.com/sites/default/files/ct/news/documents/2020-10/topline_reuters_arizona_state_poll_w3_10_14_2020_1.pdf" TargetMode="External"/><Relationship Id="rId69" Type="http://schemas.openxmlformats.org/officeDocument/2006/relationships/hyperlink" Target="https://drive.google.com/file/d/1qUONKYDJqkz2Nk1F3BKTR_NW-wOqiZ9l/view" TargetMode="External"/><Relationship Id="rId51" Type="http://schemas.openxmlformats.org/officeDocument/2006/relationships/hyperlink" Target="http://politicaliq.com/2020/10/20/az-biden-47-trump-46/" TargetMode="External"/><Relationship Id="rId50" Type="http://schemas.openxmlformats.org/officeDocument/2006/relationships/hyperlink" Target="https://www.cnbc.com/" TargetMode="External"/><Relationship Id="rId53" Type="http://schemas.openxmlformats.org/officeDocument/2006/relationships/hyperlink" Target="https://www.tableau.com/data-insights/us-election-2020/candidate-preference" TargetMode="External"/><Relationship Id="rId52" Type="http://schemas.openxmlformats.org/officeDocument/2006/relationships/hyperlink" Target="https://www.politicaliq.com/" TargetMode="External"/><Relationship Id="rId55" Type="http://schemas.openxmlformats.org/officeDocument/2006/relationships/hyperlink" Target="https://www.tableau.com/data-insights/us-election-2020/candidate-preference" TargetMode="External"/><Relationship Id="rId54" Type="http://schemas.openxmlformats.org/officeDocument/2006/relationships/hyperlink" Target="https://www.axios.com/" TargetMode="External"/><Relationship Id="rId57" Type="http://schemas.openxmlformats.org/officeDocument/2006/relationships/hyperlink" Target="https://www.dataorbital.com/the-blog/breaking-in-arizona-presidential-and-us-races-still-tight-two-weeks-out-from-election-day" TargetMode="External"/><Relationship Id="rId56" Type="http://schemas.openxmlformats.org/officeDocument/2006/relationships/hyperlink" Target="https://www.axios.com/" TargetMode="External"/><Relationship Id="rId59" Type="http://schemas.openxmlformats.org/officeDocument/2006/relationships/hyperlink" Target="https://www.cbsnews.com/" TargetMode="External"/><Relationship Id="rId58" Type="http://schemas.openxmlformats.org/officeDocument/2006/relationships/hyperlink" Target="https://drive.google.com/file/d/1j9uJnxfT1x8spYhW2QmAq6OkSMd06wJG/view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pro.morningconsult.com/trackers/2024-election-state-polls" TargetMode="External"/><Relationship Id="rId42" Type="http://schemas.openxmlformats.org/officeDocument/2006/relationships/hyperlink" Target="https://www.usatoday.com/" TargetMode="External"/><Relationship Id="rId41" Type="http://schemas.openxmlformats.org/officeDocument/2006/relationships/hyperlink" Target="https://www.usatoday.com/story/news/politics/elections/2024/11/01/pennsylvania-poll-harris-trump/75939000007/" TargetMode="External"/><Relationship Id="rId44" Type="http://schemas.openxmlformats.org/officeDocument/2006/relationships/hyperlink" Target="https://www.mcall.com/" TargetMode="External"/><Relationship Id="rId43" Type="http://schemas.openxmlformats.org/officeDocument/2006/relationships/hyperlink" Target="https://www.muhlenberg.edu/aboutus/polling/politicselectionssurveys/papresidentialelectionsurvey-october2024/" TargetMode="External"/><Relationship Id="rId46" Type="http://schemas.openxmlformats.org/officeDocument/2006/relationships/hyperlink" Target="https://maristpoll.marist.edu/polls/marist-pennsylvania-poll-u-s-presidential-contest-in-pennsylvania-november-2024/" TargetMode="External"/><Relationship Id="rId45" Type="http://schemas.openxmlformats.org/officeDocument/2006/relationships/hyperlink" Target="https://maristpoll.marist.edu/polls/marist-pennsylvania-poll-u-s-presidential-contest-in-pennsylvania-november-2024/" TargetMode="External"/><Relationship Id="rId107" Type="http://schemas.openxmlformats.org/officeDocument/2006/relationships/hyperlink" Target="https://www.washingtonpost.com/politics/2024/10/21/harris-trump-post-schar-school-poll/" TargetMode="External"/><Relationship Id="rId106" Type="http://schemas.openxmlformats.org/officeDocument/2006/relationships/hyperlink" Target="https://www.washingtonpost.com/politics/2024/10/21/harris-trump-post-schar-school-poll/" TargetMode="External"/><Relationship Id="rId105" Type="http://schemas.openxmlformats.org/officeDocument/2006/relationships/hyperlink" Target="https://pro.morningconsult.com/trackers/2024-election-state-polls" TargetMode="External"/><Relationship Id="rId104" Type="http://schemas.openxmlformats.org/officeDocument/2006/relationships/hyperlink" Target="http://roseinstitute.org/" TargetMode="External"/><Relationship Id="rId109" Type="http://schemas.openxmlformats.org/officeDocument/2006/relationships/hyperlink" Target="https://www.telegraph.co.uk/" TargetMode="External"/><Relationship Id="rId108" Type="http://schemas.openxmlformats.org/officeDocument/2006/relationships/hyperlink" Target="https://redfieldandwiltonstrategies.com/latest-us-swing-states-voting-intention-12-14-october-2024/" TargetMode="External"/><Relationship Id="rId48" Type="http://schemas.openxmlformats.org/officeDocument/2006/relationships/hyperlink" Target="https://echeloninsights.com/in-the-news/oct2024-pa-poll/" TargetMode="External"/><Relationship Id="rId47" Type="http://schemas.openxmlformats.org/officeDocument/2006/relationships/hyperlink" Target="https://echeloninsights.com/in-the-news/oct2024-pa-poll/" TargetMode="External"/><Relationship Id="rId49" Type="http://schemas.openxmlformats.org/officeDocument/2006/relationships/hyperlink" Target="https://www.washingtonpost.com/politics/2024/11/01/harris-trump-pennsylvania-post-poll/" TargetMode="External"/><Relationship Id="rId103" Type="http://schemas.openxmlformats.org/officeDocument/2006/relationships/hyperlink" Target="https://s10294.pcdn.co/wp-content/uploads/2024/10/PA_CMC-Rose-State-Poll-Fact-Sheet_RFR.pdf" TargetMode="External"/><Relationship Id="rId102" Type="http://schemas.openxmlformats.org/officeDocument/2006/relationships/hyperlink" Target="http://roseinstitute.org/" TargetMode="External"/><Relationship Id="rId101" Type="http://schemas.openxmlformats.org/officeDocument/2006/relationships/hyperlink" Target="https://s10294.pcdn.co/wp-content/uploads/2024/10/PA_CMC-Rose-State-Poll-Fact-Sheet_RFR.pdf" TargetMode="External"/><Relationship Id="rId100" Type="http://schemas.openxmlformats.org/officeDocument/2006/relationships/hyperlink" Target="https://www.thebullfinchgroup.com/post/your-election-guide-for-the-midrust-battlegrounds" TargetMode="External"/><Relationship Id="rId31" Type="http://schemas.openxmlformats.org/officeDocument/2006/relationships/hyperlink" Target="https://d3nkl3psvxxpe9.cloudfront.net/documents/Times_SAY24_20241101.pdf" TargetMode="External"/><Relationship Id="rId30" Type="http://schemas.openxmlformats.org/officeDocument/2006/relationships/hyperlink" Target="https://www.telegraph.co.uk/" TargetMode="External"/><Relationship Id="rId33" Type="http://schemas.openxmlformats.org/officeDocument/2006/relationships/hyperlink" Target="https://d3nkl3psvxxpe9.cloudfront.net/documents/Times_SAY24_20241101.pdf" TargetMode="External"/><Relationship Id="rId32" Type="http://schemas.openxmlformats.org/officeDocument/2006/relationships/hyperlink" Target="https://www.thetimes.com/" TargetMode="External"/><Relationship Id="rId35" Type="http://schemas.openxmlformats.org/officeDocument/2006/relationships/hyperlink" Target="https://d3nkl3psvxxpe9.cloudfront.net/documents/Times_SAY24_20241101.pdf" TargetMode="External"/><Relationship Id="rId34" Type="http://schemas.openxmlformats.org/officeDocument/2006/relationships/hyperlink" Target="https://www.thetimes.com/" TargetMode="External"/><Relationship Id="rId37" Type="http://schemas.openxmlformats.org/officeDocument/2006/relationships/hyperlink" Target="https://d3nkl3psvxxpe9.cloudfront.net/documents/Times_SAY24_20241101.pdf" TargetMode="External"/><Relationship Id="rId36" Type="http://schemas.openxmlformats.org/officeDocument/2006/relationships/hyperlink" Target="https://www.thetimes.com/" TargetMode="External"/><Relationship Id="rId39" Type="http://schemas.openxmlformats.org/officeDocument/2006/relationships/hyperlink" Target="https://www.dataforprogress.org/blog/2024/11/1/final-data-for-progress-swing-state-polls" TargetMode="External"/><Relationship Id="rId38" Type="http://schemas.openxmlformats.org/officeDocument/2006/relationships/hyperlink" Target="https://www.thetimes.com/" TargetMode="External"/><Relationship Id="rId20" Type="http://schemas.openxmlformats.org/officeDocument/2006/relationships/hyperlink" Target="https://www.activote.net/harris-stays-ahead-in-keystone-state/" TargetMode="External"/><Relationship Id="rId22" Type="http://schemas.openxmlformats.org/officeDocument/2006/relationships/hyperlink" Target="https://www.focaldata.com/blog/our-final-report-on-the-us-presidential-election" TargetMode="External"/><Relationship Id="rId21" Type="http://schemas.openxmlformats.org/officeDocument/2006/relationships/hyperlink" Target="https://www.focaldata.com/blog/our-final-report-on-the-us-presidential-election" TargetMode="External"/><Relationship Id="rId24" Type="http://schemas.openxmlformats.org/officeDocument/2006/relationships/hyperlink" Target="https://substack.com/inbox/post/151014002?r=4aupgp" TargetMode="External"/><Relationship Id="rId23" Type="http://schemas.openxmlformats.org/officeDocument/2006/relationships/hyperlink" Target="https://www.focaldata.com/blog/our-final-report-on-the-us-presidential-election" TargetMode="External"/><Relationship Id="rId129" Type="http://schemas.openxmlformats.org/officeDocument/2006/relationships/hyperlink" Target="https://amgreatness.com/" TargetMode="External"/><Relationship Id="rId128" Type="http://schemas.openxmlformats.org/officeDocument/2006/relationships/hyperlink" Target="https://amgreatness.com/2024/10/10/trump-leads-in-pennsylvania-dave-mccormick-charges/" TargetMode="External"/><Relationship Id="rId127" Type="http://schemas.openxmlformats.org/officeDocument/2006/relationships/hyperlink" Target="https://amgreatness.com/" TargetMode="External"/><Relationship Id="rId126" Type="http://schemas.openxmlformats.org/officeDocument/2006/relationships/hyperlink" Target="https://amgreatness.com/2024/10/10/trump-leads-in-pennsylvania-dave-mccormick-charges/" TargetMode="External"/><Relationship Id="rId26" Type="http://schemas.openxmlformats.org/officeDocument/2006/relationships/hyperlink" Target="https://www.atlasintel.org/poll/usa-swing-states-2024-10-31" TargetMode="External"/><Relationship Id="rId121" Type="http://schemas.openxmlformats.org/officeDocument/2006/relationships/hyperlink" Target="https://www.telegraph.co.uk/" TargetMode="External"/><Relationship Id="rId25" Type="http://schemas.openxmlformats.org/officeDocument/2006/relationships/hyperlink" Target="https://www.youtube.com/@OnPointPoliticsOfficial/videos" TargetMode="External"/><Relationship Id="rId120" Type="http://schemas.openxmlformats.org/officeDocument/2006/relationships/hyperlink" Target="https://redfieldandwiltonstrategies.com/pennsylvania-and-georgia-voting-intention-8-9-october-2024/" TargetMode="External"/><Relationship Id="rId28" Type="http://schemas.openxmlformats.org/officeDocument/2006/relationships/hyperlink" Target="https://www.semafor.com/newsletter/11/01/2024/the-view-from-the-swing-states" TargetMode="External"/><Relationship Id="rId27" Type="http://schemas.openxmlformats.org/officeDocument/2006/relationships/hyperlink" Target="https://www.atlasintel.org/poll/usa-swing-states-2024-10-31" TargetMode="External"/><Relationship Id="rId125" Type="http://schemas.openxmlformats.org/officeDocument/2006/relationships/hyperlink" Target="https://amgreatness.com/" TargetMode="External"/><Relationship Id="rId29" Type="http://schemas.openxmlformats.org/officeDocument/2006/relationships/hyperlink" Target="https://redfieldandwiltonstrategies.com/final-us-swing-states-voting-intention-28-31-october/" TargetMode="External"/><Relationship Id="rId124" Type="http://schemas.openxmlformats.org/officeDocument/2006/relationships/hyperlink" Target="https://amgreatness.com/2024/10/10/trump-leads-in-pennsylvania-dave-mccormick-charges/" TargetMode="External"/><Relationship Id="rId123" Type="http://schemas.openxmlformats.org/officeDocument/2006/relationships/hyperlink" Target="https://amgreatness.com/" TargetMode="External"/><Relationship Id="rId122" Type="http://schemas.openxmlformats.org/officeDocument/2006/relationships/hyperlink" Target="https://amgreatness.com/2024/10/10/trump-leads-in-pennsylvania-dave-mccormick-charges/" TargetMode="External"/><Relationship Id="rId95" Type="http://schemas.openxmlformats.org/officeDocument/2006/relationships/hyperlink" Target="https://redfieldandwiltonstrategies.com/latest-us-swing-states-voting-intention-16-18-october-2024/" TargetMode="External"/><Relationship Id="rId94" Type="http://schemas.openxmlformats.org/officeDocument/2006/relationships/hyperlink" Target="https://www.thetrafalgargroup.org/news/pa-pres-102024/" TargetMode="External"/><Relationship Id="rId97" Type="http://schemas.openxmlformats.org/officeDocument/2006/relationships/hyperlink" Target="https://www.atlasintel.org/poll/usa-swing-states-2024-10-17" TargetMode="External"/><Relationship Id="rId96" Type="http://schemas.openxmlformats.org/officeDocument/2006/relationships/hyperlink" Target="https://www.telegraph.co.uk/" TargetMode="External"/><Relationship Id="rId11" Type="http://schemas.openxmlformats.org/officeDocument/2006/relationships/hyperlink" Target="https://www.inquirer.com/" TargetMode="External"/><Relationship Id="rId99" Type="http://schemas.openxmlformats.org/officeDocument/2006/relationships/hyperlink" Target="https://www.thebullfinchgroup.com/post/your-election-guide-for-the-midrust-battlegrounds" TargetMode="External"/><Relationship Id="rId10" Type="http://schemas.openxmlformats.org/officeDocument/2006/relationships/hyperlink" Target="https://www.nytimes.com/2024/11/03/us/politics/harris-trump-times-siena-poll.html" TargetMode="External"/><Relationship Id="rId98" Type="http://schemas.openxmlformats.org/officeDocument/2006/relationships/hyperlink" Target="https://www.atlasintel.org/poll/usa-swing-states-2024-10-17" TargetMode="External"/><Relationship Id="rId13" Type="http://schemas.openxmlformats.org/officeDocument/2006/relationships/hyperlink" Target="https://www.inquirer.com/" TargetMode="External"/><Relationship Id="rId12" Type="http://schemas.openxmlformats.org/officeDocument/2006/relationships/hyperlink" Target="https://www.nytimes.com/2024/11/03/us/politics/harris-trump-times-siena-poll.html" TargetMode="External"/><Relationship Id="rId91" Type="http://schemas.openxmlformats.org/officeDocument/2006/relationships/hyperlink" Target="https://www.fandmpoll.org/franklin-marshall-poll-release-october-2024/" TargetMode="External"/><Relationship Id="rId90" Type="http://schemas.openxmlformats.org/officeDocument/2006/relationships/hyperlink" Target="https://www.bloomberg.com/" TargetMode="External"/><Relationship Id="rId93" Type="http://schemas.openxmlformats.org/officeDocument/2006/relationships/hyperlink" Target="https://www.fandmpoll.org/franklin-marshall-poll-release-october-2024/" TargetMode="External"/><Relationship Id="rId92" Type="http://schemas.openxmlformats.org/officeDocument/2006/relationships/hyperlink" Target="https://www.fandmpoll.org/franklin-marshall-poll-release-october-2024/" TargetMode="External"/><Relationship Id="rId118" Type="http://schemas.openxmlformats.org/officeDocument/2006/relationships/hyperlink" Target="https://projects.fivethirtyeight.com/polls/20241015_PA_AmericanPulse.pdf" TargetMode="External"/><Relationship Id="rId117" Type="http://schemas.openxmlformats.org/officeDocument/2006/relationships/hyperlink" Target="https://www.inquirer.com/" TargetMode="External"/><Relationship Id="rId116" Type="http://schemas.openxmlformats.org/officeDocument/2006/relationships/hyperlink" Target="https://www.nytimes.com/2024/10/12/upshot/harris-trump-polls-election.html" TargetMode="External"/><Relationship Id="rId115" Type="http://schemas.openxmlformats.org/officeDocument/2006/relationships/hyperlink" Target="https://www.inquirer.com/" TargetMode="External"/><Relationship Id="rId119" Type="http://schemas.openxmlformats.org/officeDocument/2006/relationships/hyperlink" Target="https://www.americanpulse.us/New-Poll-Post-Landscape-Shifting-Events" TargetMode="External"/><Relationship Id="rId15" Type="http://schemas.openxmlformats.org/officeDocument/2006/relationships/hyperlink" Target="https://www.inquirer.com/" TargetMode="External"/><Relationship Id="rId110" Type="http://schemas.openxmlformats.org/officeDocument/2006/relationships/hyperlink" Target="https://www.nytimes.com/2024/10/12/upshot/harris-trump-polls-election.html" TargetMode="External"/><Relationship Id="rId14" Type="http://schemas.openxmlformats.org/officeDocument/2006/relationships/hyperlink" Target="https://www.nytimes.com/2024/11/03/us/politics/harris-trump-times-siena-poll.html" TargetMode="External"/><Relationship Id="rId17" Type="http://schemas.openxmlformats.org/officeDocument/2006/relationships/hyperlink" Target="https://www.inquirer.com/" TargetMode="External"/><Relationship Id="rId16" Type="http://schemas.openxmlformats.org/officeDocument/2006/relationships/hyperlink" Target="https://www.nytimes.com/2024/11/03/us/politics/harris-trump-times-siena-poll.html" TargetMode="External"/><Relationship Id="rId19" Type="http://schemas.openxmlformats.org/officeDocument/2006/relationships/hyperlink" Target="https://www.fau.edu/newsdesk/articles/nov24midwestpennpoll.php" TargetMode="External"/><Relationship Id="rId114" Type="http://schemas.openxmlformats.org/officeDocument/2006/relationships/hyperlink" Target="https://www.nytimes.com/2024/10/12/upshot/harris-trump-polls-election.html" TargetMode="External"/><Relationship Id="rId18" Type="http://schemas.openxmlformats.org/officeDocument/2006/relationships/hyperlink" Target="https://www.fau.edu/newsdesk/articles/nov24midwestpennpoll.php" TargetMode="External"/><Relationship Id="rId113" Type="http://schemas.openxmlformats.org/officeDocument/2006/relationships/hyperlink" Target="https://www.inquirer.com/" TargetMode="External"/><Relationship Id="rId112" Type="http://schemas.openxmlformats.org/officeDocument/2006/relationships/hyperlink" Target="https://www.nytimes.com/2024/10/12/upshot/harris-trump-polls-election.html" TargetMode="External"/><Relationship Id="rId111" Type="http://schemas.openxmlformats.org/officeDocument/2006/relationships/hyperlink" Target="https://www.inquirer.com/" TargetMode="External"/><Relationship Id="rId84" Type="http://schemas.openxmlformats.org/officeDocument/2006/relationships/hyperlink" Target="https://www.bloomberg.com/" TargetMode="External"/><Relationship Id="rId83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86" Type="http://schemas.openxmlformats.org/officeDocument/2006/relationships/hyperlink" Target="https://www.bloomberg.com/" TargetMode="External"/><Relationship Id="rId85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88" Type="http://schemas.openxmlformats.org/officeDocument/2006/relationships/hyperlink" Target="https://www.bloomberg.com/" TargetMode="External"/><Relationship Id="rId150" Type="http://schemas.openxmlformats.org/officeDocument/2006/relationships/hyperlink" Target="https://jacobin.com/2024/10/harris-trump-pa-workers-election-poll" TargetMode="External"/><Relationship Id="rId87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89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80" Type="http://schemas.openxmlformats.org/officeDocument/2006/relationships/hyperlink" Target="https://latorrecommunications.com/" TargetMode="External"/><Relationship Id="rId82" Type="http://schemas.openxmlformats.org/officeDocument/2006/relationships/hyperlink" Target="https://trendingpoliticsnews.com/" TargetMode="External"/><Relationship Id="rId81" Type="http://schemas.openxmlformats.org/officeDocument/2006/relationships/hyperlink" Target="https://quantusinsights.org/f/quantus-insights-pennsylvania-2024-election-survey-analysis" TargetMode="External"/><Relationship Id="rId1" Type="http://schemas.openxmlformats.org/officeDocument/2006/relationships/hyperlink" Target="https://projects.fivethirtyeight.com/polls/president-general/2024/pennsylvania/" TargetMode="External"/><Relationship Id="rId2" Type="http://schemas.openxmlformats.org/officeDocument/2006/relationships/hyperlink" Target="https://researchco.ca/2024/11/04/states-us-2024/" TargetMode="External"/><Relationship Id="rId3" Type="http://schemas.openxmlformats.org/officeDocument/2006/relationships/hyperlink" Target="https://www.thetrafalgargroup.org/news/pa-pres-1103/" TargetMode="External"/><Relationship Id="rId149" Type="http://schemas.openxmlformats.org/officeDocument/2006/relationships/hyperlink" Target="https://www.telegraph.co.uk/" TargetMode="External"/><Relationship Id="rId4" Type="http://schemas.openxmlformats.org/officeDocument/2006/relationships/hyperlink" Target="https://patriotpolling.com/our-polls/f/final-2024-presidential-poll" TargetMode="External"/><Relationship Id="rId148" Type="http://schemas.openxmlformats.org/officeDocument/2006/relationships/hyperlink" Target="https://redfieldandwiltonstrategies.com/latest-us-swing-states-voting-intention-27-september-2-october-2024/" TargetMode="External"/><Relationship Id="rId9" Type="http://schemas.openxmlformats.org/officeDocument/2006/relationships/hyperlink" Target="https://thehill.com/" TargetMode="External"/><Relationship Id="rId143" Type="http://schemas.openxmlformats.org/officeDocument/2006/relationships/hyperlink" Target="https://poll.qu.edu/poll-release?releaseid=3913" TargetMode="External"/><Relationship Id="rId142" Type="http://schemas.openxmlformats.org/officeDocument/2006/relationships/hyperlink" Target="https://poll.qu.edu/poll-release?releaseid=3913" TargetMode="External"/><Relationship Id="rId141" Type="http://schemas.openxmlformats.org/officeDocument/2006/relationships/hyperlink" Target="https://researchco.ca/2024/10/08/battlegrounds-us-2024/" TargetMode="External"/><Relationship Id="rId140" Type="http://schemas.openxmlformats.org/officeDocument/2006/relationships/hyperlink" Target="https://www.wsj.com/" TargetMode="External"/><Relationship Id="rId5" Type="http://schemas.openxmlformats.org/officeDocument/2006/relationships/hyperlink" Target="https://insideradvantage.com/insideradvantage-surveys-az-mi-wi-pa-nc/" TargetMode="External"/><Relationship Id="rId147" Type="http://schemas.openxmlformats.org/officeDocument/2006/relationships/hyperlink" Target="https://www.uaustin.org/" TargetMode="External"/><Relationship Id="rId6" Type="http://schemas.openxmlformats.org/officeDocument/2006/relationships/hyperlink" Target="https://projects.fivethirtyeight.com/polls/20241102_SwingStates_AtlasIntel.pdf" TargetMode="External"/><Relationship Id="rId146" Type="http://schemas.openxmlformats.org/officeDocument/2006/relationships/hyperlink" Target="https://projects.fivethirtyeight.com/polls/20241010_PA_UATXmemo.pdf" TargetMode="External"/><Relationship Id="rId7" Type="http://schemas.openxmlformats.org/officeDocument/2006/relationships/hyperlink" Target="https://projects.fivethirtyeight.com/polls/20241102_SwingStates_AtlasIntel.pdf" TargetMode="External"/><Relationship Id="rId145" Type="http://schemas.openxmlformats.org/officeDocument/2006/relationships/hyperlink" Target="https://www.uaustin.org/" TargetMode="External"/><Relationship Id="rId8" Type="http://schemas.openxmlformats.org/officeDocument/2006/relationships/hyperlink" Target="https://emersoncollegepolling.com/november-2024-final-swing-state-polls-too-close-to-call-election-for-president/" TargetMode="External"/><Relationship Id="rId144" Type="http://schemas.openxmlformats.org/officeDocument/2006/relationships/hyperlink" Target="https://projects.fivethirtyeight.com/polls/20241010_PA_UATXmemo.pdf" TargetMode="External"/><Relationship Id="rId73" Type="http://schemas.openxmlformats.org/officeDocument/2006/relationships/hyperlink" Target="https://cooperativeelectionstudy.shinyapps.io/stateprezapp2024/" TargetMode="External"/><Relationship Id="rId72" Type="http://schemas.openxmlformats.org/officeDocument/2006/relationships/hyperlink" Target="https://cooperativeelectionstudy.shinyapps.io/stateprezapp2024/" TargetMode="External"/><Relationship Id="rId75" Type="http://schemas.openxmlformats.org/officeDocument/2006/relationships/hyperlink" Target="https://emersoncollegepolling.com/october-2024-pennsylvania-poll-trump-49-harris-48/" TargetMode="External"/><Relationship Id="rId74" Type="http://schemas.openxmlformats.org/officeDocument/2006/relationships/hyperlink" Target="https://www.uml.edu/docs/2024-Oct31-PA-Topline_tcm18-392293.pdf" TargetMode="External"/><Relationship Id="rId77" Type="http://schemas.openxmlformats.org/officeDocument/2006/relationships/hyperlink" Target="https://redfieldandwiltonstrategies.com/latest-us-swing-states-voting-intention-20-22-october-2024/" TargetMode="External"/><Relationship Id="rId76" Type="http://schemas.openxmlformats.org/officeDocument/2006/relationships/hyperlink" Target="https://www.realclearpennsylvania.com/" TargetMode="External"/><Relationship Id="rId79" Type="http://schemas.openxmlformats.org/officeDocument/2006/relationships/hyperlink" Target="https://mcusercontent.com/fadb7f1420fadfe09cc9d0f9c/files/a54b534a-f99a-9018-aae9-ae8a1b683189/PAStatewide_Toplines_LaTorre_Oct2024.01.pdf" TargetMode="External"/><Relationship Id="rId78" Type="http://schemas.openxmlformats.org/officeDocument/2006/relationships/hyperlink" Target="https://www.telegraph.co.uk/" TargetMode="External"/><Relationship Id="rId71" Type="http://schemas.openxmlformats.org/officeDocument/2006/relationships/hyperlink" Target="https://amgreatness.com/" TargetMode="External"/><Relationship Id="rId70" Type="http://schemas.openxmlformats.org/officeDocument/2006/relationships/hyperlink" Target="https://amgreatness.com/2024/10/28/pennsylvania-headed-for-a-photo-finish-new-american-greatness-polling/" TargetMode="External"/><Relationship Id="rId139" Type="http://schemas.openxmlformats.org/officeDocument/2006/relationships/hyperlink" Target="https://www.wsj.com/politics/elections/trump-harris-swing-state-poll-october-2024-c3ca9414" TargetMode="External"/><Relationship Id="rId138" Type="http://schemas.openxmlformats.org/officeDocument/2006/relationships/hyperlink" Target="https://www.wsj.com/" TargetMode="External"/><Relationship Id="rId137" Type="http://schemas.openxmlformats.org/officeDocument/2006/relationships/hyperlink" Target="https://www.wsj.com/politics/elections/trump-harris-swing-state-poll-october-2024-c3ca9414" TargetMode="External"/><Relationship Id="rId132" Type="http://schemas.openxmlformats.org/officeDocument/2006/relationships/hyperlink" Target="https://insideradvantage.com/insideradvantage-pennsylvania-survey-trump-leads-by-two-points/" TargetMode="External"/><Relationship Id="rId131" Type="http://schemas.openxmlformats.org/officeDocument/2006/relationships/hyperlink" Target="https://www.politico.com/newsletters/playbook/2024/10/17/kamala-harris-goes-baier-hunting-00184120" TargetMode="External"/><Relationship Id="rId130" Type="http://schemas.openxmlformats.org/officeDocument/2006/relationships/hyperlink" Target="https://x.com/IAPolls2022/status/1844418916107341948" TargetMode="External"/><Relationship Id="rId136" Type="http://schemas.openxmlformats.org/officeDocument/2006/relationships/hyperlink" Target="https://www.nexstar.tv/" TargetMode="External"/><Relationship Id="rId135" Type="http://schemas.openxmlformats.org/officeDocument/2006/relationships/hyperlink" Target="https://emersoncollegepolling.com/october-2024-state-polls-mixed-movement-across-swing-states-shows-dead-heat/" TargetMode="External"/><Relationship Id="rId134" Type="http://schemas.openxmlformats.org/officeDocument/2006/relationships/hyperlink" Target="https://www.dailymail.co.uk/ushome/index.html" TargetMode="External"/><Relationship Id="rId133" Type="http://schemas.openxmlformats.org/officeDocument/2006/relationships/hyperlink" Target="https://www.dailymail.co.uk/news/article-13943171/pennsylvania-presidential-poll-donald-trump-kamala-harris.html" TargetMode="External"/><Relationship Id="rId62" Type="http://schemas.openxmlformats.org/officeDocument/2006/relationships/hyperlink" Target="https://www.foxnews.com/official-polls/fox-news-poll-its-neck-and-neck-pennsylvania-presidential-race" TargetMode="External"/><Relationship Id="rId61" Type="http://schemas.openxmlformats.org/officeDocument/2006/relationships/hyperlink" Target="https://www.foxnews.com/" TargetMode="External"/><Relationship Id="rId64" Type="http://schemas.openxmlformats.org/officeDocument/2006/relationships/hyperlink" Target="https://www.cnn.com/2024/10/30/politics/cnn-polls-michigan-wisconsin-pennsylvania-blue-wall/index.html" TargetMode="External"/><Relationship Id="rId63" Type="http://schemas.openxmlformats.org/officeDocument/2006/relationships/hyperlink" Target="https://www.foxnews.com/" TargetMode="External"/><Relationship Id="rId66" Type="http://schemas.openxmlformats.org/officeDocument/2006/relationships/hyperlink" Target="https://www.cbsnews.com/" TargetMode="External"/><Relationship Id="rId65" Type="http://schemas.openxmlformats.org/officeDocument/2006/relationships/hyperlink" Target="https://www.cbsnews.com/news/harris-trump-poll-pennsylvania-29-10-2024/" TargetMode="External"/><Relationship Id="rId68" Type="http://schemas.openxmlformats.org/officeDocument/2006/relationships/hyperlink" Target="https://redfieldandwiltonstrategies.com/latest-us-swing-states-voting-intention-25-27-october-2024/" TargetMode="External"/><Relationship Id="rId67" Type="http://schemas.openxmlformats.org/officeDocument/2006/relationships/hyperlink" Target="https://insideradvantage.com/insideradvantage-pennsylvania-survey-trump-leads-by-one-point-casey-jr-and-mccormick-tied-in-senate-contest/" TargetMode="External"/><Relationship Id="rId60" Type="http://schemas.openxmlformats.org/officeDocument/2006/relationships/hyperlink" Target="https://www.foxnews.com/official-polls/fox-news-poll-its-neck-and-neck-pennsylvania-presidential-race" TargetMode="External"/><Relationship Id="rId69" Type="http://schemas.openxmlformats.org/officeDocument/2006/relationships/hyperlink" Target="https://www.telegraph.co.uk/" TargetMode="External"/><Relationship Id="rId51" Type="http://schemas.openxmlformats.org/officeDocument/2006/relationships/hyperlink" Target="https://www.atlasintel.org/poll/usa-swing-states-2024-10-29" TargetMode="External"/><Relationship Id="rId50" Type="http://schemas.openxmlformats.org/officeDocument/2006/relationships/hyperlink" Target="https://www.washingtonpost.com/politics/2024/11/01/harris-trump-pennsylvania-post-poll/" TargetMode="External"/><Relationship Id="rId53" Type="http://schemas.openxmlformats.org/officeDocument/2006/relationships/hyperlink" Target="https://poll.qu.edu/poll-release?releaseid=3916" TargetMode="External"/><Relationship Id="rId52" Type="http://schemas.openxmlformats.org/officeDocument/2006/relationships/hyperlink" Target="https://www.atlasintel.org/poll/usa-swing-states-2024-10-29" TargetMode="External"/><Relationship Id="rId55" Type="http://schemas.openxmlformats.org/officeDocument/2006/relationships/hyperlink" Target="https://www.monmouth.edu/polling-institute/reports/MonmouthPoll_PA_103024/" TargetMode="External"/><Relationship Id="rId54" Type="http://schemas.openxmlformats.org/officeDocument/2006/relationships/hyperlink" Target="https://poll.qu.edu/poll-release?releaseid=3916" TargetMode="External"/><Relationship Id="rId57" Type="http://schemas.openxmlformats.org/officeDocument/2006/relationships/hyperlink" Target="https://www.foxnews.com/" TargetMode="External"/><Relationship Id="rId56" Type="http://schemas.openxmlformats.org/officeDocument/2006/relationships/hyperlink" Target="https://www.foxnews.com/official-polls/fox-news-poll-its-neck-and-neck-pennsylvania-presidential-race" TargetMode="External"/><Relationship Id="rId59" Type="http://schemas.openxmlformats.org/officeDocument/2006/relationships/hyperlink" Target="https://www.foxnews.com/" TargetMode="External"/><Relationship Id="rId154" Type="http://schemas.openxmlformats.org/officeDocument/2006/relationships/drawing" Target="../drawings/drawing13.xml"/><Relationship Id="rId58" Type="http://schemas.openxmlformats.org/officeDocument/2006/relationships/hyperlink" Target="https://www.foxnews.com/official-polls/fox-news-poll-its-neck-and-neck-pennsylvania-presidential-race" TargetMode="External"/><Relationship Id="rId153" Type="http://schemas.openxmlformats.org/officeDocument/2006/relationships/hyperlink" Target="https://www.article3project.org/" TargetMode="External"/><Relationship Id="rId152" Type="http://schemas.openxmlformats.org/officeDocument/2006/relationships/hyperlink" Target="https://cdn.sanity.io/files/ifn0l6bs/production/1466ccb9011fe2f2fe272e13261c967325759db3.pdf" TargetMode="External"/><Relationship Id="rId151" Type="http://schemas.openxmlformats.org/officeDocument/2006/relationships/hyperlink" Target="https://jacobin.com/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s://thehill.com/homenews/campaign/523477-exclusive-poll-biden-leads-in-florida-pennsylvania-and-north-carolina" TargetMode="External"/><Relationship Id="rId42" Type="http://schemas.openxmlformats.org/officeDocument/2006/relationships/hyperlink" Target="https://www.langerresearch.com/wp-content/uploads/1216a62020StateBattlegrounds-FLPA.pdf" TargetMode="External"/><Relationship Id="rId41" Type="http://schemas.openxmlformats.org/officeDocument/2006/relationships/hyperlink" Target="https://thehill.com/" TargetMode="External"/><Relationship Id="rId44" Type="http://schemas.openxmlformats.org/officeDocument/2006/relationships/hyperlink" Target="https://medium.com/wick-research/predicting-2020-research-on-the-research-57ad9b7b3d5a" TargetMode="External"/><Relationship Id="rId43" Type="http://schemas.openxmlformats.org/officeDocument/2006/relationships/hyperlink" Target="https://www.langerresearch.com/wp-content/uploads/1216a62020StateBattlegrounds-FLPA.pdf" TargetMode="External"/><Relationship Id="rId46" Type="http://schemas.openxmlformats.org/officeDocument/2006/relationships/hyperlink" Target="https://www.mcall.com/" TargetMode="External"/><Relationship Id="rId45" Type="http://schemas.openxmlformats.org/officeDocument/2006/relationships/hyperlink" Target="https://www.muhlenberg.edu/media/contentassets/pdf/about/polling/surveys/pennsylvania/FINAL_PA_ELEC2020_LATE_OCT_REPORT%20(1)%20(1).pdf" TargetMode="External"/><Relationship Id="rId107" Type="http://schemas.openxmlformats.org/officeDocument/2006/relationships/hyperlink" Target="https://drive.google.com/file/d/1kioj7cMIsxOhN81x_i1ZPNrgbClGmy95/view" TargetMode="External"/><Relationship Id="rId106" Type="http://schemas.openxmlformats.org/officeDocument/2006/relationships/hyperlink" Target="https://www.politicaliq.com/" TargetMode="External"/><Relationship Id="rId105" Type="http://schemas.openxmlformats.org/officeDocument/2006/relationships/hyperlink" Target="http://politicaliq.com/2020/10/14/pa-biden-49-trump-43/" TargetMode="External"/><Relationship Id="rId104" Type="http://schemas.openxmlformats.org/officeDocument/2006/relationships/hyperlink" Target="https://drive.google.com/file/d/1zZdYPhVEQQ9ZATepZLjVA-RZbwMCoLuQ/view" TargetMode="External"/><Relationship Id="rId109" Type="http://schemas.openxmlformats.org/officeDocument/2006/relationships/hyperlink" Target="https://www.ipsos.com/sites/default/files/ct/news/documents/2020-10/topline_reuters_pennsylvania_state_poll_w3_10_12_20.pdf" TargetMode="External"/><Relationship Id="rId108" Type="http://schemas.openxmlformats.org/officeDocument/2006/relationships/hyperlink" Target="https://rustbeltrising.com/" TargetMode="External"/><Relationship Id="rId48" Type="http://schemas.openxmlformats.org/officeDocument/2006/relationships/hyperlink" Target="https://www.politicaliq.com/" TargetMode="External"/><Relationship Id="rId47" Type="http://schemas.openxmlformats.org/officeDocument/2006/relationships/hyperlink" Target="http://politicaliq.com/2020/10/28/post-debate-pennsylvania-biden-51-trump-45/" TargetMode="External"/><Relationship Id="rId49" Type="http://schemas.openxmlformats.org/officeDocument/2006/relationships/hyperlink" Target="https://poll.qu.edu/Poll-Release?releaseid=3741" TargetMode="External"/><Relationship Id="rId103" Type="http://schemas.openxmlformats.org/officeDocument/2006/relationships/hyperlink" Target="https://redfieldandwiltonstrategies.com/wp-content/uploads/2020/11/Redfield__Wilton_Strategies_Eve_of_the_Election_Report_SB.pdf" TargetMode="External"/><Relationship Id="rId102" Type="http://schemas.openxmlformats.org/officeDocument/2006/relationships/hyperlink" Target="https://amgreatness.com/" TargetMode="External"/><Relationship Id="rId101" Type="http://schemas.openxmlformats.org/officeDocument/2006/relationships/hyperlink" Target="https://projects.fivethirtyeight.com/polls/20201016_PA_InsiderAdvantage.pdf" TargetMode="External"/><Relationship Id="rId100" Type="http://schemas.openxmlformats.org/officeDocument/2006/relationships/hyperlink" Target="https://thehill.com/" TargetMode="External"/><Relationship Id="rId31" Type="http://schemas.openxmlformats.org/officeDocument/2006/relationships/hyperlink" Target="https://int.nyt.com/data/documenttools/az-fl-pa-wi/bc6b622f38350414/full.pdf" TargetMode="External"/><Relationship Id="rId30" Type="http://schemas.openxmlformats.org/officeDocument/2006/relationships/hyperlink" Target="https://competeeverywhere.com/" TargetMode="External"/><Relationship Id="rId33" Type="http://schemas.openxmlformats.org/officeDocument/2006/relationships/hyperlink" Target="https://emersonpolling.reportablenews.com/pr/super-poll-sunday-biden-with-slight-lead-over-trump-in-pennsylvania-maine-s-second-district-competitive" TargetMode="External"/><Relationship Id="rId32" Type="http://schemas.openxmlformats.org/officeDocument/2006/relationships/hyperlink" Target="https://morningconsult.com/form/2020-u-s-election-tracker/" TargetMode="External"/><Relationship Id="rId35" Type="http://schemas.openxmlformats.org/officeDocument/2006/relationships/hyperlink" Target="https://static1.squarespace.com/static/5e28be4ccb16eb0aa6496c31/t/5f9f6d4d11f67f690ade11aa/1604283726251/Crosstab+-+Pennsylvania+2020+PollSmart+Poll+Demos.pdf" TargetMode="External"/><Relationship Id="rId34" Type="http://schemas.openxmlformats.org/officeDocument/2006/relationships/hyperlink" Target="https://projects.fivethirtyeight.com/polls/10312020_PA_AtlasIntel.pdf" TargetMode="External"/><Relationship Id="rId37" Type="http://schemas.openxmlformats.org/officeDocument/2006/relationships/hyperlink" Target="https://www.climatepower2020.org/wp-content/uploads/sites/23/2020/10/Pennsylvania-Results.pdf" TargetMode="External"/><Relationship Id="rId36" Type="http://schemas.openxmlformats.org/officeDocument/2006/relationships/hyperlink" Target="https://www.pollsmartmr.com/" TargetMode="External"/><Relationship Id="rId39" Type="http://schemas.openxmlformats.org/officeDocument/2006/relationships/hyperlink" Target="https://redfieldandwiltonstrategies.com/eve-of-the-election-report-and-final-swing-states-voting-intention-26-29-october/" TargetMode="External"/><Relationship Id="rId38" Type="http://schemas.openxmlformats.org/officeDocument/2006/relationships/hyperlink" Target="https://climatepower.us/about/" TargetMode="External"/><Relationship Id="rId20" Type="http://schemas.openxmlformats.org/officeDocument/2006/relationships/hyperlink" Target="https://www.monmouth.edu/polling-institute/documents/monmouthpoll_pa_110220.pdf/" TargetMode="External"/><Relationship Id="rId22" Type="http://schemas.openxmlformats.org/officeDocument/2006/relationships/hyperlink" Target="https://www.reuters.com/" TargetMode="External"/><Relationship Id="rId21" Type="http://schemas.openxmlformats.org/officeDocument/2006/relationships/hyperlink" Target="https://www.ipsos.com/sites/default/files/ct/news/documents/2020-11/topline_reuters_pennsylvania_state_poll_w6_11_01_2020_.pdf" TargetMode="External"/><Relationship Id="rId24" Type="http://schemas.openxmlformats.org/officeDocument/2006/relationships/hyperlink" Target="https://www.reuters.com/" TargetMode="External"/><Relationship Id="rId23" Type="http://schemas.openxmlformats.org/officeDocument/2006/relationships/hyperlink" Target="https://www.ipsos.com/sites/default/files/ct/news/documents/2020-11/topline_reuters_pennsylvania_state_poll_w6_11_01_2020_.pdf" TargetMode="External"/><Relationship Id="rId129" Type="http://schemas.openxmlformats.org/officeDocument/2006/relationships/hyperlink" Target="https://www.cbsnews.com/" TargetMode="External"/><Relationship Id="rId128" Type="http://schemas.openxmlformats.org/officeDocument/2006/relationships/hyperlink" Target="https://drive.google.com/file/d/1hSdIHlv2MgUGngDTUCG4UK2D_11Asbfk/view" TargetMode="External"/><Relationship Id="rId127" Type="http://schemas.openxmlformats.org/officeDocument/2006/relationships/hyperlink" Target="https://www.monmouth.edu/polling-institute/documents/monmouthpoll_pa_100620.pdf/" TargetMode="External"/><Relationship Id="rId126" Type="http://schemas.openxmlformats.org/officeDocument/2006/relationships/hyperlink" Target="https://www.monmouth.edu/polling-institute/documents/monmouthpoll_pa_100620.pdf/" TargetMode="External"/><Relationship Id="rId26" Type="http://schemas.openxmlformats.org/officeDocument/2006/relationships/hyperlink" Target="https://drive.google.com/file/d/131AiIsLrqR_Ysr7ZaA2LgcCYuUkzrwTs/view" TargetMode="External"/><Relationship Id="rId121" Type="http://schemas.openxmlformats.org/officeDocument/2006/relationships/hyperlink" Target="https://www.ipsos.com/sites/default/files/ct/news/documents/2020-10/topline_reuters_pennsylvania_state_poll_w2_10_05_20.pdf" TargetMode="External"/><Relationship Id="rId25" Type="http://schemas.openxmlformats.org/officeDocument/2006/relationships/hyperlink" Target="https://filesforprogress.org/datasets/2020/11/2020-election-polls/toplines/dfp_pa_11.2.20.pdf" TargetMode="External"/><Relationship Id="rId120" Type="http://schemas.openxmlformats.org/officeDocument/2006/relationships/hyperlink" Target="https://poll.qu.edu/Poll-Release?releaseid=3743" TargetMode="External"/><Relationship Id="rId28" Type="http://schemas.openxmlformats.org/officeDocument/2006/relationships/hyperlink" Target="https://amgreatness.com/" TargetMode="External"/><Relationship Id="rId27" Type="http://schemas.openxmlformats.org/officeDocument/2006/relationships/hyperlink" Target="https://overland.amgreatness.com/app/uploads/2020/11/PA-POll-Oct-31st-final-poll-a1-.pdf" TargetMode="External"/><Relationship Id="rId125" Type="http://schemas.openxmlformats.org/officeDocument/2006/relationships/hyperlink" Target="https://www.monmouth.edu/polling-institute/documents/monmouthpoll_pa_100620.pdf/" TargetMode="External"/><Relationship Id="rId29" Type="http://schemas.openxmlformats.org/officeDocument/2006/relationships/hyperlink" Target="https://competeeverywhere.com/2020/11/fresh-polling-shows-biden-poised-for-victory/" TargetMode="External"/><Relationship Id="rId124" Type="http://schemas.openxmlformats.org/officeDocument/2006/relationships/hyperlink" Target="https://www.cnbc.com/" TargetMode="External"/><Relationship Id="rId123" Type="http://schemas.openxmlformats.org/officeDocument/2006/relationships/hyperlink" Target="https://changeresearch.com/post/states-of-play-battleground-wave-15/" TargetMode="External"/><Relationship Id="rId122" Type="http://schemas.openxmlformats.org/officeDocument/2006/relationships/hyperlink" Target="https://www.reuters.com/" TargetMode="External"/><Relationship Id="rId95" Type="http://schemas.openxmlformats.org/officeDocument/2006/relationships/hyperlink" Target="https://www.tableau.com/data-insights/us-election-2020/candidate-preference" TargetMode="External"/><Relationship Id="rId94" Type="http://schemas.openxmlformats.org/officeDocument/2006/relationships/hyperlink" Target="https://www.axios.com/" TargetMode="External"/><Relationship Id="rId97" Type="http://schemas.openxmlformats.org/officeDocument/2006/relationships/hyperlink" Target="https://d3n8a8pro7vhmx.cloudfront.net/restoration/pages/991/attachments/original/1603117915/RSTP_PA_'20_Oct_Press_Report.pdf?1603117915" TargetMode="External"/><Relationship Id="rId96" Type="http://schemas.openxmlformats.org/officeDocument/2006/relationships/hyperlink" Target="https://www.axios.com/" TargetMode="External"/><Relationship Id="rId11" Type="http://schemas.openxmlformats.org/officeDocument/2006/relationships/hyperlink" Target="https://www.aspiration.com/" TargetMode="External"/><Relationship Id="rId99" Type="http://schemas.openxmlformats.org/officeDocument/2006/relationships/hyperlink" Target="https://thehill.com/homenews/campaign/521421-biden-holds-five-point-lead-over-trump-in-pennsylvania-poll" TargetMode="External"/><Relationship Id="rId10" Type="http://schemas.openxmlformats.org/officeDocument/2006/relationships/hyperlink" Target="https://blog.aspiration.com/divided-over-the-election-but-ready-to-move-to-clean-money/" TargetMode="External"/><Relationship Id="rId98" Type="http://schemas.openxmlformats.org/officeDocument/2006/relationships/hyperlink" Target="https://www.restorationofamerica.com/" TargetMode="External"/><Relationship Id="rId13" Type="http://schemas.openxmlformats.org/officeDocument/2006/relationships/hyperlink" Target="https://www.nbcnews.com/" TargetMode="External"/><Relationship Id="rId12" Type="http://schemas.openxmlformats.org/officeDocument/2006/relationships/hyperlink" Target="http://maristpoll.marist.edu/wp-content/uploads/2020/11/NBC-News_Marist-Poll_PA-Adults-and-Registered-Voters_NOS-and-Tables_20211012452.pdf" TargetMode="External"/><Relationship Id="rId91" Type="http://schemas.openxmlformats.org/officeDocument/2006/relationships/hyperlink" Target="https://www.ipsos.com/sites/default/files/ct/news/documents/2020-10/topline_reuters_pennsylvania_state_poll_w4_10_19_20.pdf" TargetMode="External"/><Relationship Id="rId90" Type="http://schemas.openxmlformats.org/officeDocument/2006/relationships/hyperlink" Target="https://www.reuters.com/" TargetMode="External"/><Relationship Id="rId93" Type="http://schemas.openxmlformats.org/officeDocument/2006/relationships/hyperlink" Target="https://www.tableau.com/data-insights/us-election-2020/candidate-preference" TargetMode="External"/><Relationship Id="rId92" Type="http://schemas.openxmlformats.org/officeDocument/2006/relationships/hyperlink" Target="https://www.reuters.com/" TargetMode="External"/><Relationship Id="rId118" Type="http://schemas.openxmlformats.org/officeDocument/2006/relationships/hyperlink" Target="https://emersonpolling.reportablenews.com/pr/pennsylvania-2020-biden-holds-edge-in-home-state-trump-closing-gap" TargetMode="External"/><Relationship Id="rId117" Type="http://schemas.openxmlformats.org/officeDocument/2006/relationships/hyperlink" Target="https://www.telegraph.co.uk/" TargetMode="External"/><Relationship Id="rId116" Type="http://schemas.openxmlformats.org/officeDocument/2006/relationships/hyperlink" Target="https://redfieldandwiltonstrategies.com/latest-us-swing-states-voting-intention-4-7-october/" TargetMode="External"/><Relationship Id="rId115" Type="http://schemas.openxmlformats.org/officeDocument/2006/relationships/hyperlink" Target="https://www.bw.edu/Assets/community-research-institute/10-2020-bw-gl-poll-4-final.pdf" TargetMode="External"/><Relationship Id="rId119" Type="http://schemas.openxmlformats.org/officeDocument/2006/relationships/hyperlink" Target="https://www.newsnationnow.com/" TargetMode="External"/><Relationship Id="rId15" Type="http://schemas.openxmlformats.org/officeDocument/2006/relationships/hyperlink" Target="https://www.nbcnews.com/" TargetMode="External"/><Relationship Id="rId110" Type="http://schemas.openxmlformats.org/officeDocument/2006/relationships/hyperlink" Target="https://www.reuters.com/" TargetMode="External"/><Relationship Id="rId14" Type="http://schemas.openxmlformats.org/officeDocument/2006/relationships/hyperlink" Target="http://maristpoll.marist.edu/wp-content/uploads/2020/11/NBC-News_Marist-Poll_PA-Likely-Voters_NOS-and-Tables_20211012452.pdf" TargetMode="External"/><Relationship Id="rId17" Type="http://schemas.openxmlformats.org/officeDocument/2006/relationships/hyperlink" Target="https://www.cnbc.com/" TargetMode="External"/><Relationship Id="rId16" Type="http://schemas.openxmlformats.org/officeDocument/2006/relationships/hyperlink" Target="https://changeresearch.com/wp-content/uploads/2020/11/CNBC-CR_Battleground_Toplines_Final-Wave_Oct-29-Nov-1.pdf" TargetMode="External"/><Relationship Id="rId19" Type="http://schemas.openxmlformats.org/officeDocument/2006/relationships/hyperlink" Target="https://www.monmouth.edu/polling-institute/documents/monmouthpoll_pa_110220.pdf/" TargetMode="External"/><Relationship Id="rId114" Type="http://schemas.openxmlformats.org/officeDocument/2006/relationships/hyperlink" Target="https://wins-csip.com/wp-content/uploads/2020/10/Whitman-Insight-Strategies-Pennsylvania-Likely-Voter-Survey-10.12.2020.pdf" TargetMode="External"/><Relationship Id="rId18" Type="http://schemas.openxmlformats.org/officeDocument/2006/relationships/hyperlink" Target="https://www.monmouth.edu/polling-institute/documents/monmouthpoll_pa_110220.pdf/" TargetMode="External"/><Relationship Id="rId113" Type="http://schemas.openxmlformats.org/officeDocument/2006/relationships/hyperlink" Target="https://redfieldandwiltonstrategies.com/wp-content/uploads/2020/11/Redfield__Wilton_Strategies_Eve_of_the_Election_Report_SB.pdf" TargetMode="External"/><Relationship Id="rId112" Type="http://schemas.openxmlformats.org/officeDocument/2006/relationships/hyperlink" Target="https://www.reuters.com/" TargetMode="External"/><Relationship Id="rId111" Type="http://schemas.openxmlformats.org/officeDocument/2006/relationships/hyperlink" Target="https://www.ipsos.com/sites/default/files/ct/news/documents/2020-10/topline_reuters_pennsylvania_state_poll_w3_10_12_20.pdf" TargetMode="External"/><Relationship Id="rId84" Type="http://schemas.openxmlformats.org/officeDocument/2006/relationships/hyperlink" Target="https://poll.qu.edu/Poll-Release?releaseid=3742" TargetMode="External"/><Relationship Id="rId83" Type="http://schemas.openxmlformats.org/officeDocument/2006/relationships/hyperlink" Target="https://www.rasmussenreports.com/public_content/politics/elections/election_2020/pennsylvania_biden_50_trump_45" TargetMode="External"/><Relationship Id="rId86" Type="http://schemas.openxmlformats.org/officeDocument/2006/relationships/hyperlink" Target="https://www.cnbc.com/" TargetMode="External"/><Relationship Id="rId85" Type="http://schemas.openxmlformats.org/officeDocument/2006/relationships/hyperlink" Target="https://www.cnbc.com/2020/10/20/voters-want-senate-to-choose-coronavirus-stimulus-over-supreme-court.html" TargetMode="External"/><Relationship Id="rId88" Type="http://schemas.openxmlformats.org/officeDocument/2006/relationships/hyperlink" Target="https://www.usatoday.com/" TargetMode="External"/><Relationship Id="rId87" Type="http://schemas.openxmlformats.org/officeDocument/2006/relationships/hyperlink" Target="https://www.suffolk.edu/-/media/suffolk/documents/academics/research-at-suffolk/suprc/polls/other-states/2020/10_21_2020_marginals_pdftxt.pdf" TargetMode="External"/><Relationship Id="rId89" Type="http://schemas.openxmlformats.org/officeDocument/2006/relationships/hyperlink" Target="https://www.ipsos.com/sites/default/files/ct/news/documents/2020-10/topline_reuters_pennsylvania_state_poll_w4_10_19_20.pdf" TargetMode="External"/><Relationship Id="rId80" Type="http://schemas.openxmlformats.org/officeDocument/2006/relationships/hyperlink" Target="https://www.muhlenberg.edu/media/contentassets/pdf/about/polling/surveys/pennsylvania/PA_ELEC2020_OCT_REPORT_1.pdf" TargetMode="External"/><Relationship Id="rId82" Type="http://schemas.openxmlformats.org/officeDocument/2006/relationships/hyperlink" Target="https://morningconsult.com/form/2020-u-s-election-tracker/" TargetMode="External"/><Relationship Id="rId81" Type="http://schemas.openxmlformats.org/officeDocument/2006/relationships/hyperlink" Target="https://www.mcall.com/" TargetMode="External"/><Relationship Id="rId1" Type="http://schemas.openxmlformats.org/officeDocument/2006/relationships/hyperlink" Target="https://projects.fivethirtyeight.com/polls/president-general/2020/pennsylvania/" TargetMode="External"/><Relationship Id="rId2" Type="http://schemas.openxmlformats.org/officeDocument/2006/relationships/hyperlink" Target="https://www.realclearpolitics.com/docs/2020/SusquehannaPolling-PAStatewidePoll-Oct2020.pdf" TargetMode="External"/><Relationship Id="rId3" Type="http://schemas.openxmlformats.org/officeDocument/2006/relationships/hyperlink" Target="https://www.swayable.com/polls/2020-11-02-large.html" TargetMode="External"/><Relationship Id="rId4" Type="http://schemas.openxmlformats.org/officeDocument/2006/relationships/hyperlink" Target="https://www.tableau.com/data-insights/us-election-2020/candidate-preference" TargetMode="External"/><Relationship Id="rId9" Type="http://schemas.openxmlformats.org/officeDocument/2006/relationships/hyperlink" Target="https://www.rasmussenreports.com/public_content/politics/elections/election_2020/pennsylvania_biden_49_trump_45" TargetMode="External"/><Relationship Id="rId5" Type="http://schemas.openxmlformats.org/officeDocument/2006/relationships/hyperlink" Target="https://www.axios.com/" TargetMode="External"/><Relationship Id="rId6" Type="http://schemas.openxmlformats.org/officeDocument/2006/relationships/hyperlink" Target="https://www.tableau.com/data-insights/us-election-2020/candidate-preference" TargetMode="External"/><Relationship Id="rId7" Type="http://schemas.openxmlformats.org/officeDocument/2006/relationships/hyperlink" Target="https://www.axios.com/" TargetMode="External"/><Relationship Id="rId8" Type="http://schemas.openxmlformats.org/officeDocument/2006/relationships/hyperlink" Target="https://researchco.ca/2020/11/02/us2020-eight-states-uspoli/" TargetMode="External"/><Relationship Id="rId73" Type="http://schemas.openxmlformats.org/officeDocument/2006/relationships/hyperlink" Target="https://github.com/GetCitizenData/VoteByMail/blob/master/VoteByMail-Pennsylvania/Modeling/October/Pennsylvania%20VBM%20Toplines%2010_23_2020.pdf" TargetMode="External"/><Relationship Id="rId72" Type="http://schemas.openxmlformats.org/officeDocument/2006/relationships/hyperlink" Target="https://www.wisc.edu/" TargetMode="External"/><Relationship Id="rId75" Type="http://schemas.openxmlformats.org/officeDocument/2006/relationships/hyperlink" Target="https://www.foxnews.com/" TargetMode="External"/><Relationship Id="rId74" Type="http://schemas.openxmlformats.org/officeDocument/2006/relationships/hyperlink" Target="https://static.foxnews.com/foxnews.com/content/uploads/2020/10/Fox_October-17-20-2020_Complete_Pennsylvania_Topline_October-21-Release-002.pdf" TargetMode="External"/><Relationship Id="rId77" Type="http://schemas.openxmlformats.org/officeDocument/2006/relationships/hyperlink" Target="https://www.foxnews.com/" TargetMode="External"/><Relationship Id="rId76" Type="http://schemas.openxmlformats.org/officeDocument/2006/relationships/hyperlink" Target="https://static.foxnews.com/foxnews.com/content/uploads/2020/10/Fox_October-17-20-2020_Complete_Pennsylvania_Topline_October-21-Release-002.pdf" TargetMode="External"/><Relationship Id="rId79" Type="http://schemas.openxmlformats.org/officeDocument/2006/relationships/hyperlink" Target="http://cdn.cnn.com/cnn/2020/images/10/21/rel1a_pa.pdf" TargetMode="External"/><Relationship Id="rId78" Type="http://schemas.openxmlformats.org/officeDocument/2006/relationships/hyperlink" Target="http://cdn.cnn.com/cnn/2020/images/10/21/rel1a_pa.pdf" TargetMode="External"/><Relationship Id="rId71" Type="http://schemas.openxmlformats.org/officeDocument/2006/relationships/hyperlink" Target="https://drive.google.com/file/d/1h5XfJ3zzvxhi4jpT3ndy1IjpKbgC8Lws/view" TargetMode="External"/><Relationship Id="rId70" Type="http://schemas.openxmlformats.org/officeDocument/2006/relationships/hyperlink" Target="https://www.wisc.edu/" TargetMode="External"/><Relationship Id="rId131" Type="http://schemas.openxmlformats.org/officeDocument/2006/relationships/drawing" Target="../drawings/drawing14.xml"/><Relationship Id="rId130" Type="http://schemas.openxmlformats.org/officeDocument/2006/relationships/hyperlink" Target="https://int.nyt.com/data/documenttools/flpa-0930-crosstabs/16c21b7ab34ed4d1/full.pdf" TargetMode="External"/><Relationship Id="rId62" Type="http://schemas.openxmlformats.org/officeDocument/2006/relationships/hyperlink" Target="https://st1.uvnimg.com/33/8f/ed1016da4a5fb16ec7e34cd5568a/univision-crosstabs-october-final.pdf" TargetMode="External"/><Relationship Id="rId61" Type="http://schemas.openxmlformats.org/officeDocument/2006/relationships/hyperlink" Target="https://triblive.com/news/biden-lead-holds-steady-at-6-points-in-latest-franklin-marshall-college-poll/" TargetMode="External"/><Relationship Id="rId64" Type="http://schemas.openxmlformats.org/officeDocument/2006/relationships/hyperlink" Target="https://www.scribd.com/document/481442490/Pennsylvania-October-23-2020" TargetMode="External"/><Relationship Id="rId63" Type="http://schemas.openxmlformats.org/officeDocument/2006/relationships/hyperlink" Target="https://www.univision.com/" TargetMode="External"/><Relationship Id="rId66" Type="http://schemas.openxmlformats.org/officeDocument/2006/relationships/hyperlink" Target="https://americanbridgepac.org/" TargetMode="External"/><Relationship Id="rId65" Type="http://schemas.openxmlformats.org/officeDocument/2006/relationships/hyperlink" Target="https://americanbridgepac.org/wp-content/uploads/2020/10/PennsylvaniaResults.pdf" TargetMode="External"/><Relationship Id="rId68" Type="http://schemas.openxmlformats.org/officeDocument/2006/relationships/hyperlink" Target="https://www.upenn.edu/" TargetMode="External"/><Relationship Id="rId67" Type="http://schemas.openxmlformats.org/officeDocument/2006/relationships/hyperlink" Target="https://twitter.com/dhopkins1776/status/1319246420088623104" TargetMode="External"/><Relationship Id="rId60" Type="http://schemas.openxmlformats.org/officeDocument/2006/relationships/hyperlink" Target="https://drive.google.com/file/d/1OILz8BjBnlIYfPo6ln-yMm6r12cUaVfp/view" TargetMode="External"/><Relationship Id="rId69" Type="http://schemas.openxmlformats.org/officeDocument/2006/relationships/hyperlink" Target="https://drive.google.com/file/d/1h5XfJ3zzvxhi4jpT3ndy1IjpKbgC8Lws/view" TargetMode="External"/><Relationship Id="rId51" Type="http://schemas.openxmlformats.org/officeDocument/2006/relationships/hyperlink" Target="https://www.swayable.com/polls/2020-10-28.html" TargetMode="External"/><Relationship Id="rId50" Type="http://schemas.openxmlformats.org/officeDocument/2006/relationships/hyperlink" Target="https://bfschaffner.shinyapps.io/ces_swing/" TargetMode="External"/><Relationship Id="rId53" Type="http://schemas.openxmlformats.org/officeDocument/2006/relationships/hyperlink" Target="https://www.dailykos.com/" TargetMode="External"/><Relationship Id="rId52" Type="http://schemas.openxmlformats.org/officeDocument/2006/relationships/hyperlink" Target="https://civiqs.com/documents/Civiqs_DailyKos_PA_banner_book_2020_10_3x5e25.pdf" TargetMode="External"/><Relationship Id="rId55" Type="http://schemas.openxmlformats.org/officeDocument/2006/relationships/hyperlink" Target="https://www.reuters.com/" TargetMode="External"/><Relationship Id="rId54" Type="http://schemas.openxmlformats.org/officeDocument/2006/relationships/hyperlink" Target="https://www.ipsos.com/sites/default/files/ct/news/documents/2020-10/topline_reuters_pennsylvania_state_poll_w5_10_26_2020.pdf" TargetMode="External"/><Relationship Id="rId57" Type="http://schemas.openxmlformats.org/officeDocument/2006/relationships/hyperlink" Target="https://www.reuters.com/" TargetMode="External"/><Relationship Id="rId56" Type="http://schemas.openxmlformats.org/officeDocument/2006/relationships/hyperlink" Target="https://www.ipsos.com/sites/default/files/ct/news/documents/2020-10/topline_reuters_pennsylvania_state_poll_w5_10_26_2020.pdf" TargetMode="External"/><Relationship Id="rId59" Type="http://schemas.openxmlformats.org/officeDocument/2006/relationships/hyperlink" Target="https://amgreatness.com/" TargetMode="External"/><Relationship Id="rId58" Type="http://schemas.openxmlformats.org/officeDocument/2006/relationships/hyperlink" Target="https://amgreatness.com/2020/10/26/trump-takes-the-lead-in-pennsylvania-3-per-new-poll/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s://echeloninsights.com/in-the-news/oct2024-mi-poll/" TargetMode="External"/><Relationship Id="rId42" Type="http://schemas.openxmlformats.org/officeDocument/2006/relationships/hyperlink" Target="https://www.michigannewssource.com/" TargetMode="External"/><Relationship Id="rId41" Type="http://schemas.openxmlformats.org/officeDocument/2006/relationships/hyperlink" Target="https://www.michigannewssource.com/2024/10/exclusive-poll-rogers-leads-slotkin-by-2-points-trump-leads-harris/" TargetMode="External"/><Relationship Id="rId44" Type="http://schemas.openxmlformats.org/officeDocument/2006/relationships/hyperlink" Target="https://www.atlasintel.org/poll/usa-swing-states-2024-10-29" TargetMode="External"/><Relationship Id="rId43" Type="http://schemas.openxmlformats.org/officeDocument/2006/relationships/hyperlink" Target="https://www.atlasintel.org/poll/usa-swing-states-2024-10-29" TargetMode="External"/><Relationship Id="rId46" Type="http://schemas.openxmlformats.org/officeDocument/2006/relationships/hyperlink" Target="https://trendingpoliticsnews.com/" TargetMode="External"/><Relationship Id="rId45" Type="http://schemas.openxmlformats.org/officeDocument/2006/relationships/hyperlink" Target="https://drive.google.com/file/d/1KV-ksokyI9Flj6QGUT7CUR2Gia7DYaSi/view" TargetMode="External"/><Relationship Id="rId107" Type="http://schemas.openxmlformats.org/officeDocument/2006/relationships/hyperlink" Target="https://ippsr.msu.edu/news/msu-survey-harris-leading-michigan" TargetMode="External"/><Relationship Id="rId106" Type="http://schemas.openxmlformats.org/officeDocument/2006/relationships/hyperlink" Target="https://www.mrgmi.com/post/top-of-the-ticket-presidential-race-remains-a-dead-heat-as-harris-leads-trump-by-1" TargetMode="External"/><Relationship Id="rId105" Type="http://schemas.openxmlformats.org/officeDocument/2006/relationships/hyperlink" Target="https://www.youtube.com/@OnPointPoliticsOfficial/videos" TargetMode="External"/><Relationship Id="rId104" Type="http://schemas.openxmlformats.org/officeDocument/2006/relationships/hyperlink" Target="https://substack.com/inbox/post/150241214" TargetMode="External"/><Relationship Id="rId109" Type="http://schemas.openxmlformats.org/officeDocument/2006/relationships/hyperlink" Target="https://x.com/IAPolls2022/status/1844418916107341948" TargetMode="External"/><Relationship Id="rId108" Type="http://schemas.openxmlformats.org/officeDocument/2006/relationships/hyperlink" Target="https://pollingplus.com/news/insideradvantage-surveys-trump-leads-by-two-points-in-michigan-race-all-tied-up-in-wisconsin/" TargetMode="External"/><Relationship Id="rId48" Type="http://schemas.openxmlformats.org/officeDocument/2006/relationships/hyperlink" Target="https://www.washingtonpost.com/politics/2024/10/31/poll-michigan-election-trump-harris/" TargetMode="External"/><Relationship Id="rId47" Type="http://schemas.openxmlformats.org/officeDocument/2006/relationships/hyperlink" Target="https://www.washingtonpost.com/politics/2024/10/31/poll-michigan-election-trump-harris/" TargetMode="External"/><Relationship Id="rId49" Type="http://schemas.openxmlformats.org/officeDocument/2006/relationships/hyperlink" Target="https://www.freep.com/story/news/politics/elections/2024/11/01/harris-vs-trump-polls-michigan/75939371007/" TargetMode="External"/><Relationship Id="rId103" Type="http://schemas.openxmlformats.org/officeDocument/2006/relationships/hyperlink" Target="https://www.telegraph.co.uk/" TargetMode="External"/><Relationship Id="rId102" Type="http://schemas.openxmlformats.org/officeDocument/2006/relationships/hyperlink" Target="https://redfieldandwiltonstrategies.com/latest-us-swing-states-voting-intention-12-14-october-2024/" TargetMode="External"/><Relationship Id="rId101" Type="http://schemas.openxmlformats.org/officeDocument/2006/relationships/hyperlink" Target="https://mirs.news/home" TargetMode="External"/><Relationship Id="rId100" Type="http://schemas.openxmlformats.org/officeDocument/2006/relationships/hyperlink" Target="https://www.michigannewssource.com/2024/10/exclusive-poll-trump-and-harris-still-in-dead-heat-in-michigan-demographic-breakdown-tells-real-story/" TargetMode="External"/><Relationship Id="rId31" Type="http://schemas.openxmlformats.org/officeDocument/2006/relationships/hyperlink" Target="https://www.thetimes.com/" TargetMode="External"/><Relationship Id="rId30" Type="http://schemas.openxmlformats.org/officeDocument/2006/relationships/hyperlink" Target="https://d3nkl3psvxxpe9.cloudfront.net/documents/Times_SAY24_20241101.pdf" TargetMode="External"/><Relationship Id="rId33" Type="http://schemas.openxmlformats.org/officeDocument/2006/relationships/hyperlink" Target="https://www.thetimes.com/" TargetMode="External"/><Relationship Id="rId32" Type="http://schemas.openxmlformats.org/officeDocument/2006/relationships/hyperlink" Target="https://d3nkl3psvxxpe9.cloudfront.net/documents/Times_SAY24_20241101.pdf" TargetMode="External"/><Relationship Id="rId35" Type="http://schemas.openxmlformats.org/officeDocument/2006/relationships/hyperlink" Target="https://www.thetimes.com/" TargetMode="External"/><Relationship Id="rId34" Type="http://schemas.openxmlformats.org/officeDocument/2006/relationships/hyperlink" Target="https://d3nkl3psvxxpe9.cloudfront.net/documents/Times_SAY24_20241101.pdf" TargetMode="External"/><Relationship Id="rId37" Type="http://schemas.openxmlformats.org/officeDocument/2006/relationships/hyperlink" Target="https://maristpoll.marist.edu/polls/marist-michigan-poll-u-s-presidential-contest-in-michigan-november-2024/" TargetMode="External"/><Relationship Id="rId36" Type="http://schemas.openxmlformats.org/officeDocument/2006/relationships/hyperlink" Target="https://pro.morningconsult.com/trackers/2024-election-state-polls" TargetMode="External"/><Relationship Id="rId39" Type="http://schemas.openxmlformats.org/officeDocument/2006/relationships/hyperlink" Target="https://echeloninsights.com/in-the-news/oct2024-mi-poll/" TargetMode="External"/><Relationship Id="rId38" Type="http://schemas.openxmlformats.org/officeDocument/2006/relationships/hyperlink" Target="https://maristpoll.marist.edu/polls/marist-michigan-poll-u-s-presidential-contest-in-michigan-november-2024/" TargetMode="External"/><Relationship Id="rId20" Type="http://schemas.openxmlformats.org/officeDocument/2006/relationships/hyperlink" Target="https://www.focaldata.com/blog/our-final-report-on-the-us-presidential-election" TargetMode="External"/><Relationship Id="rId22" Type="http://schemas.openxmlformats.org/officeDocument/2006/relationships/hyperlink" Target="https://www.focaldata.com/blog/our-final-report-on-the-us-presidential-election" TargetMode="External"/><Relationship Id="rId21" Type="http://schemas.openxmlformats.org/officeDocument/2006/relationships/hyperlink" Target="https://www.focaldata.com/blog/our-final-report-on-the-us-presidential-election" TargetMode="External"/><Relationship Id="rId24" Type="http://schemas.openxmlformats.org/officeDocument/2006/relationships/hyperlink" Target="https://www.atlasintel.org/poll/usa-swing-states-2024-10-31" TargetMode="External"/><Relationship Id="rId23" Type="http://schemas.openxmlformats.org/officeDocument/2006/relationships/hyperlink" Target="https://www.atlasintel.org/poll/usa-swing-states-2024-10-31" TargetMode="External"/><Relationship Id="rId129" Type="http://schemas.openxmlformats.org/officeDocument/2006/relationships/hyperlink" Target="https://www.article3project.org/" TargetMode="External"/><Relationship Id="rId128" Type="http://schemas.openxmlformats.org/officeDocument/2006/relationships/hyperlink" Target="https://cdn.sanity.io/files/ifn0l6bs/production/1466ccb9011fe2f2fe272e13261c967325759db3.pdf" TargetMode="External"/><Relationship Id="rId127" Type="http://schemas.openxmlformats.org/officeDocument/2006/relationships/hyperlink" Target="https://www.telegraph.co.uk/" TargetMode="External"/><Relationship Id="rId126" Type="http://schemas.openxmlformats.org/officeDocument/2006/relationships/hyperlink" Target="https://redfieldandwiltonstrategies.com/latest-us-swing-states-voting-intention-27-september-2-october-2024/" TargetMode="External"/><Relationship Id="rId26" Type="http://schemas.openxmlformats.org/officeDocument/2006/relationships/hyperlink" Target="https://redfieldandwiltonstrategies.com/final-us-swing-states-voting-intention-28-31-october/" TargetMode="External"/><Relationship Id="rId121" Type="http://schemas.openxmlformats.org/officeDocument/2006/relationships/hyperlink" Target="https://researchco.ca/2024/10/08/battlegrounds-us-2024/" TargetMode="External"/><Relationship Id="rId25" Type="http://schemas.openxmlformats.org/officeDocument/2006/relationships/hyperlink" Target="https://www.semafor.com/newsletter/11/01/2024/the-view-from-the-swing-states" TargetMode="External"/><Relationship Id="rId120" Type="http://schemas.openxmlformats.org/officeDocument/2006/relationships/hyperlink" Target="https://www.wsj.com/" TargetMode="External"/><Relationship Id="rId28" Type="http://schemas.openxmlformats.org/officeDocument/2006/relationships/hyperlink" Target="https://d3nkl3psvxxpe9.cloudfront.net/documents/Times_SAY24_20241101.pdf" TargetMode="External"/><Relationship Id="rId27" Type="http://schemas.openxmlformats.org/officeDocument/2006/relationships/hyperlink" Target="https://www.telegraph.co.uk/" TargetMode="External"/><Relationship Id="rId125" Type="http://schemas.openxmlformats.org/officeDocument/2006/relationships/hyperlink" Target="https://www.detroitnews.com/" TargetMode="External"/><Relationship Id="rId29" Type="http://schemas.openxmlformats.org/officeDocument/2006/relationships/hyperlink" Target="https://www.thetimes.com/" TargetMode="External"/><Relationship Id="rId124" Type="http://schemas.openxmlformats.org/officeDocument/2006/relationships/hyperlink" Target="https://www.detroitnews.com/story/news/politics/2024/10/07/kamala-harris-donald-trump-michigan-poll-slight-lead-presidential-race-white-house-rfk-kennedy/75552929007/" TargetMode="External"/><Relationship Id="rId123" Type="http://schemas.openxmlformats.org/officeDocument/2006/relationships/hyperlink" Target="https://poll.qu.edu/poll-release?releaseid=3913" TargetMode="External"/><Relationship Id="rId122" Type="http://schemas.openxmlformats.org/officeDocument/2006/relationships/hyperlink" Target="https://poll.qu.edu/poll-release?releaseid=3913" TargetMode="External"/><Relationship Id="rId95" Type="http://schemas.openxmlformats.org/officeDocument/2006/relationships/hyperlink" Target="https://pro.morningconsult.com/trackers/2024-election-state-polls" TargetMode="External"/><Relationship Id="rId94" Type="http://schemas.openxmlformats.org/officeDocument/2006/relationships/hyperlink" Target="https://napolitaninstitute.org/napolitan-news-service/" TargetMode="External"/><Relationship Id="rId97" Type="http://schemas.openxmlformats.org/officeDocument/2006/relationships/hyperlink" Target="https://www.washingtonpost.com/politics/2024/10/21/harris-trump-post-schar-school-poll/" TargetMode="External"/><Relationship Id="rId96" Type="http://schemas.openxmlformats.org/officeDocument/2006/relationships/hyperlink" Target="https://www.washingtonpost.com/politics/2024/10/21/harris-trump-post-schar-school-poll/" TargetMode="External"/><Relationship Id="rId11" Type="http://schemas.openxmlformats.org/officeDocument/2006/relationships/hyperlink" Target="https://www.nytimes.com/2024/11/03/us/politics/harris-trump-times-siena-poll.html" TargetMode="External"/><Relationship Id="rId99" Type="http://schemas.openxmlformats.org/officeDocument/2006/relationships/hyperlink" Target="https://mirs.news/home" TargetMode="External"/><Relationship Id="rId10" Type="http://schemas.openxmlformats.org/officeDocument/2006/relationships/hyperlink" Target="https://www.nytimes.com/2024/11/03/us/politics/harris-trump-times-siena-poll.html" TargetMode="External"/><Relationship Id="rId98" Type="http://schemas.openxmlformats.org/officeDocument/2006/relationships/hyperlink" Target="https://www.michigannewssource.com/2024/10/exclusive-poll-trump-and-harris-still-in-dead-heat-in-michigan-demographic-breakdown-tells-real-story/" TargetMode="External"/><Relationship Id="rId13" Type="http://schemas.openxmlformats.org/officeDocument/2006/relationships/hyperlink" Target="https://mirs-uploads.s3.us-east-2.amazonaws.com/5931-MI%20STATEWIDE%20MITCHELL%20POLL%20-FIELD%20COPY%20-%20%20EXEC%20SUMMARY%20-%20CROSSTABS%20%20OF%20MI%20106PM%20%2011-3-24.pdf" TargetMode="External"/><Relationship Id="rId12" Type="http://schemas.openxmlformats.org/officeDocument/2006/relationships/hyperlink" Target="https://www.nytimes.com/2024/11/03/us/politics/harris-trump-times-siena-poll.html" TargetMode="External"/><Relationship Id="rId91" Type="http://schemas.openxmlformats.org/officeDocument/2006/relationships/hyperlink" Target="https://www.thebullfinchgroup.com/post/your-election-guide-for-the-midrust-battlegrounds" TargetMode="External"/><Relationship Id="rId90" Type="http://schemas.openxmlformats.org/officeDocument/2006/relationships/hyperlink" Target="https://www.atlasintel.org/poll/usa-swing-states-2024-10-17" TargetMode="External"/><Relationship Id="rId93" Type="http://schemas.openxmlformats.org/officeDocument/2006/relationships/hyperlink" Target="https://x.com/ScottWRasmussen/status/1846967363989536995" TargetMode="External"/><Relationship Id="rId92" Type="http://schemas.openxmlformats.org/officeDocument/2006/relationships/hyperlink" Target="https://www.thebullfinchgroup.com/post/your-election-guide-for-the-midrust-battlegrounds" TargetMode="External"/><Relationship Id="rId118" Type="http://schemas.openxmlformats.org/officeDocument/2006/relationships/hyperlink" Target="https://www.wsj.com/" TargetMode="External"/><Relationship Id="rId117" Type="http://schemas.openxmlformats.org/officeDocument/2006/relationships/hyperlink" Target="https://www.wsj.com/politics/elections/trump-harris-swing-state-poll-october-2024-c3ca9414" TargetMode="External"/><Relationship Id="rId116" Type="http://schemas.openxmlformats.org/officeDocument/2006/relationships/hyperlink" Target="https://www.aarp.org/" TargetMode="External"/><Relationship Id="rId115" Type="http://schemas.openxmlformats.org/officeDocument/2006/relationships/hyperlink" Target="https://www.aarp.org/content/dam/aarp/research/topics/voter-opinion-research/politics/michigan-older-voter-survey-october-2024-report.doi.10.26419-2fres.00813.048.pdf" TargetMode="External"/><Relationship Id="rId119" Type="http://schemas.openxmlformats.org/officeDocument/2006/relationships/hyperlink" Target="https://www.wsj.com/politics/elections/trump-harris-swing-state-poll-october-2024-c3ca9414" TargetMode="External"/><Relationship Id="rId15" Type="http://schemas.openxmlformats.org/officeDocument/2006/relationships/hyperlink" Target="https://mirs-uploads.s3.us-east-2.amazonaws.com/5931-MI%20STATEWIDE%20MITCHELL%20POLL%20-FIELD%20COPY%20-%20%20EXEC%20SUMMARY%20-%20CROSSTABS%20%20OF%20MI%20106PM%20%2011-3-24.pdf" TargetMode="External"/><Relationship Id="rId110" Type="http://schemas.openxmlformats.org/officeDocument/2006/relationships/hyperlink" Target="https://www.activote.net/harris-with-small-lead-in-michigan/" TargetMode="External"/><Relationship Id="rId14" Type="http://schemas.openxmlformats.org/officeDocument/2006/relationships/hyperlink" Target="https://mirs.news/home" TargetMode="External"/><Relationship Id="rId17" Type="http://schemas.openxmlformats.org/officeDocument/2006/relationships/hyperlink" Target="https://www.fau.edu/newsdesk/articles/nov24midwestpennpoll.php" TargetMode="External"/><Relationship Id="rId16" Type="http://schemas.openxmlformats.org/officeDocument/2006/relationships/hyperlink" Target="https://mirs.news/home" TargetMode="External"/><Relationship Id="rId19" Type="http://schemas.openxmlformats.org/officeDocument/2006/relationships/hyperlink" Target="https://www.activote.net/trump-leads-in-michigan/" TargetMode="External"/><Relationship Id="rId114" Type="http://schemas.openxmlformats.org/officeDocument/2006/relationships/hyperlink" Target="https://www.aarp.org/" TargetMode="External"/><Relationship Id="rId18" Type="http://schemas.openxmlformats.org/officeDocument/2006/relationships/hyperlink" Target="https://www.fau.edu/newsdesk/articles/nov24midwestpennpoll.php" TargetMode="External"/><Relationship Id="rId113" Type="http://schemas.openxmlformats.org/officeDocument/2006/relationships/hyperlink" Target="https://www.aarp.org/content/dam/aarp/research/topics/voter-opinion-research/politics/michigan-older-voter-survey-october-2024-report.doi.10.26419-2fres.00813.048.pdf" TargetMode="External"/><Relationship Id="rId112" Type="http://schemas.openxmlformats.org/officeDocument/2006/relationships/hyperlink" Target="https://www.nexstar.tv/" TargetMode="External"/><Relationship Id="rId111" Type="http://schemas.openxmlformats.org/officeDocument/2006/relationships/hyperlink" Target="https://emersoncollegepolling.com/october-2024-state-polls-mixed-movement-across-swing-states-shows-dead-heat/" TargetMode="External"/><Relationship Id="rId84" Type="http://schemas.openxmlformats.org/officeDocument/2006/relationships/hyperlink" Target="https://www.bloomberg.com/" TargetMode="External"/><Relationship Id="rId83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86" Type="http://schemas.openxmlformats.org/officeDocument/2006/relationships/hyperlink" Target="https://www.bloomberg.com/" TargetMode="External"/><Relationship Id="rId85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88" Type="http://schemas.openxmlformats.org/officeDocument/2006/relationships/hyperlink" Target="https://www.telegraph.co.uk/" TargetMode="External"/><Relationship Id="rId87" Type="http://schemas.openxmlformats.org/officeDocument/2006/relationships/hyperlink" Target="https://redfieldandwiltonstrategies.com/latest-us-swing-states-voting-intention-16-18-october-2024/" TargetMode="External"/><Relationship Id="rId89" Type="http://schemas.openxmlformats.org/officeDocument/2006/relationships/hyperlink" Target="https://www.atlasintel.org/poll/usa-swing-states-2024-10-17" TargetMode="External"/><Relationship Id="rId80" Type="http://schemas.openxmlformats.org/officeDocument/2006/relationships/hyperlink" Target="https://www.bloomberg.com/" TargetMode="External"/><Relationship Id="rId82" Type="http://schemas.openxmlformats.org/officeDocument/2006/relationships/hyperlink" Target="https://www.bloomberg.com/" TargetMode="External"/><Relationship Id="rId81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1" Type="http://schemas.openxmlformats.org/officeDocument/2006/relationships/hyperlink" Target="https://researchco.ca/2024/11/04/states-us-2024/" TargetMode="External"/><Relationship Id="rId2" Type="http://schemas.openxmlformats.org/officeDocument/2006/relationships/hyperlink" Target="https://www.thetrafalgargroup.org/wp-content/uploads/2024/11/MI-Gen-Pres-Poll-Report-1103.pdf" TargetMode="External"/><Relationship Id="rId3" Type="http://schemas.openxmlformats.org/officeDocument/2006/relationships/hyperlink" Target="https://patriotpolling.com/our-polls/f/final-2024-presidential-poll" TargetMode="External"/><Relationship Id="rId4" Type="http://schemas.openxmlformats.org/officeDocument/2006/relationships/hyperlink" Target="https://insideradvantage.com/insideradvantage-surveys-az-mi-wi-pa-nc/" TargetMode="External"/><Relationship Id="rId9" Type="http://schemas.openxmlformats.org/officeDocument/2006/relationships/hyperlink" Target="https://www.nytimes.com/2024/11/03/us/politics/harris-trump-times-siena-poll.html" TargetMode="External"/><Relationship Id="rId5" Type="http://schemas.openxmlformats.org/officeDocument/2006/relationships/hyperlink" Target="https://projects.fivethirtyeight.com/polls/20241102_SwingStates_AtlasIntel.pdf" TargetMode="External"/><Relationship Id="rId6" Type="http://schemas.openxmlformats.org/officeDocument/2006/relationships/hyperlink" Target="https://projects.fivethirtyeight.com/polls/20241102_SwingStates_AtlasIntel.pdf" TargetMode="External"/><Relationship Id="rId7" Type="http://schemas.openxmlformats.org/officeDocument/2006/relationships/hyperlink" Target="https://emersoncollegepolling.com/november-2024-final-swing-state-polls-too-close-to-call-election-for-president/" TargetMode="External"/><Relationship Id="rId8" Type="http://schemas.openxmlformats.org/officeDocument/2006/relationships/hyperlink" Target="https://thehill.com/" TargetMode="External"/><Relationship Id="rId73" Type="http://schemas.openxmlformats.org/officeDocument/2006/relationships/hyperlink" Target="https://www.uml.edu/docs/2024-Oct31-MI-Topline_tcm18-392302.pdf" TargetMode="External"/><Relationship Id="rId72" Type="http://schemas.openxmlformats.org/officeDocument/2006/relationships/hyperlink" Target="https://www.detroitnews.com/" TargetMode="External"/><Relationship Id="rId75" Type="http://schemas.openxmlformats.org/officeDocument/2006/relationships/hyperlink" Target="https://www.telegraph.co.uk/" TargetMode="External"/><Relationship Id="rId74" Type="http://schemas.openxmlformats.org/officeDocument/2006/relationships/hyperlink" Target="https://redfieldandwiltonstrategies.com/latest-us-swing-states-voting-intention-20-22-october-2024/" TargetMode="External"/><Relationship Id="rId77" Type="http://schemas.openxmlformats.org/officeDocument/2006/relationships/hyperlink" Target="https://poll.qu.edu/poll-release?releaseid=3915" TargetMode="External"/><Relationship Id="rId76" Type="http://schemas.openxmlformats.org/officeDocument/2006/relationships/hyperlink" Target="https://poll.qu.edu/poll-release?releaseid=3915" TargetMode="External"/><Relationship Id="rId79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78" Type="http://schemas.openxmlformats.org/officeDocument/2006/relationships/hyperlink" Target="https://www.thetrafalgargroup.org/wp-content/uploads/2024/10/MI-Gen-Pres-Poll-Report-1021.pdf" TargetMode="External"/><Relationship Id="rId71" Type="http://schemas.openxmlformats.org/officeDocument/2006/relationships/hyperlink" Target="https://www.detroitnews.com/story/news/politics/elections/2024/10/28/kamala-harris-donald-trump-michigan-poll-presidential-campaign-male-female-voter-gender-gap/75885411007/" TargetMode="External"/><Relationship Id="rId70" Type="http://schemas.openxmlformats.org/officeDocument/2006/relationships/hyperlink" Target="https://cooperativeelectionstudy.shinyapps.io/stateprezapp2024/" TargetMode="External"/><Relationship Id="rId130" Type="http://schemas.openxmlformats.org/officeDocument/2006/relationships/drawing" Target="../drawings/drawing15.xml"/><Relationship Id="rId62" Type="http://schemas.openxmlformats.org/officeDocument/2006/relationships/hyperlink" Target="https://www.telegraph.co.uk/" TargetMode="External"/><Relationship Id="rId61" Type="http://schemas.openxmlformats.org/officeDocument/2006/relationships/hyperlink" Target="https://redfieldandwiltonstrategies.com/latest-us-swing-states-voting-intention-25-27-october-2024/" TargetMode="External"/><Relationship Id="rId64" Type="http://schemas.openxmlformats.org/officeDocument/2006/relationships/hyperlink" Target="https://www.realclearworld.com/" TargetMode="External"/><Relationship Id="rId63" Type="http://schemas.openxmlformats.org/officeDocument/2006/relationships/hyperlink" Target="https://emersoncollegepolling.com/october-2024-michigan-poll-trump-49-harris-48/" TargetMode="External"/><Relationship Id="rId66" Type="http://schemas.openxmlformats.org/officeDocument/2006/relationships/hyperlink" Target="https://www.usatoday.com/" TargetMode="External"/><Relationship Id="rId65" Type="http://schemas.openxmlformats.org/officeDocument/2006/relationships/hyperlink" Target="https://www.usatoday.com/story/news/politics/elections/2024/10/30/poll-harris-trump-dead-heat-battleground-michigan/75922647007/" TargetMode="External"/><Relationship Id="rId68" Type="http://schemas.openxmlformats.org/officeDocument/2006/relationships/hyperlink" Target="https://patriotpolling.com/our-polls/f/trump-and-slotkin-lead-narrowly-in-michigan" TargetMode="External"/><Relationship Id="rId67" Type="http://schemas.openxmlformats.org/officeDocument/2006/relationships/hyperlink" Target="https://x.com/SusquehannaPR/status/1851266619445571914" TargetMode="External"/><Relationship Id="rId60" Type="http://schemas.openxmlformats.org/officeDocument/2006/relationships/hyperlink" Target="https://insideradvantage.com/insideradvantage-michigan-survey-trump-leads-by-one-point-slotkin-and-rogers-tied-in-u-s-senate-race/" TargetMode="External"/><Relationship Id="rId69" Type="http://schemas.openxmlformats.org/officeDocument/2006/relationships/hyperlink" Target="https://cooperativeelectionstudy.shinyapps.io/stateprezapp2024/" TargetMode="External"/><Relationship Id="rId51" Type="http://schemas.openxmlformats.org/officeDocument/2006/relationships/hyperlink" Target="https://www.foxnews.com/official-polls/fox-news-poll-harris-erases-trumps-lead-economy-michigan" TargetMode="External"/><Relationship Id="rId50" Type="http://schemas.openxmlformats.org/officeDocument/2006/relationships/hyperlink" Target="https://www.freep.com/" TargetMode="External"/><Relationship Id="rId53" Type="http://schemas.openxmlformats.org/officeDocument/2006/relationships/hyperlink" Target="https://www.foxnews.com/official-polls/fox-news-poll-harris-erases-trumps-lead-economy-michigan" TargetMode="External"/><Relationship Id="rId52" Type="http://schemas.openxmlformats.org/officeDocument/2006/relationships/hyperlink" Target="https://www.foxnews.com/" TargetMode="External"/><Relationship Id="rId55" Type="http://schemas.openxmlformats.org/officeDocument/2006/relationships/hyperlink" Target="https://www.foxnews.com/official-polls/fox-news-poll-harris-erases-trumps-lead-economy-michigan" TargetMode="External"/><Relationship Id="rId54" Type="http://schemas.openxmlformats.org/officeDocument/2006/relationships/hyperlink" Target="https://www.foxnews.com/" TargetMode="External"/><Relationship Id="rId57" Type="http://schemas.openxmlformats.org/officeDocument/2006/relationships/hyperlink" Target="https://www.foxnews.com/official-polls/fox-news-poll-harris-erases-trumps-lead-economy-michigan" TargetMode="External"/><Relationship Id="rId56" Type="http://schemas.openxmlformats.org/officeDocument/2006/relationships/hyperlink" Target="https://www.foxnews.com/" TargetMode="External"/><Relationship Id="rId59" Type="http://schemas.openxmlformats.org/officeDocument/2006/relationships/hyperlink" Target="https://www.cnn.com/2024/10/30/politics/cnn-polls-michigan-wisconsin-pennsylvania-blue-wall/index.html" TargetMode="External"/><Relationship Id="rId58" Type="http://schemas.openxmlformats.org/officeDocument/2006/relationships/hyperlink" Target="https://www.foxnews.com/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euters.com/" TargetMode="External"/><Relationship Id="rId42" Type="http://schemas.openxmlformats.org/officeDocument/2006/relationships/hyperlink" Target="https://www.reuters.com/" TargetMode="External"/><Relationship Id="rId41" Type="http://schemas.openxmlformats.org/officeDocument/2006/relationships/hyperlink" Target="https://www.ipsos.com/sites/default/files/ct/news/documents/2020-10/topline_reuters_michigan_state_poll_w5_10_27_2020.pdf" TargetMode="External"/><Relationship Id="rId44" Type="http://schemas.openxmlformats.org/officeDocument/2006/relationships/hyperlink" Target="https://www.detroitnews.com/" TargetMode="External"/><Relationship Id="rId43" Type="http://schemas.openxmlformats.org/officeDocument/2006/relationships/hyperlink" Target="https://www.detroitnews.com/story/news/politics/2020/10/27/biden-opens-8-point-lead-over-trump-michigan-detroit-news-poll/6050172002/" TargetMode="External"/><Relationship Id="rId46" Type="http://schemas.openxmlformats.org/officeDocument/2006/relationships/hyperlink" Target="https://www.langerresearch.com/wp-content/uploads/1216a52020StateBattlegrounds-MIWI.pdf" TargetMode="External"/><Relationship Id="rId45" Type="http://schemas.openxmlformats.org/officeDocument/2006/relationships/hyperlink" Target="https://www.langerresearch.com/wp-content/uploads/1216a52020StateBattlegrounds-MIWI.pdf" TargetMode="External"/><Relationship Id="rId107" Type="http://schemas.openxmlformats.org/officeDocument/2006/relationships/hyperlink" Target="https://changeresearch.com/post/states-of-play-battleground-wave-15/" TargetMode="External"/><Relationship Id="rId106" Type="http://schemas.openxmlformats.org/officeDocument/2006/relationships/hyperlink" Target="https://www.reuters.com/" TargetMode="External"/><Relationship Id="rId105" Type="http://schemas.openxmlformats.org/officeDocument/2006/relationships/hyperlink" Target="https://www.devdiscourse.com/article/politics/1241692-poll-reutersipsos-poll-shows-biden-widening-lead-over-trump-in-michigan-tied-in-north-carolina" TargetMode="External"/><Relationship Id="rId104" Type="http://schemas.openxmlformats.org/officeDocument/2006/relationships/hyperlink" Target="https://www.americanactionforum.org/" TargetMode="External"/><Relationship Id="rId109" Type="http://schemas.openxmlformats.org/officeDocument/2006/relationships/hyperlink" Target="https://www.scribd.com/document/478937467/Michigan-Statewide-Post-Debate-Survey-2020" TargetMode="External"/><Relationship Id="rId108" Type="http://schemas.openxmlformats.org/officeDocument/2006/relationships/hyperlink" Target="https://www.cnbc.com/" TargetMode="External"/><Relationship Id="rId48" Type="http://schemas.openxmlformats.org/officeDocument/2006/relationships/hyperlink" Target="https://americanbridgepac.org/wp-content/uploads/2020/10/MichiganResults.pdf" TargetMode="External"/><Relationship Id="rId47" Type="http://schemas.openxmlformats.org/officeDocument/2006/relationships/hyperlink" Target="https://www.scribd.com/document/481525992/Michigan-October-24-2020" TargetMode="External"/><Relationship Id="rId49" Type="http://schemas.openxmlformats.org/officeDocument/2006/relationships/hyperlink" Target="https://americanbridgepac.org/" TargetMode="External"/><Relationship Id="rId103" Type="http://schemas.openxmlformats.org/officeDocument/2006/relationships/hyperlink" Target="https://www.americanactionforum.org/insight/michigan-policy-priorities-and-the-election-october-update/" TargetMode="External"/><Relationship Id="rId102" Type="http://schemas.openxmlformats.org/officeDocument/2006/relationships/hyperlink" Target="https://www.telegraph.co.uk/" TargetMode="External"/><Relationship Id="rId101" Type="http://schemas.openxmlformats.org/officeDocument/2006/relationships/hyperlink" Target="https://redfieldandwiltonstrategies.com/latest-us-swing-states-voting-intention-4-7-october/" TargetMode="External"/><Relationship Id="rId100" Type="http://schemas.openxmlformats.org/officeDocument/2006/relationships/hyperlink" Target="https://www.newsnationnow.com/" TargetMode="External"/><Relationship Id="rId31" Type="http://schemas.openxmlformats.org/officeDocument/2006/relationships/hyperlink" Target="https://drive.google.com/file/d/1ZEvKCyr9EKALfllUm9K3_xnnilz8E4OC/view" TargetMode="External"/><Relationship Id="rId30" Type="http://schemas.openxmlformats.org/officeDocument/2006/relationships/hyperlink" Target="https://medium.com/wick-research/predicting-2020-research-on-the-research-57ad9b7b3d5a" TargetMode="External"/><Relationship Id="rId33" Type="http://schemas.openxmlformats.org/officeDocument/2006/relationships/hyperlink" Target="https://www.woodtv.com/" TargetMode="External"/><Relationship Id="rId32" Type="http://schemas.openxmlformats.org/officeDocument/2006/relationships/hyperlink" Target="https://www.woodtv.com/wp-content/uploads/sites/51/2020/10/2020-Second-October-EPICMRA-poll-110120.pdf" TargetMode="External"/><Relationship Id="rId35" Type="http://schemas.openxmlformats.org/officeDocument/2006/relationships/hyperlink" Target="https://web.archive.org/web/20201101122405/https://mirsnews.com/images/MIRS-Mitchell_Poll_Press_Release-_Field_Copy_-_Crosstabs_10-28-20.pdf" TargetMode="External"/><Relationship Id="rId34" Type="http://schemas.openxmlformats.org/officeDocument/2006/relationships/hyperlink" Target="https://kiaerresearch.com/oct-2020-poll" TargetMode="External"/><Relationship Id="rId37" Type="http://schemas.openxmlformats.org/officeDocument/2006/relationships/hyperlink" Target="https://int.nyt.com/data/documenttools/mi102320-crosstabs/9308372de600fa49/full.pdf" TargetMode="External"/><Relationship Id="rId36" Type="http://schemas.openxmlformats.org/officeDocument/2006/relationships/hyperlink" Target="https://mirs.news/home" TargetMode="External"/><Relationship Id="rId39" Type="http://schemas.openxmlformats.org/officeDocument/2006/relationships/hyperlink" Target="https://www.ipsos.com/sites/default/files/ct/news/documents/2020-10/topline_reuters_michigan_state_poll_w5_10_27_2020.pdf" TargetMode="External"/><Relationship Id="rId38" Type="http://schemas.openxmlformats.org/officeDocument/2006/relationships/hyperlink" Target="https://www.swayable.com/polls/2020-10-28.html" TargetMode="External"/><Relationship Id="rId20" Type="http://schemas.openxmlformats.org/officeDocument/2006/relationships/hyperlink" Target="https://progressmichigan.org/wp-content/uploads/2020/10/LE-Newsletter-Issue8.pdf" TargetMode="External"/><Relationship Id="rId22" Type="http://schemas.openxmlformats.org/officeDocument/2006/relationships/hyperlink" Target="https://static1.squarespace.com/static/5e28be4ccb16eb0aa6496c31/t/5f9f6cf4622e88214e9f0514/1604283637748/Crosstab+-+Michigan+2020+PollSmart+Poll+%28Demos%29.pdf" TargetMode="External"/><Relationship Id="rId21" Type="http://schemas.openxmlformats.org/officeDocument/2006/relationships/hyperlink" Target="https://progressmichigan.org/" TargetMode="External"/><Relationship Id="rId24" Type="http://schemas.openxmlformats.org/officeDocument/2006/relationships/hyperlink" Target="http://cdn.cnn.com/cnn/2020/images/10/31/rel2_mi.pdf" TargetMode="External"/><Relationship Id="rId23" Type="http://schemas.openxmlformats.org/officeDocument/2006/relationships/hyperlink" Target="https://www.pollsmartmr.com/" TargetMode="External"/><Relationship Id="rId26" Type="http://schemas.openxmlformats.org/officeDocument/2006/relationships/hyperlink" Target="https://www.realclearpolitics.com/docs/2020/Mitchell_Poll_MI_November_1_2020.pdf" TargetMode="External"/><Relationship Id="rId25" Type="http://schemas.openxmlformats.org/officeDocument/2006/relationships/hyperlink" Target="http://cdn.cnn.com/cnn/2020/images/10/31/rel2_mi.pdf" TargetMode="External"/><Relationship Id="rId28" Type="http://schemas.openxmlformats.org/officeDocument/2006/relationships/hyperlink" Target="https://www.politicaliq.com/" TargetMode="External"/><Relationship Id="rId27" Type="http://schemas.openxmlformats.org/officeDocument/2006/relationships/hyperlink" Target="http://politicaliq.com/2020/10/30/battleground-michigan-biden-51-trump-44/" TargetMode="External"/><Relationship Id="rId29" Type="http://schemas.openxmlformats.org/officeDocument/2006/relationships/hyperlink" Target="https://redfieldandwiltonstrategies.com/eve-of-the-election-report-and-final-swing-states-voting-intention-26-29-october/" TargetMode="External"/><Relationship Id="rId95" Type="http://schemas.openxmlformats.org/officeDocument/2006/relationships/hyperlink" Target="https://redfieldandwiltonstrategies.com/wp-content/uploads/2020/11/Redfield__Wilton_Strategies_Eve_of_the_Election_Report_SB.pdf" TargetMode="External"/><Relationship Id="rId94" Type="http://schemas.openxmlformats.org/officeDocument/2006/relationships/hyperlink" Target="https://int.nyt.com/data/documenttools/miwi1020-crosstabs/b0a09cd1cd0048df/full.pdf" TargetMode="External"/><Relationship Id="rId97" Type="http://schemas.openxmlformats.org/officeDocument/2006/relationships/hyperlink" Target="https://www.cbsnews.com/" TargetMode="External"/><Relationship Id="rId96" Type="http://schemas.openxmlformats.org/officeDocument/2006/relationships/hyperlink" Target="https://drive.google.com/file/d/1ONr-7DegyuvciqdCL7TigWCIvJ1LbSbD/view" TargetMode="External"/><Relationship Id="rId11" Type="http://schemas.openxmlformats.org/officeDocument/2006/relationships/hyperlink" Target="https://www.reuters.com/" TargetMode="External"/><Relationship Id="rId99" Type="http://schemas.openxmlformats.org/officeDocument/2006/relationships/hyperlink" Target="https://emersonpolling.reportablenews.com/pr/michigan-2020-democrats-hold-10-point-leads-in-presidential-and-us-senate-races" TargetMode="External"/><Relationship Id="rId10" Type="http://schemas.openxmlformats.org/officeDocument/2006/relationships/hyperlink" Target="https://www.ipsos.com/sites/default/files/ct/news/documents/2020-11/topline_reuters_michigan_state_poll_w6_11_01_2020_0.pdf" TargetMode="External"/><Relationship Id="rId98" Type="http://schemas.openxmlformats.org/officeDocument/2006/relationships/hyperlink" Target="https://www.bw.edu/Assets/community-research-institute/10-2020-bw-gl-poll-4-final.pdf" TargetMode="External"/><Relationship Id="rId13" Type="http://schemas.openxmlformats.org/officeDocument/2006/relationships/hyperlink" Target="https://www.reuters.com/" TargetMode="External"/><Relationship Id="rId12" Type="http://schemas.openxmlformats.org/officeDocument/2006/relationships/hyperlink" Target="https://www.ipsos.com/sites/default/files/ct/news/documents/2020-11/topline_reuters_michigan_state_poll_w6_11_01_2020_0.pdf" TargetMode="External"/><Relationship Id="rId91" Type="http://schemas.openxmlformats.org/officeDocument/2006/relationships/hyperlink" Target="https://www.freep.com/" TargetMode="External"/><Relationship Id="rId90" Type="http://schemas.openxmlformats.org/officeDocument/2006/relationships/hyperlink" Target="https://www.woodtv.com/wp-content/uploads/sites/51/2020/10/2020-OCTOBER-FIRST-MEDIA-WEDNESDAY-FREQUENCY.pdf" TargetMode="External"/><Relationship Id="rId93" Type="http://schemas.openxmlformats.org/officeDocument/2006/relationships/hyperlink" Target="https://rustbeltrising.com/" TargetMode="External"/><Relationship Id="rId92" Type="http://schemas.openxmlformats.org/officeDocument/2006/relationships/hyperlink" Target="https://drive.google.com/file/d/191PrxEKwpYvRBlp0qfofqUwB9tlQvxgE/view" TargetMode="External"/><Relationship Id="rId15" Type="http://schemas.openxmlformats.org/officeDocument/2006/relationships/hyperlink" Target="https://overland.amgreatness.com/app/uploads/2020/11/MI-POll-Oct-31st-final-poll-.pdf" TargetMode="External"/><Relationship Id="rId110" Type="http://schemas.openxmlformats.org/officeDocument/2006/relationships/hyperlink" Target="https://www.detroitnews.com/" TargetMode="External"/><Relationship Id="rId14" Type="http://schemas.openxmlformats.org/officeDocument/2006/relationships/hyperlink" Target="https://drive.google.com/file/d/1MijhK0HHc4zCMF2SJ2tQdGV0BUW1AJi3/view" TargetMode="External"/><Relationship Id="rId17" Type="http://schemas.openxmlformats.org/officeDocument/2006/relationships/hyperlink" Target="https://projects.fivethirtyeight.com/polls/20201101_MI_atlasintel.pdf" TargetMode="External"/><Relationship Id="rId16" Type="http://schemas.openxmlformats.org/officeDocument/2006/relationships/hyperlink" Target="https://amgreatness.com/" TargetMode="External"/><Relationship Id="rId19" Type="http://schemas.openxmlformats.org/officeDocument/2006/relationships/hyperlink" Target="https://morningconsult.com/form/2020-u-s-election-tracker/" TargetMode="External"/><Relationship Id="rId18" Type="http://schemas.openxmlformats.org/officeDocument/2006/relationships/hyperlink" Target="https://emersonpolling.reportablenews.com/pr/super-poll-sunday-polling-in-the-midwest-shows-biden-ahead-in-michigan-and-tight-races-in-ohio-and-iowa" TargetMode="External"/><Relationship Id="rId113" Type="http://schemas.openxmlformats.org/officeDocument/2006/relationships/drawing" Target="../drawings/drawing16.xml"/><Relationship Id="rId112" Type="http://schemas.openxmlformats.org/officeDocument/2006/relationships/hyperlink" Target="https://progressmichigan.org/" TargetMode="External"/><Relationship Id="rId111" Type="http://schemas.openxmlformats.org/officeDocument/2006/relationships/hyperlink" Target="https://progressmichigan.org/wp-content/uploads/2020/10/MichiganResults-October.pdf" TargetMode="External"/><Relationship Id="rId84" Type="http://schemas.openxmlformats.org/officeDocument/2006/relationships/hyperlink" Target="http://politicaliq.com/2020/10/15/battleground-mi-biden-48-trump-42/" TargetMode="External"/><Relationship Id="rId83" Type="http://schemas.openxmlformats.org/officeDocument/2006/relationships/hyperlink" Target="https://redfieldandwiltonstrategies.com/wp-content/uploads/2020/11/Redfield__Wilton_Strategies_Eve_of_the_Election_Report_SB.pdf" TargetMode="External"/><Relationship Id="rId86" Type="http://schemas.openxmlformats.org/officeDocument/2006/relationships/hyperlink" Target="https://www.ipsos.com/sites/default/files/ct/news/documents/2020-10/topline_reuters_michigan_state_poll_w3_10_13_2020.pdf" TargetMode="External"/><Relationship Id="rId85" Type="http://schemas.openxmlformats.org/officeDocument/2006/relationships/hyperlink" Target="https://www.politicaliq.com/" TargetMode="External"/><Relationship Id="rId88" Type="http://schemas.openxmlformats.org/officeDocument/2006/relationships/hyperlink" Target="https://www.ipsos.com/sites/default/files/ct/news/documents/2020-10/topline_reuters_michigan_state_poll_w3_10_13_2020.pdf" TargetMode="External"/><Relationship Id="rId87" Type="http://schemas.openxmlformats.org/officeDocument/2006/relationships/hyperlink" Target="https://www.reuters.com/" TargetMode="External"/><Relationship Id="rId89" Type="http://schemas.openxmlformats.org/officeDocument/2006/relationships/hyperlink" Target="https://www.reuters.com/" TargetMode="External"/><Relationship Id="rId80" Type="http://schemas.openxmlformats.org/officeDocument/2006/relationships/hyperlink" Target="https://thehill.com/homenews/campaign/521415-biden-holds-9-point-lead-over-in-michigan-poll" TargetMode="External"/><Relationship Id="rId82" Type="http://schemas.openxmlformats.org/officeDocument/2006/relationships/hyperlink" Target="https://www.thetrafalgargroup.org/news/mi-pres-1020/" TargetMode="External"/><Relationship Id="rId81" Type="http://schemas.openxmlformats.org/officeDocument/2006/relationships/hyperlink" Target="https://thehill.com/" TargetMode="External"/><Relationship Id="rId1" Type="http://schemas.openxmlformats.org/officeDocument/2006/relationships/hyperlink" Target="https://projects.fivethirtyeight.com/polls/president-general/2020/michigan/" TargetMode="External"/><Relationship Id="rId2" Type="http://schemas.openxmlformats.org/officeDocument/2006/relationships/hyperlink" Target="https://www.tableau.com/data-insights/us-election-2020/candidate-preference" TargetMode="External"/><Relationship Id="rId3" Type="http://schemas.openxmlformats.org/officeDocument/2006/relationships/hyperlink" Target="https://www.axios.com/" TargetMode="External"/><Relationship Id="rId4" Type="http://schemas.openxmlformats.org/officeDocument/2006/relationships/hyperlink" Target="https://www.tableau.com/data-insights/us-election-2020/candidate-preference" TargetMode="External"/><Relationship Id="rId9" Type="http://schemas.openxmlformats.org/officeDocument/2006/relationships/hyperlink" Target="https://www.swayable.com/polls/2020-11-02-large.html" TargetMode="External"/><Relationship Id="rId5" Type="http://schemas.openxmlformats.org/officeDocument/2006/relationships/hyperlink" Target="https://www.axios.com/" TargetMode="External"/><Relationship Id="rId6" Type="http://schemas.openxmlformats.org/officeDocument/2006/relationships/hyperlink" Target="https://researchco.ca/2020/11/02/us2020-eight-states-uspoli/" TargetMode="External"/><Relationship Id="rId7" Type="http://schemas.openxmlformats.org/officeDocument/2006/relationships/hyperlink" Target="https://changeresearch.com/wp-content/uploads/2020/11/CNBC-CR_Battleground_Toplines_Final-Wave_Oct-29-Nov-1.pdf" TargetMode="External"/><Relationship Id="rId8" Type="http://schemas.openxmlformats.org/officeDocument/2006/relationships/hyperlink" Target="https://www.cnbc.com/" TargetMode="External"/><Relationship Id="rId73" Type="http://schemas.openxmlformats.org/officeDocument/2006/relationships/hyperlink" Target="https://mirs.news/home" TargetMode="External"/><Relationship Id="rId72" Type="http://schemas.openxmlformats.org/officeDocument/2006/relationships/hyperlink" Target="https://projects.fivethirtyeight.com/polls/20201019_MI_Mitchell.pdf" TargetMode="External"/><Relationship Id="rId75" Type="http://schemas.openxmlformats.org/officeDocument/2006/relationships/hyperlink" Target="https://www.restorationofamerica.com/" TargetMode="External"/><Relationship Id="rId74" Type="http://schemas.openxmlformats.org/officeDocument/2006/relationships/hyperlink" Target="https://d3n8a8pro7vhmx.cloudfront.net/restoration/pages/1001/attachments/original/1603307463/RSTP_MI_'20_Oct_Press_Report.pdf" TargetMode="External"/><Relationship Id="rId77" Type="http://schemas.openxmlformats.org/officeDocument/2006/relationships/hyperlink" Target="https://crooked.com/" TargetMode="External"/><Relationship Id="rId76" Type="http://schemas.openxmlformats.org/officeDocument/2006/relationships/hyperlink" Target="https://filesforprogress.org/memos/2020-senate-project/week-5/toplines/dfp_psp_mi_10.21.2020.pdf" TargetMode="External"/><Relationship Id="rId79" Type="http://schemas.openxmlformats.org/officeDocument/2006/relationships/hyperlink" Target="https://paintercommunications.com/about-us/" TargetMode="External"/><Relationship Id="rId78" Type="http://schemas.openxmlformats.org/officeDocument/2006/relationships/hyperlink" Target="https://mirsnews.com/pdfs/poll_cross_tabs/1603227211.pdf" TargetMode="External"/><Relationship Id="rId71" Type="http://schemas.openxmlformats.org/officeDocument/2006/relationships/hyperlink" Target="https://www.axios.com/" TargetMode="External"/><Relationship Id="rId70" Type="http://schemas.openxmlformats.org/officeDocument/2006/relationships/hyperlink" Target="https://www.tableau.com/data-insights/us-election-2020/candidate-preference" TargetMode="External"/><Relationship Id="rId62" Type="http://schemas.openxmlformats.org/officeDocument/2006/relationships/hyperlink" Target="https://www.reuters.com/" TargetMode="External"/><Relationship Id="rId61" Type="http://schemas.openxmlformats.org/officeDocument/2006/relationships/hyperlink" Target="https://www.ipsos.com/sites/default/files/ct/news/documents/2020-10/topline_reuters_michigan_state_poll_w4_10_20_2020.pdf" TargetMode="External"/><Relationship Id="rId64" Type="http://schemas.openxmlformats.org/officeDocument/2006/relationships/hyperlink" Target="https://www.cnbc.com/2020/10/20/voters-want-senate-to-choose-coronavirus-stimulus-over-supreme-court.html" TargetMode="External"/><Relationship Id="rId63" Type="http://schemas.openxmlformats.org/officeDocument/2006/relationships/hyperlink" Target="https://morningconsult.com/form/2020-u-s-election-tracker/" TargetMode="External"/><Relationship Id="rId66" Type="http://schemas.openxmlformats.org/officeDocument/2006/relationships/hyperlink" Target="https://www.woodtv.com/wp-content/uploads/sites/51/2020/10/2020-EPICMRA-Omnibus-Statewide-Oct-Poll-102320.pdf" TargetMode="External"/><Relationship Id="rId65" Type="http://schemas.openxmlformats.org/officeDocument/2006/relationships/hyperlink" Target="https://www.cnbc.com/" TargetMode="External"/><Relationship Id="rId68" Type="http://schemas.openxmlformats.org/officeDocument/2006/relationships/hyperlink" Target="https://www.tableau.com/data-insights/us-election-2020/candidate-preference" TargetMode="External"/><Relationship Id="rId67" Type="http://schemas.openxmlformats.org/officeDocument/2006/relationships/hyperlink" Target="https://www.wlns.com/" TargetMode="External"/><Relationship Id="rId60" Type="http://schemas.openxmlformats.org/officeDocument/2006/relationships/hyperlink" Target="https://www.reuters.com/" TargetMode="External"/><Relationship Id="rId69" Type="http://schemas.openxmlformats.org/officeDocument/2006/relationships/hyperlink" Target="https://www.axios.com/" TargetMode="External"/><Relationship Id="rId51" Type="http://schemas.openxmlformats.org/officeDocument/2006/relationships/hyperlink" Target="https://www.wisc.edu/" TargetMode="External"/><Relationship Id="rId50" Type="http://schemas.openxmlformats.org/officeDocument/2006/relationships/hyperlink" Target="https://drive.google.com/file/d/1h5XfJ3zzvxhi4jpT3ndy1IjpKbgC8Lws/view" TargetMode="External"/><Relationship Id="rId53" Type="http://schemas.openxmlformats.org/officeDocument/2006/relationships/hyperlink" Target="https://www.wisc.edu/" TargetMode="External"/><Relationship Id="rId52" Type="http://schemas.openxmlformats.org/officeDocument/2006/relationships/hyperlink" Target="https://drive.google.com/file/d/1h5XfJ3zzvxhi4jpT3ndy1IjpKbgC8Lws/view" TargetMode="External"/><Relationship Id="rId55" Type="http://schemas.openxmlformats.org/officeDocument/2006/relationships/hyperlink" Target="https://static.foxnews.com/foxnews.com/content/uploads/2020/10/Fox_October-17-20-2020_Complete_Michigan_Topline_October-21-Release.pdf" TargetMode="External"/><Relationship Id="rId54" Type="http://schemas.openxmlformats.org/officeDocument/2006/relationships/hyperlink" Target="https://github.com/GetCitizenData/VoteByMail/blob/master/VoteByMail-Michigan/Modeling/October/Michigan%20VBM%20Toplines%2010_23_2020.pdf" TargetMode="External"/><Relationship Id="rId57" Type="http://schemas.openxmlformats.org/officeDocument/2006/relationships/hyperlink" Target="https://static.foxnews.com/foxnews.com/content/uploads/2020/10/Fox_October-17-20-2020_Complete_Michigan_Topline_October-21-Release.pdf" TargetMode="External"/><Relationship Id="rId56" Type="http://schemas.openxmlformats.org/officeDocument/2006/relationships/hyperlink" Target="https://www.foxnews.com/" TargetMode="External"/><Relationship Id="rId59" Type="http://schemas.openxmlformats.org/officeDocument/2006/relationships/hyperlink" Target="https://www.ipsos.com/sites/default/files/ct/news/documents/2020-10/topline_reuters_michigan_state_poll_w4_10_20_2020.pdf" TargetMode="External"/><Relationship Id="rId58" Type="http://schemas.openxmlformats.org/officeDocument/2006/relationships/hyperlink" Target="https://www.foxnews.com/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elegraph.co.uk/" TargetMode="External"/><Relationship Id="rId42" Type="http://schemas.openxmlformats.org/officeDocument/2006/relationships/hyperlink" Target="https://senopportunity.org/" TargetMode="External"/><Relationship Id="rId41" Type="http://schemas.openxmlformats.org/officeDocument/2006/relationships/hyperlink" Target="https://senopportunity.org/wp-content/uploads/2024/10/2024-10-SOF-Battground-Polling-NV-OH-WI-Deck.pdf" TargetMode="External"/><Relationship Id="rId44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43" Type="http://schemas.openxmlformats.org/officeDocument/2006/relationships/hyperlink" Target="https://insideradvantage.com/nevada-top-line-tabs-2/" TargetMode="External"/><Relationship Id="rId46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45" Type="http://schemas.openxmlformats.org/officeDocument/2006/relationships/hyperlink" Target="https://www.bloomberg.com/" TargetMode="External"/><Relationship Id="rId1" Type="http://schemas.openxmlformats.org/officeDocument/2006/relationships/hyperlink" Target="https://projects.fivethirtyeight.com/polls/president-general/2024/nevada/" TargetMode="External"/><Relationship Id="rId2" Type="http://schemas.openxmlformats.org/officeDocument/2006/relationships/hyperlink" Target="https://patriotpolling.com/our-polls/f/final-2024-presidential-poll" TargetMode="External"/><Relationship Id="rId3" Type="http://schemas.openxmlformats.org/officeDocument/2006/relationships/hyperlink" Target="https://projects.fivethirtyeight.com/polls/20241102_SwingStates_AtlasIntel.pdf" TargetMode="External"/><Relationship Id="rId4" Type="http://schemas.openxmlformats.org/officeDocument/2006/relationships/hyperlink" Target="https://projects.fivethirtyeight.com/polls/20241102_SwingStates_AtlasIntel.pdf" TargetMode="External"/><Relationship Id="rId9" Type="http://schemas.openxmlformats.org/officeDocument/2006/relationships/hyperlink" Target="https://www.nytimes.com/2024/11/03/us/politics/harris-trump-times-siena-poll.html" TargetMode="External"/><Relationship Id="rId48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47" Type="http://schemas.openxmlformats.org/officeDocument/2006/relationships/hyperlink" Target="https://www.bloomberg.com/" TargetMode="External"/><Relationship Id="rId49" Type="http://schemas.openxmlformats.org/officeDocument/2006/relationships/hyperlink" Target="https://www.bloomberg.com/" TargetMode="External"/><Relationship Id="rId5" Type="http://schemas.openxmlformats.org/officeDocument/2006/relationships/hyperlink" Target="https://emersoncollegepolling.com/november-2024-final-swing-state-polls-too-close-to-call-election-for-president/" TargetMode="External"/><Relationship Id="rId6" Type="http://schemas.openxmlformats.org/officeDocument/2006/relationships/hyperlink" Target="https://thehill.com/" TargetMode="External"/><Relationship Id="rId7" Type="http://schemas.openxmlformats.org/officeDocument/2006/relationships/hyperlink" Target="https://www.nytimes.com/2024/11/03/us/politics/harris-trump-times-siena-poll.html" TargetMode="External"/><Relationship Id="rId8" Type="http://schemas.openxmlformats.org/officeDocument/2006/relationships/hyperlink" Target="https://www.nytimes.com/2024/11/03/us/politics/harris-trump-times-siena-poll.html" TargetMode="External"/><Relationship Id="rId73" Type="http://schemas.openxmlformats.org/officeDocument/2006/relationships/hyperlink" Target="https://napolitaninstitute.org/2024/10/08/nevada-harris-49-trump-49/" TargetMode="External"/><Relationship Id="rId72" Type="http://schemas.openxmlformats.org/officeDocument/2006/relationships/hyperlink" Target="https://www.wsj.com/" TargetMode="External"/><Relationship Id="rId31" Type="http://schemas.openxmlformats.org/officeDocument/2006/relationships/hyperlink" Target="https://www.atlasintel.org/poll/usa-swing-states-2024-10-29" TargetMode="External"/><Relationship Id="rId75" Type="http://schemas.openxmlformats.org/officeDocument/2006/relationships/hyperlink" Target="https://redfieldandwiltonstrategies.com/latest-us-swing-states-voting-intention-27-september-2-october-2024/" TargetMode="External"/><Relationship Id="rId30" Type="http://schemas.openxmlformats.org/officeDocument/2006/relationships/hyperlink" Target="https://www.dataforprogress.org/blog/2024/11/1/final-data-for-progress-swing-state-polls" TargetMode="External"/><Relationship Id="rId74" Type="http://schemas.openxmlformats.org/officeDocument/2006/relationships/hyperlink" Target="https://napolitaninstitute.org/napolitan-news-service/" TargetMode="External"/><Relationship Id="rId33" Type="http://schemas.openxmlformats.org/officeDocument/2006/relationships/hyperlink" Target="https://www.thetrafalgargroup.org/wp-content/uploads/2024/10/NV-24-General-1029_Report.pdf" TargetMode="External"/><Relationship Id="rId77" Type="http://schemas.openxmlformats.org/officeDocument/2006/relationships/hyperlink" Target="https://cdn.sanity.io/files/ifn0l6bs/production/1466ccb9011fe2f2fe272e13261c967325759db3.pdf" TargetMode="External"/><Relationship Id="rId32" Type="http://schemas.openxmlformats.org/officeDocument/2006/relationships/hyperlink" Target="https://www.atlasintel.org/poll/usa-swing-states-2024-10-29" TargetMode="External"/><Relationship Id="rId76" Type="http://schemas.openxmlformats.org/officeDocument/2006/relationships/hyperlink" Target="https://www.telegraph.co.uk/" TargetMode="External"/><Relationship Id="rId35" Type="http://schemas.openxmlformats.org/officeDocument/2006/relationships/hyperlink" Target="https://www.telegraph.co.uk/" TargetMode="External"/><Relationship Id="rId79" Type="http://schemas.openxmlformats.org/officeDocument/2006/relationships/drawing" Target="../drawings/drawing3.xml"/><Relationship Id="rId34" Type="http://schemas.openxmlformats.org/officeDocument/2006/relationships/hyperlink" Target="https://redfieldandwiltonstrategies.com/latest-us-swing-states-voting-intention-25-27-october-2024/" TargetMode="External"/><Relationship Id="rId78" Type="http://schemas.openxmlformats.org/officeDocument/2006/relationships/hyperlink" Target="https://www.article3project.org/" TargetMode="External"/><Relationship Id="rId71" Type="http://schemas.openxmlformats.org/officeDocument/2006/relationships/hyperlink" Target="https://www.wsj.com/politics/elections/trump-harris-swing-state-poll-october-2024-c3ca9414" TargetMode="External"/><Relationship Id="rId70" Type="http://schemas.openxmlformats.org/officeDocument/2006/relationships/hyperlink" Target="https://www.wsj.com/" TargetMode="External"/><Relationship Id="rId37" Type="http://schemas.openxmlformats.org/officeDocument/2006/relationships/hyperlink" Target="https://cooperativeelectionstudy.shinyapps.io/stateprezapp2024/" TargetMode="External"/><Relationship Id="rId36" Type="http://schemas.openxmlformats.org/officeDocument/2006/relationships/hyperlink" Target="https://www.cnn.com/2024/10/29/politics/cnn-polls-arizona-nevada-trump-harris/index.html" TargetMode="External"/><Relationship Id="rId39" Type="http://schemas.openxmlformats.org/officeDocument/2006/relationships/hyperlink" Target="https://redfieldandwiltonstrategies.com/latest-us-swing-states-voting-intention-20-22-october-2024/" TargetMode="External"/><Relationship Id="rId38" Type="http://schemas.openxmlformats.org/officeDocument/2006/relationships/hyperlink" Target="https://cooperativeelectionstudy.shinyapps.io/stateprezapp2024/" TargetMode="External"/><Relationship Id="rId62" Type="http://schemas.openxmlformats.org/officeDocument/2006/relationships/hyperlink" Target="https://www.washingtonpost.com/politics/2024/10/21/harris-trump-post-schar-school-poll/" TargetMode="External"/><Relationship Id="rId61" Type="http://schemas.openxmlformats.org/officeDocument/2006/relationships/hyperlink" Target="https://www.washingtonpost.com/politics/2024/10/21/harris-trump-post-schar-school-poll/" TargetMode="External"/><Relationship Id="rId20" Type="http://schemas.openxmlformats.org/officeDocument/2006/relationships/hyperlink" Target="https://www.telegraph.co.uk/" TargetMode="External"/><Relationship Id="rId64" Type="http://schemas.openxmlformats.org/officeDocument/2006/relationships/hyperlink" Target="https://www.telegraph.co.uk/" TargetMode="External"/><Relationship Id="rId63" Type="http://schemas.openxmlformats.org/officeDocument/2006/relationships/hyperlink" Target="https://redfieldandwiltonstrategies.com/latest-us-swing-states-voting-intention-12-14-october-2024/" TargetMode="External"/><Relationship Id="rId22" Type="http://schemas.openxmlformats.org/officeDocument/2006/relationships/hyperlink" Target="https://d3nkl3psvxxpe9.cloudfront.net/documents/Times_SAY24_20241101.pdf" TargetMode="External"/><Relationship Id="rId66" Type="http://schemas.openxmlformats.org/officeDocument/2006/relationships/hyperlink" Target="https://x.com/IAPolls2022/status/1844418916107341948" TargetMode="External"/><Relationship Id="rId21" Type="http://schemas.openxmlformats.org/officeDocument/2006/relationships/hyperlink" Target="https://www.noblepredictiveinsights.com/post/nevada-poll-of-record-harris-1-rosen-2?utm_campaign=NVPOP&amp;utm_medium=email&amp;_hsenc=p2ANqtz-9j_u6-tT4ZHtSv4V2qvOF4hjfoWyFc0oXQIcMu58IRgouxeZHmWWBLzp1HTnynHcN8e2swnYKUeKkWZW0pTPm9J1jwOQ&amp;_hsmi=331990016&amp;utm_content=331990016&amp;utm_source=hs_email" TargetMode="External"/><Relationship Id="rId65" Type="http://schemas.openxmlformats.org/officeDocument/2006/relationships/hyperlink" Target="https://www.thetrafalgargroup.org/news/nv-pres-1015/" TargetMode="External"/><Relationship Id="rId24" Type="http://schemas.openxmlformats.org/officeDocument/2006/relationships/hyperlink" Target="https://d3nkl3psvxxpe9.cloudfront.net/documents/Times_SAY24_20241101.pdf" TargetMode="External"/><Relationship Id="rId68" Type="http://schemas.openxmlformats.org/officeDocument/2006/relationships/hyperlink" Target="https://www.nexstar.tv/" TargetMode="External"/><Relationship Id="rId23" Type="http://schemas.openxmlformats.org/officeDocument/2006/relationships/hyperlink" Target="https://www.thetimes.com/" TargetMode="External"/><Relationship Id="rId67" Type="http://schemas.openxmlformats.org/officeDocument/2006/relationships/hyperlink" Target="https://emersoncollegepolling.com/october-2024-state-polls-mixed-movement-across-swing-states-shows-dead-heat/" TargetMode="External"/><Relationship Id="rId60" Type="http://schemas.openxmlformats.org/officeDocument/2006/relationships/hyperlink" Target="https://pro.morningconsult.com/trackers/2024-election-state-polls" TargetMode="External"/><Relationship Id="rId26" Type="http://schemas.openxmlformats.org/officeDocument/2006/relationships/hyperlink" Target="https://d3nkl3psvxxpe9.cloudfront.net/documents/Times_SAY24_20241101.pdf" TargetMode="External"/><Relationship Id="rId25" Type="http://schemas.openxmlformats.org/officeDocument/2006/relationships/hyperlink" Target="https://www.thetimes.com/" TargetMode="External"/><Relationship Id="rId69" Type="http://schemas.openxmlformats.org/officeDocument/2006/relationships/hyperlink" Target="https://www.wsj.com/politics/elections/trump-harris-swing-state-poll-october-2024-c3ca9414" TargetMode="External"/><Relationship Id="rId28" Type="http://schemas.openxmlformats.org/officeDocument/2006/relationships/hyperlink" Target="https://d3nkl3psvxxpe9.cloudfront.net/documents/Times_SAY24_20241101.pdf" TargetMode="External"/><Relationship Id="rId27" Type="http://schemas.openxmlformats.org/officeDocument/2006/relationships/hyperlink" Target="https://www.thetimes.com/" TargetMode="External"/><Relationship Id="rId29" Type="http://schemas.openxmlformats.org/officeDocument/2006/relationships/hyperlink" Target="https://www.thetimes.com/" TargetMode="External"/><Relationship Id="rId51" Type="http://schemas.openxmlformats.org/officeDocument/2006/relationships/hyperlink" Target="https://www.bloomberg.com/" TargetMode="External"/><Relationship Id="rId50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53" Type="http://schemas.openxmlformats.org/officeDocument/2006/relationships/hyperlink" Target="https://www.telegraph.co.uk/" TargetMode="External"/><Relationship Id="rId52" Type="http://schemas.openxmlformats.org/officeDocument/2006/relationships/hyperlink" Target="https://redfieldandwiltonstrategies.com/latest-us-swing-states-voting-intention-16-18-october-2024/" TargetMode="External"/><Relationship Id="rId11" Type="http://schemas.openxmlformats.org/officeDocument/2006/relationships/hyperlink" Target="https://www.focaldata.com/blog/our-final-report-on-the-us-presidential-election" TargetMode="External"/><Relationship Id="rId55" Type="http://schemas.openxmlformats.org/officeDocument/2006/relationships/hyperlink" Target="https://www.atlasintel.org/poll/usa-swing-states-2024-10-17" TargetMode="External"/><Relationship Id="rId10" Type="http://schemas.openxmlformats.org/officeDocument/2006/relationships/hyperlink" Target="https://www.nytimes.com/2024/11/03/us/politics/harris-trump-times-siena-poll.html" TargetMode="External"/><Relationship Id="rId54" Type="http://schemas.openxmlformats.org/officeDocument/2006/relationships/hyperlink" Target="https://www.atlasintel.org/poll/usa-swing-states-2024-10-17" TargetMode="External"/><Relationship Id="rId13" Type="http://schemas.openxmlformats.org/officeDocument/2006/relationships/hyperlink" Target="https://www.focaldata.com/blog/our-final-report-on-the-us-presidential-election" TargetMode="External"/><Relationship Id="rId57" Type="http://schemas.openxmlformats.org/officeDocument/2006/relationships/hyperlink" Target="https://www.aarp.org/" TargetMode="External"/><Relationship Id="rId12" Type="http://schemas.openxmlformats.org/officeDocument/2006/relationships/hyperlink" Target="https://www.focaldata.com/blog/our-final-report-on-the-us-presidential-election" TargetMode="External"/><Relationship Id="rId56" Type="http://schemas.openxmlformats.org/officeDocument/2006/relationships/hyperlink" Target="https://www.aarp.org/politics-society/government-elections/info-2024/trump-harris-nevada-poll/?cmp=RDRCT-NV2POLLRESULTS-10222024" TargetMode="External"/><Relationship Id="rId15" Type="http://schemas.openxmlformats.org/officeDocument/2006/relationships/hyperlink" Target="https://www.atlasintel.org/poll/usa-swing-states-2024-10-31" TargetMode="External"/><Relationship Id="rId59" Type="http://schemas.openxmlformats.org/officeDocument/2006/relationships/hyperlink" Target="https://www.aarp.org/" TargetMode="External"/><Relationship Id="rId14" Type="http://schemas.openxmlformats.org/officeDocument/2006/relationships/hyperlink" Target="https://www.atlasintel.org/poll/usa-swing-states-2024-10-31" TargetMode="External"/><Relationship Id="rId58" Type="http://schemas.openxmlformats.org/officeDocument/2006/relationships/hyperlink" Target="https://www.aarp.org/politics-society/government-elections/info-2024/trump-harris-nevada-poll/?cmp=RDRCT-NV2POLLRESULTS-10222024" TargetMode="External"/><Relationship Id="rId17" Type="http://schemas.openxmlformats.org/officeDocument/2006/relationships/hyperlink" Target="https://www.realclearworld.com/" TargetMode="External"/><Relationship Id="rId16" Type="http://schemas.openxmlformats.org/officeDocument/2006/relationships/hyperlink" Target="https://emersoncollegepolling.com/october-2024-nevada-poll-harris-48-trump-47/" TargetMode="External"/><Relationship Id="rId19" Type="http://schemas.openxmlformats.org/officeDocument/2006/relationships/hyperlink" Target="https://redfieldandwiltonstrategies.com/final-us-swing-states-voting-intention-28-31-october/" TargetMode="External"/><Relationship Id="rId18" Type="http://schemas.openxmlformats.org/officeDocument/2006/relationships/hyperlink" Target="https://x.com/SusquehannaPR/status/185238266018366685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rojects.fivethirtyeight.com/polls/president-general/2020/nevada/" TargetMode="External"/><Relationship Id="rId2" Type="http://schemas.openxmlformats.org/officeDocument/2006/relationships/hyperlink" Target="https://drive.google.com/file/d/17CBTDAU6xkJ6jrrYOaAyTW62fAUxT0VB/view" TargetMode="External"/><Relationship Id="rId3" Type="http://schemas.openxmlformats.org/officeDocument/2006/relationships/hyperlink" Target="https://www.tableau.com/data-insights/us-election-2020/candidate-preference" TargetMode="External"/><Relationship Id="rId4" Type="http://schemas.openxmlformats.org/officeDocument/2006/relationships/hyperlink" Target="https://www.axios.com/" TargetMode="External"/><Relationship Id="rId9" Type="http://schemas.openxmlformats.org/officeDocument/2006/relationships/hyperlink" Target="https://drive.google.com/file/d/17CBTDAU6xkJ6jrrYOaAyTW62fAUxT0VB/view" TargetMode="External"/><Relationship Id="rId5" Type="http://schemas.openxmlformats.org/officeDocument/2006/relationships/hyperlink" Target="https://www.tableau.com/data-insights/us-election-2020/candidate-preference" TargetMode="External"/><Relationship Id="rId6" Type="http://schemas.openxmlformats.org/officeDocument/2006/relationships/hyperlink" Target="https://www.axios.com/" TargetMode="External"/><Relationship Id="rId7" Type="http://schemas.openxmlformats.org/officeDocument/2006/relationships/hyperlink" Target="https://filesforprogress.org/datasets/2020/11/2020-election-polls/toplines/dfp_nv_11.2.20.pdf" TargetMode="External"/><Relationship Id="rId8" Type="http://schemas.openxmlformats.org/officeDocument/2006/relationships/hyperlink" Target="https://emersonpolling.reportablenews.com/pr/super-poll-sunday-toss-ups-in-nevada-and-arizona" TargetMode="External"/><Relationship Id="rId20" Type="http://schemas.openxmlformats.org/officeDocument/2006/relationships/hyperlink" Target="https://www.reviewjournal.com/news/politics-and-government/nevada/the-nevada-poll-trump-biden-virtually-tied-2148801/" TargetMode="External"/><Relationship Id="rId22" Type="http://schemas.openxmlformats.org/officeDocument/2006/relationships/hyperlink" Target="https://drive.google.com/file/d/1YShdAgKUTTx0fqhTfEuDJ-zwnd7YgkpD/view" TargetMode="External"/><Relationship Id="rId21" Type="http://schemas.openxmlformats.org/officeDocument/2006/relationships/hyperlink" Target="https://www.aarp.org/" TargetMode="External"/><Relationship Id="rId24" Type="http://schemas.openxmlformats.org/officeDocument/2006/relationships/hyperlink" Target="https://int.nyt.com/data/documenttools/oh-nv-crosstabs/d91c22da8b8953eb/full.pdf" TargetMode="External"/><Relationship Id="rId23" Type="http://schemas.openxmlformats.org/officeDocument/2006/relationships/hyperlink" Target="https://www.cbsnews.com/" TargetMode="External"/><Relationship Id="rId25" Type="http://schemas.openxmlformats.org/officeDocument/2006/relationships/drawing" Target="../drawings/drawing4.xml"/><Relationship Id="rId11" Type="http://schemas.openxmlformats.org/officeDocument/2006/relationships/hyperlink" Target="https://int.nyt.com/data/documenttools/nv102320-crosstabs/93966f5c3a9a556d/full.pdf" TargetMode="External"/><Relationship Id="rId10" Type="http://schemas.openxmlformats.org/officeDocument/2006/relationships/hyperlink" Target="https://www.scribd.com/document/482143746/Nevada-October-29-2020-v2" TargetMode="External"/><Relationship Id="rId13" Type="http://schemas.openxmlformats.org/officeDocument/2006/relationships/hyperlink" Target="https://busr.ag/" TargetMode="External"/><Relationship Id="rId12" Type="http://schemas.openxmlformats.org/officeDocument/2006/relationships/hyperlink" Target="https://busr.ag/polls" TargetMode="External"/><Relationship Id="rId15" Type="http://schemas.openxmlformats.org/officeDocument/2006/relationships/hyperlink" Target="https://www.dailykos.com/" TargetMode="External"/><Relationship Id="rId14" Type="http://schemas.openxmlformats.org/officeDocument/2006/relationships/hyperlink" Target="https://civiqs.com/documents/Civiqs_DailyKos_NV_banner_book_2020_10_r8597h.pdf" TargetMode="External"/><Relationship Id="rId17" Type="http://schemas.openxmlformats.org/officeDocument/2006/relationships/hyperlink" Target="https://www.axios.com/" TargetMode="External"/><Relationship Id="rId16" Type="http://schemas.openxmlformats.org/officeDocument/2006/relationships/hyperlink" Target="https://www.tableau.com/data-insights/us-election-2020/candidate-preference" TargetMode="External"/><Relationship Id="rId19" Type="http://schemas.openxmlformats.org/officeDocument/2006/relationships/hyperlink" Target="https://www.axios.com/" TargetMode="External"/><Relationship Id="rId18" Type="http://schemas.openxmlformats.org/officeDocument/2006/relationships/hyperlink" Target="https://www.tableau.com/data-insights/us-election-2020/candidate-preference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amgreatness.com/2024/10/31/wisconsin-headed-for-a-photo-finish-hovde-charging-per-polling/" TargetMode="External"/><Relationship Id="rId42" Type="http://schemas.openxmlformats.org/officeDocument/2006/relationships/hyperlink" Target="https://maristpoll.marist.edu/polls/marist-wisconsin-poll-u-s-presidential-contest-in-wisconsin-november-2024/" TargetMode="External"/><Relationship Id="rId41" Type="http://schemas.openxmlformats.org/officeDocument/2006/relationships/hyperlink" Target="https://amgreatness.com/" TargetMode="External"/><Relationship Id="rId44" Type="http://schemas.openxmlformats.org/officeDocument/2006/relationships/hyperlink" Target="https://echeloninsights.com/in-the-news/oct2024-wi-poll/" TargetMode="External"/><Relationship Id="rId43" Type="http://schemas.openxmlformats.org/officeDocument/2006/relationships/hyperlink" Target="https://maristpoll.marist.edu/polls/marist-wisconsin-poll-u-s-presidential-contest-in-wisconsin-november-2024/" TargetMode="External"/><Relationship Id="rId46" Type="http://schemas.openxmlformats.org/officeDocument/2006/relationships/hyperlink" Target="https://substack.com/inbox/post/150924460" TargetMode="External"/><Relationship Id="rId45" Type="http://schemas.openxmlformats.org/officeDocument/2006/relationships/hyperlink" Target="https://echeloninsights.com/in-the-news/oct2024-wi-poll/" TargetMode="External"/><Relationship Id="rId107" Type="http://schemas.openxmlformats.org/officeDocument/2006/relationships/hyperlink" Target="https://fieldsoffreedom.com/" TargetMode="External"/><Relationship Id="rId106" Type="http://schemas.openxmlformats.org/officeDocument/2006/relationships/hyperlink" Target="https://www.wispolitics.com/2024/fields-of-freedom-alliance-new-wisconsin-poll-rural-voters-give-trump-lead-over-harris/" TargetMode="External"/><Relationship Id="rId105" Type="http://schemas.openxmlformats.org/officeDocument/2006/relationships/hyperlink" Target="https://poll.qu.edu/poll-release?releaseid=3913" TargetMode="External"/><Relationship Id="rId104" Type="http://schemas.openxmlformats.org/officeDocument/2006/relationships/hyperlink" Target="https://poll.qu.edu/poll-release?releaseid=3913" TargetMode="External"/><Relationship Id="rId109" Type="http://schemas.openxmlformats.org/officeDocument/2006/relationships/hyperlink" Target="https://www.telegraph.co.uk/" TargetMode="External"/><Relationship Id="rId108" Type="http://schemas.openxmlformats.org/officeDocument/2006/relationships/hyperlink" Target="https://redfieldandwiltonstrategies.com/latest-us-swing-states-voting-intention-27-september-2-october-2024/" TargetMode="External"/><Relationship Id="rId48" Type="http://schemas.openxmlformats.org/officeDocument/2006/relationships/hyperlink" Target="https://drive.google.com/file/d/1CrV9_n8Ei9ll27L9FhcZBOKnOQiuQabr/view" TargetMode="External"/><Relationship Id="rId47" Type="http://schemas.openxmlformats.org/officeDocument/2006/relationships/hyperlink" Target="https://www.youtube.com/@OnPointPoliticsOfficial/videos" TargetMode="External"/><Relationship Id="rId49" Type="http://schemas.openxmlformats.org/officeDocument/2006/relationships/hyperlink" Target="https://trendingpoliticsnews.com/" TargetMode="External"/><Relationship Id="rId103" Type="http://schemas.openxmlformats.org/officeDocument/2006/relationships/hyperlink" Target="https://researchco.ca/2024/10/08/battlegrounds-us-2024/" TargetMode="External"/><Relationship Id="rId102" Type="http://schemas.openxmlformats.org/officeDocument/2006/relationships/hyperlink" Target="https://www.wsj.com/" TargetMode="External"/><Relationship Id="rId101" Type="http://schemas.openxmlformats.org/officeDocument/2006/relationships/hyperlink" Target="https://www.wsj.com/politics/elections/trump-harris-swing-state-poll-october-2024-c3ca9414" TargetMode="External"/><Relationship Id="rId100" Type="http://schemas.openxmlformats.org/officeDocument/2006/relationships/hyperlink" Target="https://www.wsj.com/" TargetMode="External"/><Relationship Id="rId31" Type="http://schemas.openxmlformats.org/officeDocument/2006/relationships/hyperlink" Target="https://d3nkl3psvxxpe9.cloudfront.net/documents/Times_SAY24_20241101.pdf" TargetMode="External"/><Relationship Id="rId30" Type="http://schemas.openxmlformats.org/officeDocument/2006/relationships/hyperlink" Target="https://www.thetimes.com/" TargetMode="External"/><Relationship Id="rId33" Type="http://schemas.openxmlformats.org/officeDocument/2006/relationships/hyperlink" Target="https://pro.morningconsult.com/trackers/2024-election-state-polls" TargetMode="External"/><Relationship Id="rId32" Type="http://schemas.openxmlformats.org/officeDocument/2006/relationships/hyperlink" Target="https://www.thetimes.com/" TargetMode="External"/><Relationship Id="rId35" Type="http://schemas.openxmlformats.org/officeDocument/2006/relationships/hyperlink" Target="https://amgreatness.com/" TargetMode="External"/><Relationship Id="rId34" Type="http://schemas.openxmlformats.org/officeDocument/2006/relationships/hyperlink" Target="https://amgreatness.com/2024/10/31/wisconsin-headed-for-a-photo-finish-hovde-charging-per-polling/" TargetMode="External"/><Relationship Id="rId37" Type="http://schemas.openxmlformats.org/officeDocument/2006/relationships/hyperlink" Target="https://amgreatness.com/" TargetMode="External"/><Relationship Id="rId36" Type="http://schemas.openxmlformats.org/officeDocument/2006/relationships/hyperlink" Target="https://amgreatness.com/2024/10/31/wisconsin-headed-for-a-photo-finish-hovde-charging-per-polling/" TargetMode="External"/><Relationship Id="rId39" Type="http://schemas.openxmlformats.org/officeDocument/2006/relationships/hyperlink" Target="https://amgreatness.com/" TargetMode="External"/><Relationship Id="rId38" Type="http://schemas.openxmlformats.org/officeDocument/2006/relationships/hyperlink" Target="https://amgreatness.com/2024/10/31/wisconsin-headed-for-a-photo-finish-hovde-charging-per-polling/" TargetMode="External"/><Relationship Id="rId20" Type="http://schemas.openxmlformats.org/officeDocument/2006/relationships/hyperlink" Target="https://www.atlasintel.org/poll/usa-swing-states-2024-10-31" TargetMode="External"/><Relationship Id="rId22" Type="http://schemas.openxmlformats.org/officeDocument/2006/relationships/hyperlink" Target="https://www.semafor.com/newsletter/11/01/2024/the-view-from-the-swing-states" TargetMode="External"/><Relationship Id="rId21" Type="http://schemas.openxmlformats.org/officeDocument/2006/relationships/hyperlink" Target="https://www.atlasintel.org/poll/usa-swing-states-2024-10-31" TargetMode="External"/><Relationship Id="rId24" Type="http://schemas.openxmlformats.org/officeDocument/2006/relationships/hyperlink" Target="https://www.telegraph.co.uk/" TargetMode="External"/><Relationship Id="rId23" Type="http://schemas.openxmlformats.org/officeDocument/2006/relationships/hyperlink" Target="https://redfieldandwiltonstrategies.com/final-us-swing-states-voting-intention-28-31-october/" TargetMode="External"/><Relationship Id="rId26" Type="http://schemas.openxmlformats.org/officeDocument/2006/relationships/hyperlink" Target="https://www.thetimes.com/" TargetMode="External"/><Relationship Id="rId25" Type="http://schemas.openxmlformats.org/officeDocument/2006/relationships/hyperlink" Target="https://d3nkl3psvxxpe9.cloudfront.net/documents/Times_SAY24_20241101.pdf" TargetMode="External"/><Relationship Id="rId28" Type="http://schemas.openxmlformats.org/officeDocument/2006/relationships/hyperlink" Target="https://www.thetimes.com/" TargetMode="External"/><Relationship Id="rId27" Type="http://schemas.openxmlformats.org/officeDocument/2006/relationships/hyperlink" Target="https://d3nkl3psvxxpe9.cloudfront.net/documents/Times_SAY24_20241101.pdf" TargetMode="External"/><Relationship Id="rId29" Type="http://schemas.openxmlformats.org/officeDocument/2006/relationships/hyperlink" Target="https://d3nkl3psvxxpe9.cloudfront.net/documents/Times_SAY24_20241101.pdf" TargetMode="External"/><Relationship Id="rId95" Type="http://schemas.openxmlformats.org/officeDocument/2006/relationships/hyperlink" Target="https://pollingplus.com/news/insideradvantage-surveys-trump-leads-by-two-points-in-michigan-race-all-tied-up-in-wisconsin/" TargetMode="External"/><Relationship Id="rId94" Type="http://schemas.openxmlformats.org/officeDocument/2006/relationships/hyperlink" Target="https://patriotpolling.com/our-polls/f/trump-and-baldwin-hold-narrow-leads-in-wisconsin" TargetMode="External"/><Relationship Id="rId97" Type="http://schemas.openxmlformats.org/officeDocument/2006/relationships/hyperlink" Target="https://emersoncollegepolling.com/october-2024-state-polls-mixed-movement-across-swing-states-shows-dead-heat/" TargetMode="External"/><Relationship Id="rId96" Type="http://schemas.openxmlformats.org/officeDocument/2006/relationships/hyperlink" Target="https://x.com/IAPolls2022/status/1844418916107341948" TargetMode="External"/><Relationship Id="rId11" Type="http://schemas.openxmlformats.org/officeDocument/2006/relationships/hyperlink" Target="https://www.nytimes.com/2024/11/03/us/politics/harris-trump-times-siena-poll.html" TargetMode="External"/><Relationship Id="rId99" Type="http://schemas.openxmlformats.org/officeDocument/2006/relationships/hyperlink" Target="https://www.wsj.com/politics/elections/trump-harris-swing-state-poll-october-2024-c3ca9414" TargetMode="External"/><Relationship Id="rId10" Type="http://schemas.openxmlformats.org/officeDocument/2006/relationships/hyperlink" Target="https://www.nytimes.com/2024/11/03/us/politics/harris-trump-times-siena-poll.html" TargetMode="External"/><Relationship Id="rId98" Type="http://schemas.openxmlformats.org/officeDocument/2006/relationships/hyperlink" Target="https://www.nexstar.tv/" TargetMode="External"/><Relationship Id="rId13" Type="http://schemas.openxmlformats.org/officeDocument/2006/relationships/hyperlink" Target="https://www.nytimes.com/2024/11/03/us/politics/harris-trump-times-siena-poll.html" TargetMode="External"/><Relationship Id="rId12" Type="http://schemas.openxmlformats.org/officeDocument/2006/relationships/hyperlink" Target="https://www.nytimes.com/2024/11/03/us/politics/harris-trump-times-siena-poll.html" TargetMode="External"/><Relationship Id="rId91" Type="http://schemas.openxmlformats.org/officeDocument/2006/relationships/hyperlink" Target="https://www.washingtonpost.com/politics/2024/10/21/harris-trump-post-schar-school-poll/" TargetMode="External"/><Relationship Id="rId90" Type="http://schemas.openxmlformats.org/officeDocument/2006/relationships/hyperlink" Target="https://www.washingtonpost.com/politics/2024/10/21/harris-trump-post-schar-school-poll/" TargetMode="External"/><Relationship Id="rId93" Type="http://schemas.openxmlformats.org/officeDocument/2006/relationships/hyperlink" Target="https://www.telegraph.co.uk/" TargetMode="External"/><Relationship Id="rId92" Type="http://schemas.openxmlformats.org/officeDocument/2006/relationships/hyperlink" Target="https://redfieldandwiltonstrategies.com/latest-us-swing-states-voting-intention-12-14-october-2024/" TargetMode="External"/><Relationship Id="rId15" Type="http://schemas.openxmlformats.org/officeDocument/2006/relationships/hyperlink" Target="https://www.fau.edu/newsdesk/articles/nov24midwestpennpoll.php" TargetMode="External"/><Relationship Id="rId110" Type="http://schemas.openxmlformats.org/officeDocument/2006/relationships/hyperlink" Target="https://cdn.sanity.io/files/ifn0l6bs/production/1466ccb9011fe2f2fe272e13261c967325759db3.pdf" TargetMode="External"/><Relationship Id="rId14" Type="http://schemas.openxmlformats.org/officeDocument/2006/relationships/hyperlink" Target="https://www.fau.edu/newsdesk/articles/nov24midwestpennpoll.php" TargetMode="External"/><Relationship Id="rId17" Type="http://schemas.openxmlformats.org/officeDocument/2006/relationships/hyperlink" Target="https://www.focaldata.com/blog/our-final-report-on-the-us-presidential-election" TargetMode="External"/><Relationship Id="rId16" Type="http://schemas.openxmlformats.org/officeDocument/2006/relationships/hyperlink" Target="https://www.activote.net/harris-has-small-lead-in-wisconsin/" TargetMode="External"/><Relationship Id="rId19" Type="http://schemas.openxmlformats.org/officeDocument/2006/relationships/hyperlink" Target="https://www.focaldata.com/blog/our-final-report-on-the-us-presidential-election" TargetMode="External"/><Relationship Id="rId18" Type="http://schemas.openxmlformats.org/officeDocument/2006/relationships/hyperlink" Target="https://www.focaldata.com/blog/our-final-report-on-the-us-presidential-election" TargetMode="External"/><Relationship Id="rId112" Type="http://schemas.openxmlformats.org/officeDocument/2006/relationships/drawing" Target="../drawings/drawing5.xml"/><Relationship Id="rId111" Type="http://schemas.openxmlformats.org/officeDocument/2006/relationships/hyperlink" Target="https://www.article3project.org/" TargetMode="External"/><Relationship Id="rId84" Type="http://schemas.openxmlformats.org/officeDocument/2006/relationships/hyperlink" Target="https://www.thebullfinchgroup.com/post/your-election-guide-for-the-midrust-battlegrounds" TargetMode="External"/><Relationship Id="rId83" Type="http://schemas.openxmlformats.org/officeDocument/2006/relationships/hyperlink" Target="https://www.thebullfinchgroup.com/post/your-election-guide-for-the-midrust-battlegrounds" TargetMode="External"/><Relationship Id="rId86" Type="http://schemas.openxmlformats.org/officeDocument/2006/relationships/hyperlink" Target="https://www.atlasintel.org/poll/usa-swing-states-2024-10-17" TargetMode="External"/><Relationship Id="rId85" Type="http://schemas.openxmlformats.org/officeDocument/2006/relationships/hyperlink" Target="https://www.atlasintel.org/poll/usa-swing-states-2024-10-17" TargetMode="External"/><Relationship Id="rId88" Type="http://schemas.openxmlformats.org/officeDocument/2006/relationships/hyperlink" Target="https://napolitaninstitute.org/napolitan-news-service/" TargetMode="External"/><Relationship Id="rId87" Type="http://schemas.openxmlformats.org/officeDocument/2006/relationships/hyperlink" Target="https://napolitaninstitute.org/2024/10/17/wisconsin-trump-50-harris-49-copy/" TargetMode="External"/><Relationship Id="rId89" Type="http://schemas.openxmlformats.org/officeDocument/2006/relationships/hyperlink" Target="https://pro.morningconsult.com/trackers/2024-election-state-polls" TargetMode="External"/><Relationship Id="rId80" Type="http://schemas.openxmlformats.org/officeDocument/2006/relationships/hyperlink" Target="https://www.bloomberg.com/" TargetMode="External"/><Relationship Id="rId82" Type="http://schemas.openxmlformats.org/officeDocument/2006/relationships/hyperlink" Target="https://www.telegraph.co.uk/" TargetMode="External"/><Relationship Id="rId81" Type="http://schemas.openxmlformats.org/officeDocument/2006/relationships/hyperlink" Target="https://redfieldandwiltonstrategies.com/latest-us-swing-states-voting-intention-16-18-october-2024/" TargetMode="External"/><Relationship Id="rId1" Type="http://schemas.openxmlformats.org/officeDocument/2006/relationships/hyperlink" Target="https://projects.fivethirtyeight.com/polls/president-general/2024/wisconsin/" TargetMode="External"/><Relationship Id="rId2" Type="http://schemas.openxmlformats.org/officeDocument/2006/relationships/hyperlink" Target="https://researchco.ca/2024/11/04/states-us-2024/" TargetMode="External"/><Relationship Id="rId3" Type="http://schemas.openxmlformats.org/officeDocument/2006/relationships/hyperlink" Target="https://www.thetrafalgargroup.org/wp-content/uploads/2024/11/WI-Gen-Pres-Report-1103.pdf" TargetMode="External"/><Relationship Id="rId4" Type="http://schemas.openxmlformats.org/officeDocument/2006/relationships/hyperlink" Target="https://patriotpolling.com/our-polls/f/final-2024-presidential-poll" TargetMode="External"/><Relationship Id="rId9" Type="http://schemas.openxmlformats.org/officeDocument/2006/relationships/hyperlink" Target="https://thehill.com/" TargetMode="External"/><Relationship Id="rId5" Type="http://schemas.openxmlformats.org/officeDocument/2006/relationships/hyperlink" Target="https://insideradvantage.com/insideradvantage-surveys-az-mi-wi-pa-nc/" TargetMode="External"/><Relationship Id="rId6" Type="http://schemas.openxmlformats.org/officeDocument/2006/relationships/hyperlink" Target="https://projects.fivethirtyeight.com/polls/20241102_SwingStates_AtlasIntel.pdf" TargetMode="External"/><Relationship Id="rId7" Type="http://schemas.openxmlformats.org/officeDocument/2006/relationships/hyperlink" Target="https://projects.fivethirtyeight.com/polls/20241102_SwingStates_AtlasIntel.pdf" TargetMode="External"/><Relationship Id="rId8" Type="http://schemas.openxmlformats.org/officeDocument/2006/relationships/hyperlink" Target="https://emersoncollegepolling.com/november-2024-final-swing-state-polls-too-close-to-call-election-for-president/" TargetMode="External"/><Relationship Id="rId73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72" Type="http://schemas.openxmlformats.org/officeDocument/2006/relationships/hyperlink" Target="https://www.thetrafalgargroup.org/wp-content/uploads/2024/10/WI-Gen-Pres-Report-1021.pdf" TargetMode="External"/><Relationship Id="rId75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74" Type="http://schemas.openxmlformats.org/officeDocument/2006/relationships/hyperlink" Target="https://www.bloomberg.com/" TargetMode="External"/><Relationship Id="rId77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76" Type="http://schemas.openxmlformats.org/officeDocument/2006/relationships/hyperlink" Target="https://www.bloomberg.com/" TargetMode="External"/><Relationship Id="rId79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78" Type="http://schemas.openxmlformats.org/officeDocument/2006/relationships/hyperlink" Target="https://www.bloomberg.com/" TargetMode="External"/><Relationship Id="rId71" Type="http://schemas.openxmlformats.org/officeDocument/2006/relationships/hyperlink" Target="https://poll.qu.edu/poll-release?releaseid=3915" TargetMode="External"/><Relationship Id="rId70" Type="http://schemas.openxmlformats.org/officeDocument/2006/relationships/hyperlink" Target="https://poll.qu.edu/poll-release?releaseid=3915" TargetMode="External"/><Relationship Id="rId62" Type="http://schemas.openxmlformats.org/officeDocument/2006/relationships/hyperlink" Target="https://www.usatoday.com/story/news/politics/elections/2024/10/28/poll-harris-trump-dead-heat-battleground-wisconsin/75845037007/" TargetMode="External"/><Relationship Id="rId61" Type="http://schemas.openxmlformats.org/officeDocument/2006/relationships/hyperlink" Target="https://law.marquette.edu/poll/2024/10/30/detailed-results-of-the-marquette-law-school-poll-october-16-24-2024/" TargetMode="External"/><Relationship Id="rId64" Type="http://schemas.openxmlformats.org/officeDocument/2006/relationships/hyperlink" Target="https://emersoncollegepolling.com/october-2024-polls-trump-and-harris-locked-in-tight-race/" TargetMode="External"/><Relationship Id="rId63" Type="http://schemas.openxmlformats.org/officeDocument/2006/relationships/hyperlink" Target="https://www.usatoday.com/" TargetMode="External"/><Relationship Id="rId66" Type="http://schemas.openxmlformats.org/officeDocument/2006/relationships/hyperlink" Target="https://redfieldandwiltonstrategies.com/latest-us-swing-states-voting-intention-20-22-october-2024/" TargetMode="External"/><Relationship Id="rId65" Type="http://schemas.openxmlformats.org/officeDocument/2006/relationships/hyperlink" Target="https://www.realclearworld.com/" TargetMode="External"/><Relationship Id="rId68" Type="http://schemas.openxmlformats.org/officeDocument/2006/relationships/hyperlink" Target="https://senopportunity.org/wp-content/uploads/2024/10/2024-10-SOF-Battground-Polling-NV-OH-WI-Deck.pdf" TargetMode="External"/><Relationship Id="rId67" Type="http://schemas.openxmlformats.org/officeDocument/2006/relationships/hyperlink" Target="https://www.telegraph.co.uk/" TargetMode="External"/><Relationship Id="rId60" Type="http://schemas.openxmlformats.org/officeDocument/2006/relationships/hyperlink" Target="https://law.marquette.edu/poll/2024/10/30/detailed-results-of-the-marquette-law-school-poll-october-16-24-2024/" TargetMode="External"/><Relationship Id="rId69" Type="http://schemas.openxmlformats.org/officeDocument/2006/relationships/hyperlink" Target="https://senopportunity.org/" TargetMode="External"/><Relationship Id="rId51" Type="http://schemas.openxmlformats.org/officeDocument/2006/relationships/hyperlink" Target="https://www.atlasintel.org/poll/usa-swing-states-2024-10-29" TargetMode="External"/><Relationship Id="rId50" Type="http://schemas.openxmlformats.org/officeDocument/2006/relationships/hyperlink" Target="https://www.atlasintel.org/poll/usa-swing-states-2024-10-29" TargetMode="External"/><Relationship Id="rId53" Type="http://schemas.openxmlformats.org/officeDocument/2006/relationships/hyperlink" Target="https://insideradvantage.com/insideradvantage-wisconsin-survey-trump-leads-by-one-point-hovde-leads-by-one-in-tight-senate-race/" TargetMode="External"/><Relationship Id="rId52" Type="http://schemas.openxmlformats.org/officeDocument/2006/relationships/hyperlink" Target="https://www.cnn.com/2024/10/30/politics/cnn-polls-michigan-wisconsin-pennsylvania-blue-wall/index.html" TargetMode="External"/><Relationship Id="rId55" Type="http://schemas.openxmlformats.org/officeDocument/2006/relationships/hyperlink" Target="https://www.telegraph.co.uk/" TargetMode="External"/><Relationship Id="rId54" Type="http://schemas.openxmlformats.org/officeDocument/2006/relationships/hyperlink" Target="https://redfieldandwiltonstrategies.com/latest-us-swing-states-voting-intention-25-27-october-2024/" TargetMode="External"/><Relationship Id="rId57" Type="http://schemas.openxmlformats.org/officeDocument/2006/relationships/hyperlink" Target="https://cooperativeelectionstudy.shinyapps.io/stateprezapp2024/" TargetMode="External"/><Relationship Id="rId56" Type="http://schemas.openxmlformats.org/officeDocument/2006/relationships/hyperlink" Target="https://cooperativeelectionstudy.shinyapps.io/stateprezapp2024/" TargetMode="External"/><Relationship Id="rId59" Type="http://schemas.openxmlformats.org/officeDocument/2006/relationships/hyperlink" Target="https://law.marquette.edu/poll/2024/10/30/detailed-results-of-the-marquette-law-school-poll-october-16-24-2024/" TargetMode="External"/><Relationship Id="rId58" Type="http://schemas.openxmlformats.org/officeDocument/2006/relationships/hyperlink" Target="https://law.marquette.edu/poll/2024/10/30/detailed-results-of-the-marquette-law-school-poll-october-16-24-2024/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static.foxnews.com/foxnews.com/content/uploads/2020/10/Fox_October-17-20-2020_Complete_Wisconsin_Topline_October-21-Release.pdf" TargetMode="External"/><Relationship Id="rId42" Type="http://schemas.openxmlformats.org/officeDocument/2006/relationships/hyperlink" Target="https://static.foxnews.com/foxnews.com/content/uploads/2020/10/Fox_October-17-20-2020_Complete_Wisconsin_Topline_October-21-Release.pdf" TargetMode="External"/><Relationship Id="rId41" Type="http://schemas.openxmlformats.org/officeDocument/2006/relationships/hyperlink" Target="https://www.foxnews.com/" TargetMode="External"/><Relationship Id="rId44" Type="http://schemas.openxmlformats.org/officeDocument/2006/relationships/hyperlink" Target="http://politicaliq.com/2020/10/22/wi-biden-50-trump-44/" TargetMode="External"/><Relationship Id="rId43" Type="http://schemas.openxmlformats.org/officeDocument/2006/relationships/hyperlink" Target="https://www.foxnews.com/" TargetMode="External"/><Relationship Id="rId46" Type="http://schemas.openxmlformats.org/officeDocument/2006/relationships/hyperlink" Target="https://morningconsult.com/form/2020-u-s-election-tracker/" TargetMode="External"/><Relationship Id="rId45" Type="http://schemas.openxmlformats.org/officeDocument/2006/relationships/hyperlink" Target="https://www.politicaliq.com/" TargetMode="External"/><Relationship Id="rId48" Type="http://schemas.openxmlformats.org/officeDocument/2006/relationships/hyperlink" Target="https://amgreatness.com/" TargetMode="External"/><Relationship Id="rId47" Type="http://schemas.openxmlformats.org/officeDocument/2006/relationships/hyperlink" Target="https://overland.amgreatness.com/app/uploads/2020/10/Toplines-Wisconsin-CFAG-Oct2020.pdf" TargetMode="External"/><Relationship Id="rId49" Type="http://schemas.openxmlformats.org/officeDocument/2006/relationships/hyperlink" Target="https://www.cnbc.com/2020/10/20/voters-want-senate-to-choose-coronavirus-stimulus-over-supreme-court.html" TargetMode="External"/><Relationship Id="rId31" Type="http://schemas.openxmlformats.org/officeDocument/2006/relationships/hyperlink" Target="https://law.marquette.edu/poll/wp-content/uploads/2020/10/MLSP65ToplinesRV.html" TargetMode="External"/><Relationship Id="rId30" Type="http://schemas.openxmlformats.org/officeDocument/2006/relationships/hyperlink" Target="https://drive.google.com/file/d/1JUtEW3UCKQi33nZ8hYdItUZ2w_aIIUTk/view" TargetMode="External"/><Relationship Id="rId33" Type="http://schemas.openxmlformats.org/officeDocument/2006/relationships/hyperlink" Target="https://www.langerresearch.com/wp-content/uploads/1216a52020StateBattlegrounds-MIWI.pdf" TargetMode="External"/><Relationship Id="rId32" Type="http://schemas.openxmlformats.org/officeDocument/2006/relationships/hyperlink" Target="https://law.marquette.edu/poll/wp-content/uploads/2020/10/MLSP65ToplinesLV.html" TargetMode="External"/><Relationship Id="rId35" Type="http://schemas.openxmlformats.org/officeDocument/2006/relationships/hyperlink" Target="https://gravismarketing.com/wp-content/uploads/2020/10/Wisconsin-October-23-2020.pdf" TargetMode="External"/><Relationship Id="rId34" Type="http://schemas.openxmlformats.org/officeDocument/2006/relationships/hyperlink" Target="https://www.langerresearch.com/wp-content/uploads/1216a52020StateBattlegrounds-MIWI.pdf" TargetMode="External"/><Relationship Id="rId37" Type="http://schemas.openxmlformats.org/officeDocument/2006/relationships/hyperlink" Target="https://www.wisc.edu/" TargetMode="External"/><Relationship Id="rId36" Type="http://schemas.openxmlformats.org/officeDocument/2006/relationships/hyperlink" Target="https://drive.google.com/file/d/1h5XfJ3zzvxhi4jpT3ndy1IjpKbgC8Lws/view" TargetMode="External"/><Relationship Id="rId39" Type="http://schemas.openxmlformats.org/officeDocument/2006/relationships/hyperlink" Target="https://www.wisc.edu/" TargetMode="External"/><Relationship Id="rId38" Type="http://schemas.openxmlformats.org/officeDocument/2006/relationships/hyperlink" Target="https://drive.google.com/file/d/1h5XfJ3zzvxhi4jpT3ndy1IjpKbgC8Lws/view" TargetMode="External"/><Relationship Id="rId20" Type="http://schemas.openxmlformats.org/officeDocument/2006/relationships/hyperlink" Target="https://emersonpolling.reportablenews.com/pr/super-poll-sunday-pregame-polls-show-midwest-shift-for-biden-in-wisconsin-nebraska-s-2nd-district-and-vigo-county-indiana" TargetMode="External"/><Relationship Id="rId22" Type="http://schemas.openxmlformats.org/officeDocument/2006/relationships/hyperlink" Target="http://cdn.cnn.com/cnn/2020/images/10/31/rel2_wi.pdf" TargetMode="External"/><Relationship Id="rId21" Type="http://schemas.openxmlformats.org/officeDocument/2006/relationships/hyperlink" Target="https://int.nyt.com/data/documenttools/az-fl-pa-wi/bc6b622f38350414/full.pdf" TargetMode="External"/><Relationship Id="rId24" Type="http://schemas.openxmlformats.org/officeDocument/2006/relationships/hyperlink" Target="https://redfieldandwiltonstrategies.com/eve-of-the-election-report-and-final-swing-states-voting-intention-26-29-october/" TargetMode="External"/><Relationship Id="rId23" Type="http://schemas.openxmlformats.org/officeDocument/2006/relationships/hyperlink" Target="http://cdn.cnn.com/cnn/2020/images/10/31/rel2_wi.pdf" TargetMode="External"/><Relationship Id="rId26" Type="http://schemas.openxmlformats.org/officeDocument/2006/relationships/hyperlink" Target="https://www.ipsos.com/sites/default/files/ct/news/documents/2020-10/topline_reuters_wisconsin_state_poll_w5_10_26_2020.pdf" TargetMode="External"/><Relationship Id="rId25" Type="http://schemas.openxmlformats.org/officeDocument/2006/relationships/hyperlink" Target="https://www.swayable.com/polls/2020-10-28.html" TargetMode="External"/><Relationship Id="rId28" Type="http://schemas.openxmlformats.org/officeDocument/2006/relationships/hyperlink" Target="https://www.ipsos.com/sites/default/files/ct/news/documents/2020-10/topline_reuters_wisconsin_state_poll_w5_10_26_2020.pdf" TargetMode="External"/><Relationship Id="rId27" Type="http://schemas.openxmlformats.org/officeDocument/2006/relationships/hyperlink" Target="https://www.reuters.com/" TargetMode="External"/><Relationship Id="rId29" Type="http://schemas.openxmlformats.org/officeDocument/2006/relationships/hyperlink" Target="https://www.reuters.com/" TargetMode="External"/><Relationship Id="rId11" Type="http://schemas.openxmlformats.org/officeDocument/2006/relationships/hyperlink" Target="https://www.swayable.com/polls/2020-11-02-large.html" TargetMode="External"/><Relationship Id="rId10" Type="http://schemas.openxmlformats.org/officeDocument/2006/relationships/hyperlink" Target="https://www.cnbc.com/" TargetMode="External"/><Relationship Id="rId13" Type="http://schemas.openxmlformats.org/officeDocument/2006/relationships/hyperlink" Target="https://www.reuters.com/" TargetMode="External"/><Relationship Id="rId12" Type="http://schemas.openxmlformats.org/officeDocument/2006/relationships/hyperlink" Target="https://www.ipsos.com/sites/default/files/ct/news/documents/2020-11/topline_reuters_wisconsin_state_poll_w6_11_1_2020_.pdf" TargetMode="External"/><Relationship Id="rId15" Type="http://schemas.openxmlformats.org/officeDocument/2006/relationships/hyperlink" Target="https://www.reuters.com/" TargetMode="External"/><Relationship Id="rId14" Type="http://schemas.openxmlformats.org/officeDocument/2006/relationships/hyperlink" Target="https://www.ipsos.com/sites/default/files/ct/news/documents/2020-11/topline_reuters_wisconsin_state_poll_w6_11_1_2020_.pdf" TargetMode="External"/><Relationship Id="rId17" Type="http://schemas.openxmlformats.org/officeDocument/2006/relationships/hyperlink" Target="https://overland.amgreatness.com/app/uploads/2020/10/Toplines-Wisconsin-CFAG-Oct2020-2.pdf" TargetMode="External"/><Relationship Id="rId16" Type="http://schemas.openxmlformats.org/officeDocument/2006/relationships/hyperlink" Target="https://projects.fivethirtyeight.com/polls/20201101_WI_atlasintel.pdf" TargetMode="External"/><Relationship Id="rId19" Type="http://schemas.openxmlformats.org/officeDocument/2006/relationships/hyperlink" Target="https://morningconsult.com/form/2020-u-s-election-tracker/" TargetMode="External"/><Relationship Id="rId18" Type="http://schemas.openxmlformats.org/officeDocument/2006/relationships/hyperlink" Target="https://amgreatness.com/" TargetMode="External"/><Relationship Id="rId84" Type="http://schemas.openxmlformats.org/officeDocument/2006/relationships/hyperlink" Target="https://law.marquette.edu/poll/wp-content/uploads/2020/10/MLSP64ToplinesRV.html" TargetMode="External"/><Relationship Id="rId83" Type="http://schemas.openxmlformats.org/officeDocument/2006/relationships/hyperlink" Target="https://www.cnbc.com/" TargetMode="External"/><Relationship Id="rId86" Type="http://schemas.openxmlformats.org/officeDocument/2006/relationships/drawing" Target="../drawings/drawing6.xml"/><Relationship Id="rId85" Type="http://schemas.openxmlformats.org/officeDocument/2006/relationships/hyperlink" Target="https://law.marquette.edu/poll/wp-content/uploads/2020/10/MLSP64ToplinesLV.html" TargetMode="External"/><Relationship Id="rId80" Type="http://schemas.openxmlformats.org/officeDocument/2006/relationships/hyperlink" Target="https://www.ipsos.com/sites/default/files/ct/news/documents/2020-10/topline-reuters-wisconsin-state-poll-wave-2-100520.pdf" TargetMode="External"/><Relationship Id="rId82" Type="http://schemas.openxmlformats.org/officeDocument/2006/relationships/hyperlink" Target="https://changeresearch.com/post/states-of-play-battleground-wave-15/" TargetMode="External"/><Relationship Id="rId81" Type="http://schemas.openxmlformats.org/officeDocument/2006/relationships/hyperlink" Target="https://www.reuters.com/" TargetMode="External"/><Relationship Id="rId1" Type="http://schemas.openxmlformats.org/officeDocument/2006/relationships/hyperlink" Target="https://projects.fivethirtyeight.com/polls/president-general/2020/wisconsin/" TargetMode="External"/><Relationship Id="rId2" Type="http://schemas.openxmlformats.org/officeDocument/2006/relationships/hyperlink" Target="https://www.tableau.com/data-insights/us-election-2020/candidate-preference" TargetMode="External"/><Relationship Id="rId3" Type="http://schemas.openxmlformats.org/officeDocument/2006/relationships/hyperlink" Target="https://www.axios.com/" TargetMode="External"/><Relationship Id="rId4" Type="http://schemas.openxmlformats.org/officeDocument/2006/relationships/hyperlink" Target="https://www.tableau.com/data-insights/us-election-2020/candidate-preference" TargetMode="External"/><Relationship Id="rId9" Type="http://schemas.openxmlformats.org/officeDocument/2006/relationships/hyperlink" Target="https://changeresearch.com/wp-content/uploads/2020/11/CNBC-CR_Battleground_Toplines_Final-Wave_Oct-29-Nov-1.pdf" TargetMode="External"/><Relationship Id="rId5" Type="http://schemas.openxmlformats.org/officeDocument/2006/relationships/hyperlink" Target="https://www.axios.com/" TargetMode="External"/><Relationship Id="rId6" Type="http://schemas.openxmlformats.org/officeDocument/2006/relationships/hyperlink" Target="https://researchco.ca/2020/11/02/us2020-eight-states-uspoli/" TargetMode="External"/><Relationship Id="rId7" Type="http://schemas.openxmlformats.org/officeDocument/2006/relationships/hyperlink" Target="https://civiqs.com/documents/Civiqs_DailyKos_WI_banner_book_2020_11_5wxw4t.pdf" TargetMode="External"/><Relationship Id="rId8" Type="http://schemas.openxmlformats.org/officeDocument/2006/relationships/hyperlink" Target="https://www.dailykos.com/" TargetMode="External"/><Relationship Id="rId73" Type="http://schemas.openxmlformats.org/officeDocument/2006/relationships/hyperlink" Target="https://www.reuters.com/" TargetMode="External"/><Relationship Id="rId72" Type="http://schemas.openxmlformats.org/officeDocument/2006/relationships/hyperlink" Target="https://www.ipsos.com/sites/default/files/ct/news/documents/2020-10/topline_reuters_wisconsin_state_poll_w3_10_12_20.pdf" TargetMode="External"/><Relationship Id="rId75" Type="http://schemas.openxmlformats.org/officeDocument/2006/relationships/hyperlink" Target="https://www.reuters.com/" TargetMode="External"/><Relationship Id="rId74" Type="http://schemas.openxmlformats.org/officeDocument/2006/relationships/hyperlink" Target="https://www.ipsos.com/sites/default/files/ct/news/documents/2020-10/topline_reuters_wisconsin_state_poll_w3_10_12_20.pdf" TargetMode="External"/><Relationship Id="rId77" Type="http://schemas.openxmlformats.org/officeDocument/2006/relationships/hyperlink" Target="https://www.bw.edu/Assets/community-research-institute/10-2020-bw-gl-poll-4-final.pdf" TargetMode="External"/><Relationship Id="rId76" Type="http://schemas.openxmlformats.org/officeDocument/2006/relationships/hyperlink" Target="https://redfieldandwiltonstrategies.com/wp-content/uploads/2020/11/Redfield__Wilton_Strategies_Eve_of_the_Election_Report_SB.pdf" TargetMode="External"/><Relationship Id="rId79" Type="http://schemas.openxmlformats.org/officeDocument/2006/relationships/hyperlink" Target="https://www.telegraph.co.uk/" TargetMode="External"/><Relationship Id="rId78" Type="http://schemas.openxmlformats.org/officeDocument/2006/relationships/hyperlink" Target="https://redfieldandwiltonstrategies.com/latest-us-swing-states-voting-intention-4-7-october/" TargetMode="External"/><Relationship Id="rId71" Type="http://schemas.openxmlformats.org/officeDocument/2006/relationships/hyperlink" Target="https://rustbeltrising.com/" TargetMode="External"/><Relationship Id="rId70" Type="http://schemas.openxmlformats.org/officeDocument/2006/relationships/hyperlink" Target="https://drive.google.com/file/d/1dfFWrhyponUB4qf3gWklaNNlWy1OhWJR/view" TargetMode="External"/><Relationship Id="rId62" Type="http://schemas.openxmlformats.org/officeDocument/2006/relationships/hyperlink" Target="https://drive.google.com/file/d/1DNqE5ac9gNwx_B7A-VKfMwzGoNSXguI0/view" TargetMode="External"/><Relationship Id="rId61" Type="http://schemas.openxmlformats.org/officeDocument/2006/relationships/hyperlink" Target="https://www.thetrafalgargroup.org/news/wi-pres-1020/" TargetMode="External"/><Relationship Id="rId64" Type="http://schemas.openxmlformats.org/officeDocument/2006/relationships/hyperlink" Target="https://d3n8a8pro7vhmx.cloudfront.net/restoration/pages/973/attachments/original/1602772706/RSTP_WI_'20_Oct_Press_Report.pdf?1602772706" TargetMode="External"/><Relationship Id="rId63" Type="http://schemas.openxmlformats.org/officeDocument/2006/relationships/hyperlink" Target="https://www.cbsnews.com/" TargetMode="External"/><Relationship Id="rId66" Type="http://schemas.openxmlformats.org/officeDocument/2006/relationships/hyperlink" Target="https://redfieldandwiltonstrategies.com/wp-content/uploads/2020/11/Redfield__Wilton_Strategies_Eve_of_the_Election_Report_SB.pdf" TargetMode="External"/><Relationship Id="rId65" Type="http://schemas.openxmlformats.org/officeDocument/2006/relationships/hyperlink" Target="https://www.restorationofamerica.com/" TargetMode="External"/><Relationship Id="rId68" Type="http://schemas.openxmlformats.org/officeDocument/2006/relationships/hyperlink" Target="https://www.focusonruralamerica.com/" TargetMode="External"/><Relationship Id="rId67" Type="http://schemas.openxmlformats.org/officeDocument/2006/relationships/hyperlink" Target="https://www.focusonruralamerica.com/2020/10/14/heartland-poll-biden-leads-in-midwest-2/" TargetMode="External"/><Relationship Id="rId60" Type="http://schemas.openxmlformats.org/officeDocument/2006/relationships/hyperlink" Target="https://www.axios.com/" TargetMode="External"/><Relationship Id="rId69" Type="http://schemas.openxmlformats.org/officeDocument/2006/relationships/hyperlink" Target="https://int.nyt.com/data/documenttools/miwi1020-crosstabs/b0a09cd1cd0048df/full.pdf" TargetMode="External"/><Relationship Id="rId51" Type="http://schemas.openxmlformats.org/officeDocument/2006/relationships/hyperlink" Target="https://dfer.org/press/erna-poll-of-wi-voters-shows-biden-with-slight-lead-as-voters-say-trump-mishandled-covid-19-pandemic/" TargetMode="External"/><Relationship Id="rId50" Type="http://schemas.openxmlformats.org/officeDocument/2006/relationships/hyperlink" Target="https://www.cnbc.com/" TargetMode="External"/><Relationship Id="rId53" Type="http://schemas.openxmlformats.org/officeDocument/2006/relationships/hyperlink" Target="https://www.ipsos.com/sites/default/files/ct/news/documents/2020-10/topline_reuters_wisconsin_state_poll_w4_10_19_20.pdf" TargetMode="External"/><Relationship Id="rId52" Type="http://schemas.openxmlformats.org/officeDocument/2006/relationships/hyperlink" Target="https://edreformnow.org/" TargetMode="External"/><Relationship Id="rId55" Type="http://schemas.openxmlformats.org/officeDocument/2006/relationships/hyperlink" Target="https://www.ipsos.com/sites/default/files/ct/news/documents/2020-10/topline_reuters_wisconsin_state_poll_w4_10_19_20.pdf" TargetMode="External"/><Relationship Id="rId54" Type="http://schemas.openxmlformats.org/officeDocument/2006/relationships/hyperlink" Target="https://www.reuters.com/" TargetMode="External"/><Relationship Id="rId57" Type="http://schemas.openxmlformats.org/officeDocument/2006/relationships/hyperlink" Target="https://www.tableau.com/data-insights/us-election-2020/candidate-preference" TargetMode="External"/><Relationship Id="rId56" Type="http://schemas.openxmlformats.org/officeDocument/2006/relationships/hyperlink" Target="https://www.reuters.com/" TargetMode="External"/><Relationship Id="rId59" Type="http://schemas.openxmlformats.org/officeDocument/2006/relationships/hyperlink" Target="https://www.tableau.com/data-insights/us-election-2020/candidate-preference" TargetMode="External"/><Relationship Id="rId58" Type="http://schemas.openxmlformats.org/officeDocument/2006/relationships/hyperlink" Target="https://www.axios.com/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oxnews.com/" TargetMode="External"/><Relationship Id="rId42" Type="http://schemas.openxmlformats.org/officeDocument/2006/relationships/hyperlink" Target="https://redfieldandwiltonstrategies.com/latest-us-swing-states-voting-intention-25-27-october-2024/" TargetMode="External"/><Relationship Id="rId41" Type="http://schemas.openxmlformats.org/officeDocument/2006/relationships/hyperlink" Target="https://www.cnn.com/2024/10/31/politics/cnn-poll-georgia-north-carolina/index.html" TargetMode="External"/><Relationship Id="rId44" Type="http://schemas.openxmlformats.org/officeDocument/2006/relationships/hyperlink" Target="https://www.surveyusa.com/client/PollReport.aspx?g=7ddb5308-26ff-4f6a-92f1-80d09e31c6ee" TargetMode="External"/><Relationship Id="rId43" Type="http://schemas.openxmlformats.org/officeDocument/2006/relationships/hyperlink" Target="https://www.telegraph.co.uk/" TargetMode="External"/><Relationship Id="rId46" Type="http://schemas.openxmlformats.org/officeDocument/2006/relationships/hyperlink" Target="https://cooperativeelectionstudy.shinyapps.io/stateprezapp2024/" TargetMode="External"/><Relationship Id="rId45" Type="http://schemas.openxmlformats.org/officeDocument/2006/relationships/hyperlink" Target="https://www.wral.com/" TargetMode="External"/><Relationship Id="rId48" Type="http://schemas.openxmlformats.org/officeDocument/2006/relationships/hyperlink" Target="https://www.uml.edu/docs/2024-Oct31-NC-Topline_tcm18-392299.pdf" TargetMode="External"/><Relationship Id="rId47" Type="http://schemas.openxmlformats.org/officeDocument/2006/relationships/hyperlink" Target="https://cooperativeelectionstudy.shinyapps.io/stateprezapp2024/" TargetMode="External"/><Relationship Id="rId49" Type="http://schemas.openxmlformats.org/officeDocument/2006/relationships/hyperlink" Target="https://emersoncollegepolling.com/october-2024-polls-trump-and-harris-locked-in-tight-race/" TargetMode="External"/><Relationship Id="rId31" Type="http://schemas.openxmlformats.org/officeDocument/2006/relationships/hyperlink" Target="https://surveyresearch-ecu.reportablenews.com/pr/trump-up-2-points-over-harris-in-north-carolina-as-election-day-nears-josh-stein-maintains-comfortable-lead-over-mark-robinson-in-race-for-nc-governor" TargetMode="External"/><Relationship Id="rId30" Type="http://schemas.openxmlformats.org/officeDocument/2006/relationships/hyperlink" Target="https://www.atlasintel.org/poll/usa-swing-states-2024-10-29" TargetMode="External"/><Relationship Id="rId33" Type="http://schemas.openxmlformats.org/officeDocument/2006/relationships/hyperlink" Target="https://www.foxnews.com/official-polls/fox-news-poll-trump-still-narrowly-ahead-harris-north-carolina" TargetMode="External"/><Relationship Id="rId32" Type="http://schemas.openxmlformats.org/officeDocument/2006/relationships/hyperlink" Target="https://www.thetrafalgargroup.org/wp-content/uploads/2024/10/NC-24-General-1029_Report.pdf" TargetMode="External"/><Relationship Id="rId35" Type="http://schemas.openxmlformats.org/officeDocument/2006/relationships/hyperlink" Target="https://www.foxnews.com/official-polls/fox-news-poll-trump-still-narrowly-ahead-harris-north-carolina" TargetMode="External"/><Relationship Id="rId34" Type="http://schemas.openxmlformats.org/officeDocument/2006/relationships/hyperlink" Target="https://www.foxnews.com/" TargetMode="External"/><Relationship Id="rId37" Type="http://schemas.openxmlformats.org/officeDocument/2006/relationships/hyperlink" Target="https://www.foxnews.com/official-polls/fox-news-poll-trump-still-narrowly-ahead-harris-north-carolina" TargetMode="External"/><Relationship Id="rId36" Type="http://schemas.openxmlformats.org/officeDocument/2006/relationships/hyperlink" Target="https://www.foxnews.com/" TargetMode="External"/><Relationship Id="rId39" Type="http://schemas.openxmlformats.org/officeDocument/2006/relationships/hyperlink" Target="https://www.foxnews.com/official-polls/fox-news-poll-trump-still-narrowly-ahead-harris-north-carolina" TargetMode="External"/><Relationship Id="rId38" Type="http://schemas.openxmlformats.org/officeDocument/2006/relationships/hyperlink" Target="https://www.foxnews.com/" TargetMode="External"/><Relationship Id="rId20" Type="http://schemas.openxmlformats.org/officeDocument/2006/relationships/hyperlink" Target="https://www.telegraph.co.uk/" TargetMode="External"/><Relationship Id="rId22" Type="http://schemas.openxmlformats.org/officeDocument/2006/relationships/hyperlink" Target="https://www.thetimes.com/" TargetMode="External"/><Relationship Id="rId21" Type="http://schemas.openxmlformats.org/officeDocument/2006/relationships/hyperlink" Target="https://d3nkl3psvxxpe9.cloudfront.net/documents/Times_SAY24_20241101.pdf" TargetMode="External"/><Relationship Id="rId24" Type="http://schemas.openxmlformats.org/officeDocument/2006/relationships/hyperlink" Target="https://www.thetimes.com/" TargetMode="External"/><Relationship Id="rId23" Type="http://schemas.openxmlformats.org/officeDocument/2006/relationships/hyperlink" Target="https://d3nkl3psvxxpe9.cloudfront.net/documents/Times_SAY24_20241101.pdf" TargetMode="External"/><Relationship Id="rId26" Type="http://schemas.openxmlformats.org/officeDocument/2006/relationships/hyperlink" Target="https://www.thetimes.com/" TargetMode="External"/><Relationship Id="rId25" Type="http://schemas.openxmlformats.org/officeDocument/2006/relationships/hyperlink" Target="https://d3nkl3psvxxpe9.cloudfront.net/documents/Times_SAY24_20241101.pdf" TargetMode="External"/><Relationship Id="rId28" Type="http://schemas.openxmlformats.org/officeDocument/2006/relationships/hyperlink" Target="https://www.thetimes.com/" TargetMode="External"/><Relationship Id="rId27" Type="http://schemas.openxmlformats.org/officeDocument/2006/relationships/hyperlink" Target="https://d3nkl3psvxxpe9.cloudfront.net/documents/Times_SAY24_20241101.pdf" TargetMode="External"/><Relationship Id="rId29" Type="http://schemas.openxmlformats.org/officeDocument/2006/relationships/hyperlink" Target="https://www.atlasintel.org/poll/usa-swing-states-2024-10-29" TargetMode="External"/><Relationship Id="rId11" Type="http://schemas.openxmlformats.org/officeDocument/2006/relationships/hyperlink" Target="https://www.nytimes.com/2024/11/03/us/politics/harris-trump-times-siena-poll.html" TargetMode="External"/><Relationship Id="rId10" Type="http://schemas.openxmlformats.org/officeDocument/2006/relationships/hyperlink" Target="https://www.nytimes.com/2024/11/03/us/politics/harris-trump-times-siena-poll.html" TargetMode="External"/><Relationship Id="rId13" Type="http://schemas.openxmlformats.org/officeDocument/2006/relationships/hyperlink" Target="https://pro.morningconsult.com/trackers/2024-election-state-polls" TargetMode="External"/><Relationship Id="rId12" Type="http://schemas.openxmlformats.org/officeDocument/2006/relationships/hyperlink" Target="https://www.activote.net/trump-takes-the-lead-in-north-carolina/" TargetMode="External"/><Relationship Id="rId91" Type="http://schemas.openxmlformats.org/officeDocument/2006/relationships/hyperlink" Target="https://www.telegraph.co.uk/" TargetMode="External"/><Relationship Id="rId90" Type="http://schemas.openxmlformats.org/officeDocument/2006/relationships/hyperlink" Target="https://redfieldandwiltonstrategies.com/latest-us-swing-states-voting-intention-27-september-2-october-2024/" TargetMode="External"/><Relationship Id="rId92" Type="http://schemas.openxmlformats.org/officeDocument/2006/relationships/drawing" Target="../drawings/drawing7.xml"/><Relationship Id="rId15" Type="http://schemas.openxmlformats.org/officeDocument/2006/relationships/hyperlink" Target="https://www.focaldata.com/blog/our-final-report-on-the-us-presidential-election" TargetMode="External"/><Relationship Id="rId14" Type="http://schemas.openxmlformats.org/officeDocument/2006/relationships/hyperlink" Target="https://www.focaldata.com/blog/our-final-report-on-the-us-presidential-election" TargetMode="External"/><Relationship Id="rId17" Type="http://schemas.openxmlformats.org/officeDocument/2006/relationships/hyperlink" Target="https://www.atlasintel.org/poll/usa-swing-states-2024-10-31" TargetMode="External"/><Relationship Id="rId16" Type="http://schemas.openxmlformats.org/officeDocument/2006/relationships/hyperlink" Target="https://www.focaldata.com/blog/our-final-report-on-the-us-presidential-election" TargetMode="External"/><Relationship Id="rId19" Type="http://schemas.openxmlformats.org/officeDocument/2006/relationships/hyperlink" Target="https://redfieldandwiltonstrategies.com/final-us-swing-states-voting-intention-28-31-october/" TargetMode="External"/><Relationship Id="rId18" Type="http://schemas.openxmlformats.org/officeDocument/2006/relationships/hyperlink" Target="https://www.atlasintel.org/poll/usa-swing-states-2024-10-31" TargetMode="External"/><Relationship Id="rId84" Type="http://schemas.openxmlformats.org/officeDocument/2006/relationships/hyperlink" Target="https://www.nexstar.tv/" TargetMode="External"/><Relationship Id="rId83" Type="http://schemas.openxmlformats.org/officeDocument/2006/relationships/hyperlink" Target="https://emersoncollegepolling.com/october-2024-state-polls-mixed-movement-across-swing-states-shows-dead-heat/" TargetMode="External"/><Relationship Id="rId86" Type="http://schemas.openxmlformats.org/officeDocument/2006/relationships/hyperlink" Target="https://www.wsj.com/" TargetMode="External"/><Relationship Id="rId85" Type="http://schemas.openxmlformats.org/officeDocument/2006/relationships/hyperlink" Target="https://www.wsj.com/politics/elections/trump-harris-swing-state-poll-october-2024-c3ca9414" TargetMode="External"/><Relationship Id="rId88" Type="http://schemas.openxmlformats.org/officeDocument/2006/relationships/hyperlink" Target="https://www.wsj.com/" TargetMode="External"/><Relationship Id="rId87" Type="http://schemas.openxmlformats.org/officeDocument/2006/relationships/hyperlink" Target="https://www.wsj.com/politics/elections/trump-harris-swing-state-poll-october-2024-c3ca9414" TargetMode="External"/><Relationship Id="rId89" Type="http://schemas.openxmlformats.org/officeDocument/2006/relationships/hyperlink" Target="https://www.activote.net/harris-has-small-lead-in-north-carolina/" TargetMode="External"/><Relationship Id="rId80" Type="http://schemas.openxmlformats.org/officeDocument/2006/relationships/hyperlink" Target="https://poll.qu.edu/poll-release?releaseid=3914" TargetMode="External"/><Relationship Id="rId82" Type="http://schemas.openxmlformats.org/officeDocument/2006/relationships/hyperlink" Target="https://x.com/IAPolls2022/status/1844418916107341948" TargetMode="External"/><Relationship Id="rId81" Type="http://schemas.openxmlformats.org/officeDocument/2006/relationships/hyperlink" Target="https://www.thetrafalgargroup.org/wp-content/uploads/2024/10/NC-24-General-1015_Report.pdf" TargetMode="External"/><Relationship Id="rId1" Type="http://schemas.openxmlformats.org/officeDocument/2006/relationships/hyperlink" Target="https://projects.fivethirtyeight.com/polls/president-general/2024/north-carolina/" TargetMode="External"/><Relationship Id="rId2" Type="http://schemas.openxmlformats.org/officeDocument/2006/relationships/hyperlink" Target="https://patriotpolling.com/our-polls/f/final-2024-presidential-poll" TargetMode="External"/><Relationship Id="rId3" Type="http://schemas.openxmlformats.org/officeDocument/2006/relationships/hyperlink" Target="https://insideradvantage.com/insideradvantage-surveys-az-mi-wi-pa-nc/" TargetMode="External"/><Relationship Id="rId4" Type="http://schemas.openxmlformats.org/officeDocument/2006/relationships/hyperlink" Target="https://projects.fivethirtyeight.com/polls/20241102_SwingStates_AtlasIntel.pdf" TargetMode="External"/><Relationship Id="rId9" Type="http://schemas.openxmlformats.org/officeDocument/2006/relationships/hyperlink" Target="https://www.nytimes.com/2024/11/03/us/politics/harris-trump-times-siena-poll.html" TargetMode="External"/><Relationship Id="rId5" Type="http://schemas.openxmlformats.org/officeDocument/2006/relationships/hyperlink" Target="https://projects.fivethirtyeight.com/polls/20241102_SwingStates_AtlasIntel.pdf" TargetMode="External"/><Relationship Id="rId6" Type="http://schemas.openxmlformats.org/officeDocument/2006/relationships/hyperlink" Target="https://emersoncollegepolling.com/november-2024-final-swing-state-polls-too-close-to-call-election-for-president/" TargetMode="External"/><Relationship Id="rId7" Type="http://schemas.openxmlformats.org/officeDocument/2006/relationships/hyperlink" Target="https://thehill.com/" TargetMode="External"/><Relationship Id="rId8" Type="http://schemas.openxmlformats.org/officeDocument/2006/relationships/hyperlink" Target="https://www.nytimes.com/2024/11/03/us/politics/harris-trump-times-siena-poll.html" TargetMode="External"/><Relationship Id="rId73" Type="http://schemas.openxmlformats.org/officeDocument/2006/relationships/hyperlink" Target="https://www.washingtonpost.com/politics/2024/10/21/harris-trump-post-schar-school-poll/" TargetMode="External"/><Relationship Id="rId72" Type="http://schemas.openxmlformats.org/officeDocument/2006/relationships/hyperlink" Target="https://pro.morningconsult.com/trackers/2024-election-state-polls" TargetMode="External"/><Relationship Id="rId75" Type="http://schemas.openxmlformats.org/officeDocument/2006/relationships/hyperlink" Target="https://redfieldandwiltonstrategies.com/latest-us-swing-states-voting-intention-12-14-october-2024/" TargetMode="External"/><Relationship Id="rId74" Type="http://schemas.openxmlformats.org/officeDocument/2006/relationships/hyperlink" Target="https://www.washingtonpost.com/politics/2024/10/21/harris-trump-post-schar-school-poll/" TargetMode="External"/><Relationship Id="rId77" Type="http://schemas.openxmlformats.org/officeDocument/2006/relationships/hyperlink" Target="https://www.carolinajournal.com/trump-harris-neck-and-neck-in-nc-as-presidential-race-enters-closing-weeks/" TargetMode="External"/><Relationship Id="rId76" Type="http://schemas.openxmlformats.org/officeDocument/2006/relationships/hyperlink" Target="https://www.telegraph.co.uk/" TargetMode="External"/><Relationship Id="rId79" Type="http://schemas.openxmlformats.org/officeDocument/2006/relationships/hyperlink" Target="https://poll.qu.edu/poll-release?releaseid=3914" TargetMode="External"/><Relationship Id="rId78" Type="http://schemas.openxmlformats.org/officeDocument/2006/relationships/hyperlink" Target="https://www.carolinajournal.com/" TargetMode="External"/><Relationship Id="rId71" Type="http://schemas.openxmlformats.org/officeDocument/2006/relationships/hyperlink" Target="https://www.elon.edu/u/elon-poll/elon-poll-october-29-2024/" TargetMode="External"/><Relationship Id="rId70" Type="http://schemas.openxmlformats.org/officeDocument/2006/relationships/hyperlink" Target="https://www.atlasintel.org/poll/usa-swing-states-2024-10-17" TargetMode="External"/><Relationship Id="rId62" Type="http://schemas.openxmlformats.org/officeDocument/2006/relationships/hyperlink" Target="https://www.bloomberg.com/" TargetMode="External"/><Relationship Id="rId61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64" Type="http://schemas.openxmlformats.org/officeDocument/2006/relationships/hyperlink" Target="https://www.bloomberg.com/" TargetMode="External"/><Relationship Id="rId63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66" Type="http://schemas.openxmlformats.org/officeDocument/2006/relationships/hyperlink" Target="https://www.bloomberg.com/" TargetMode="External"/><Relationship Id="rId65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68" Type="http://schemas.openxmlformats.org/officeDocument/2006/relationships/hyperlink" Target="https://www.telegraph.co.uk/" TargetMode="External"/><Relationship Id="rId67" Type="http://schemas.openxmlformats.org/officeDocument/2006/relationships/hyperlink" Target="https://redfieldandwiltonstrategies.com/latest-us-swing-states-voting-intention-16-18-october-2024/" TargetMode="External"/><Relationship Id="rId60" Type="http://schemas.openxmlformats.org/officeDocument/2006/relationships/hyperlink" Target="https://www.bloomberg.com/" TargetMode="External"/><Relationship Id="rId69" Type="http://schemas.openxmlformats.org/officeDocument/2006/relationships/hyperlink" Target="https://www.atlasintel.org/poll/usa-swing-states-2024-10-17" TargetMode="External"/><Relationship Id="rId51" Type="http://schemas.openxmlformats.org/officeDocument/2006/relationships/hyperlink" Target="https://redfieldandwiltonstrategies.com/latest-us-swing-states-voting-intention-20-22-october-2024/" TargetMode="External"/><Relationship Id="rId50" Type="http://schemas.openxmlformats.org/officeDocument/2006/relationships/hyperlink" Target="https://www.realclearworld.com/" TargetMode="External"/><Relationship Id="rId53" Type="http://schemas.openxmlformats.org/officeDocument/2006/relationships/hyperlink" Target="https://maristpoll.marist.edu/polls/marist-north-carolina-poll-u-s-presidential-contest-in-north-carolina-october-2024/" TargetMode="External"/><Relationship Id="rId52" Type="http://schemas.openxmlformats.org/officeDocument/2006/relationships/hyperlink" Target="https://www.telegraph.co.uk/" TargetMode="External"/><Relationship Id="rId55" Type="http://schemas.openxmlformats.org/officeDocument/2006/relationships/hyperlink" Target="https://substack.com/inbox/post/150584661" TargetMode="External"/><Relationship Id="rId54" Type="http://schemas.openxmlformats.org/officeDocument/2006/relationships/hyperlink" Target="https://maristpoll.marist.edu/polls/marist-north-carolina-poll-u-s-presidential-contest-in-north-carolina-october-2024/" TargetMode="External"/><Relationship Id="rId57" Type="http://schemas.openxmlformats.org/officeDocument/2006/relationships/hyperlink" Target="https://insideradvantage.com/insideradvantage-survey-trump-leads-harris-by-two-points-in-north-carolina/" TargetMode="External"/><Relationship Id="rId56" Type="http://schemas.openxmlformats.org/officeDocument/2006/relationships/hyperlink" Target="https://www.youtube.com/@OnPointPoliticsOfficial/videos" TargetMode="External"/><Relationship Id="rId59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58" Type="http://schemas.openxmlformats.org/officeDocument/2006/relationships/hyperlink" Target="https://www.surveyusa.com/client/PollReport.aspx?g=b7d2e65d-f396-4270-b2e1-62423de28238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cprnc.org/" TargetMode="External"/><Relationship Id="rId42" Type="http://schemas.openxmlformats.org/officeDocument/2006/relationships/hyperlink" Target="https://www.ipsos.com/sites/default/files/ct/news/documents/2020-10/topline_reuters_north_carolina_state_poll_w5_10_27_2020.pdf" TargetMode="External"/><Relationship Id="rId41" Type="http://schemas.openxmlformats.org/officeDocument/2006/relationships/hyperlink" Target="https://int.nyt.com/data/documenttools/nc102320-crosstabs/226c0cc3df5049e0/full.pdf" TargetMode="External"/><Relationship Id="rId44" Type="http://schemas.openxmlformats.org/officeDocument/2006/relationships/hyperlink" Target="https://www.ipsos.com/sites/default/files/ct/news/documents/2020-10/topline_reuters_north_carolina_state_poll_w5_10_27_2020.pdf" TargetMode="External"/><Relationship Id="rId43" Type="http://schemas.openxmlformats.org/officeDocument/2006/relationships/hyperlink" Target="https://www.reuters.com/" TargetMode="External"/><Relationship Id="rId46" Type="http://schemas.openxmlformats.org/officeDocument/2006/relationships/hyperlink" Target="https://bfschaffner.shinyapps.io/ces_swing/" TargetMode="External"/><Relationship Id="rId45" Type="http://schemas.openxmlformats.org/officeDocument/2006/relationships/hyperlink" Target="https://www.reuters.com/" TargetMode="External"/><Relationship Id="rId107" Type="http://schemas.openxmlformats.org/officeDocument/2006/relationships/hyperlink" Target="https://changeresearch.com/post/states-of-play-battleground-wave-15/" TargetMode="External"/><Relationship Id="rId106" Type="http://schemas.openxmlformats.org/officeDocument/2006/relationships/hyperlink" Target="https://surveyresearch-ecu.reportablenews.com/pr/ecu-poll-of-likely-voters-in-north-carolina-biden-leads-trump-by-four-points-tillis-leads-cunningham-by-one-cooper-leads-forest-by-thirteen-points-other-statewide-races-competitive" TargetMode="External"/><Relationship Id="rId105" Type="http://schemas.openxmlformats.org/officeDocument/2006/relationships/hyperlink" Target="https://crooked.com/" TargetMode="External"/><Relationship Id="rId104" Type="http://schemas.openxmlformats.org/officeDocument/2006/relationships/hyperlink" Target="https://filesforprogress.org/memos/2020-senate-project/week-3/NC.pdf" TargetMode="External"/><Relationship Id="rId109" Type="http://schemas.openxmlformats.org/officeDocument/2006/relationships/drawing" Target="../drawings/drawing8.xml"/><Relationship Id="rId108" Type="http://schemas.openxmlformats.org/officeDocument/2006/relationships/hyperlink" Target="https://www.cnbc.com/" TargetMode="External"/><Relationship Id="rId48" Type="http://schemas.openxmlformats.org/officeDocument/2006/relationships/hyperlink" Target="https://www.politicaliq.com/" TargetMode="External"/><Relationship Id="rId47" Type="http://schemas.openxmlformats.org/officeDocument/2006/relationships/hyperlink" Target="http://politicaliq.com/2020/10/27/north-carolina-biden-48-trump-47/" TargetMode="External"/><Relationship Id="rId49" Type="http://schemas.openxmlformats.org/officeDocument/2006/relationships/hyperlink" Target="https://www.swayable.com/polls/2020-10-28.html" TargetMode="External"/><Relationship Id="rId103" Type="http://schemas.openxmlformats.org/officeDocument/2006/relationships/hyperlink" Target="https://www.publicpolicypolling.com/wp-content/uploads/2020/10/NorthCarolinaResultsOctober2020.pdf" TargetMode="External"/><Relationship Id="rId102" Type="http://schemas.openxmlformats.org/officeDocument/2006/relationships/hyperlink" Target="https://www.reuters.com/" TargetMode="External"/><Relationship Id="rId101" Type="http://schemas.openxmlformats.org/officeDocument/2006/relationships/hyperlink" Target="https://www.ipsos.com/sites/default/files/ct/news/documents/2020-10/topline-reuters-north-carolina-state-poll-wave-2-100620_0.pdf" TargetMode="External"/><Relationship Id="rId100" Type="http://schemas.openxmlformats.org/officeDocument/2006/relationships/hyperlink" Target="https://www.telegraph.co.uk/" TargetMode="External"/><Relationship Id="rId31" Type="http://schemas.openxmlformats.org/officeDocument/2006/relationships/hyperlink" Target="https://nsjonline.com/" TargetMode="External"/><Relationship Id="rId30" Type="http://schemas.openxmlformats.org/officeDocument/2006/relationships/hyperlink" Target="https://nsjonline.com/wp-content/uploads/2020/10/NSJ-CPA-2020-10-29-POLL_Results.pdf" TargetMode="External"/><Relationship Id="rId33" Type="http://schemas.openxmlformats.org/officeDocument/2006/relationships/hyperlink" Target="https://www.nbcnews.com/" TargetMode="External"/><Relationship Id="rId32" Type="http://schemas.openxmlformats.org/officeDocument/2006/relationships/hyperlink" Target="https://www.documentcloud.org/documents/7279122-Xyz-NBCNews-Marist-Poll-NC-Annotated.html" TargetMode="External"/><Relationship Id="rId35" Type="http://schemas.openxmlformats.org/officeDocument/2006/relationships/hyperlink" Target="https://www.nbcnews.com/" TargetMode="External"/><Relationship Id="rId34" Type="http://schemas.openxmlformats.org/officeDocument/2006/relationships/hyperlink" Target="https://www.documentcloud.org/documents/7279122-Xyz-NBCNews-Marist-Poll-NC-Annotated.html" TargetMode="External"/><Relationship Id="rId37" Type="http://schemas.openxmlformats.org/officeDocument/2006/relationships/hyperlink" Target="https://www.protectourcare.org/" TargetMode="External"/><Relationship Id="rId36" Type="http://schemas.openxmlformats.org/officeDocument/2006/relationships/hyperlink" Target="https://www.protectourcare.org/wp-content/uploads/2020/10/Protect-Our-CarePPP-North-Carolina-Poll.pdf" TargetMode="External"/><Relationship Id="rId39" Type="http://schemas.openxmlformats.org/officeDocument/2006/relationships/hyperlink" Target="https://cprnc.org/2020/10/30/democrats-lead-court-contests-council-of-state-races-close/" TargetMode="External"/><Relationship Id="rId38" Type="http://schemas.openxmlformats.org/officeDocument/2006/relationships/hyperlink" Target="https://www.scribd.com/document/481968988/North-Carolina-October-28-2020-v3" TargetMode="External"/><Relationship Id="rId20" Type="http://schemas.openxmlformats.org/officeDocument/2006/relationships/hyperlink" Target="https://morningconsult.com/form/2020-u-s-election-tracker/" TargetMode="External"/><Relationship Id="rId22" Type="http://schemas.openxmlformats.org/officeDocument/2006/relationships/hyperlink" Target="http://cdn.cnn.com/cnn/2020/images/10/31/rel2_nc.pdf" TargetMode="External"/><Relationship Id="rId21" Type="http://schemas.openxmlformats.org/officeDocument/2006/relationships/hyperlink" Target="http://cdn.cnn.com/cnn/2020/images/10/31/rel2_nc.pdf" TargetMode="External"/><Relationship Id="rId24" Type="http://schemas.openxmlformats.org/officeDocument/2006/relationships/hyperlink" Target="https://drive.google.com/file/d/1d5ZSF-di5j67r28yezWLfGA23OmF9E8p/view" TargetMode="External"/><Relationship Id="rId23" Type="http://schemas.openxmlformats.org/officeDocument/2006/relationships/hyperlink" Target="https://www.rasmussenreports.com/public_content/politics/elections/election_2020/north_carolina_trump_48_biden_462" TargetMode="External"/><Relationship Id="rId26" Type="http://schemas.openxmlformats.org/officeDocument/2006/relationships/hyperlink" Target="https://thehill.com/homenews/campaign/523477-exclusive-poll-biden-leads-in-florida-pennsylvania-and-north-carolina" TargetMode="External"/><Relationship Id="rId25" Type="http://schemas.openxmlformats.org/officeDocument/2006/relationships/hyperlink" Target="https://redfieldandwiltonstrategies.com/eve-of-the-election-report-and-final-swing-states-voting-intention-26-29-october/" TargetMode="External"/><Relationship Id="rId28" Type="http://schemas.openxmlformats.org/officeDocument/2006/relationships/hyperlink" Target="https://medium.com/wick-research/predicting-2020-research-on-the-research-57ad9b7b3d5a" TargetMode="External"/><Relationship Id="rId27" Type="http://schemas.openxmlformats.org/officeDocument/2006/relationships/hyperlink" Target="https://thehill.com/" TargetMode="External"/><Relationship Id="rId29" Type="http://schemas.openxmlformats.org/officeDocument/2006/relationships/hyperlink" Target="https://surveyresearch-ecu.reportablenews.com/pr/ecu-poll-biden-and-cunningham-hold-slim-leads-in-north-carolina-cooper-remains-ahead-as-election-day-nears" TargetMode="External"/><Relationship Id="rId95" Type="http://schemas.openxmlformats.org/officeDocument/2006/relationships/hyperlink" Target="https://amgreatness.com/" TargetMode="External"/><Relationship Id="rId94" Type="http://schemas.openxmlformats.org/officeDocument/2006/relationships/hyperlink" Target="https://amgreatness.com/2020/10/14/north-carolina-race-tightens-according-to-new-poll/" TargetMode="External"/><Relationship Id="rId97" Type="http://schemas.openxmlformats.org/officeDocument/2006/relationships/hyperlink" Target="https://www.politicaliq.com/" TargetMode="External"/><Relationship Id="rId96" Type="http://schemas.openxmlformats.org/officeDocument/2006/relationships/hyperlink" Target="http://politicaliq.com/2020/10/13/north-carolina-biden-47-trump-45/" TargetMode="External"/><Relationship Id="rId11" Type="http://schemas.openxmlformats.org/officeDocument/2006/relationships/hyperlink" Target="https://www.ipsos.com/sites/default/files/ct/news/documents/2020-11/topline_reuters_north_carolina_state_poll_w6_11_02_2020_.pdf" TargetMode="External"/><Relationship Id="rId99" Type="http://schemas.openxmlformats.org/officeDocument/2006/relationships/hyperlink" Target="https://redfieldandwiltonstrategies.com/latest-us-swing-states-voting-intention-4-7-october/" TargetMode="External"/><Relationship Id="rId10" Type="http://schemas.openxmlformats.org/officeDocument/2006/relationships/hyperlink" Target="https://www.reuters.com/" TargetMode="External"/><Relationship Id="rId98" Type="http://schemas.openxmlformats.org/officeDocument/2006/relationships/hyperlink" Target="https://redfieldandwiltonstrategies.com/wp-content/uploads/2020/11/Redfield__Wilton_Strategies_Eve_of_the_Election_Report_SB.pdf" TargetMode="External"/><Relationship Id="rId13" Type="http://schemas.openxmlformats.org/officeDocument/2006/relationships/hyperlink" Target="https://filesforprogress.org/datasets/2020/11/2020-election-polls/toplines/dfp_nc_11.1.20.pdf" TargetMode="External"/><Relationship Id="rId12" Type="http://schemas.openxmlformats.org/officeDocument/2006/relationships/hyperlink" Target="https://www.reuters.com/" TargetMode="External"/><Relationship Id="rId91" Type="http://schemas.openxmlformats.org/officeDocument/2006/relationships/hyperlink" Target="https://www.monmouth.edu/polling-institute/documents/monmouthpoll_nc_101320.pdf/" TargetMode="External"/><Relationship Id="rId90" Type="http://schemas.openxmlformats.org/officeDocument/2006/relationships/hyperlink" Target="https://www.wral.com/" TargetMode="External"/><Relationship Id="rId93" Type="http://schemas.openxmlformats.org/officeDocument/2006/relationships/hyperlink" Target="https://www.monmouth.edu/polling-institute/documents/monmouthpoll_nc_101320.pdf/" TargetMode="External"/><Relationship Id="rId92" Type="http://schemas.openxmlformats.org/officeDocument/2006/relationships/hyperlink" Target="https://www.monmouth.edu/polling-institute/documents/monmouthpoll_nc_101320.pdf/" TargetMode="External"/><Relationship Id="rId15" Type="http://schemas.openxmlformats.org/officeDocument/2006/relationships/hyperlink" Target="https://amgreatness.com/" TargetMode="External"/><Relationship Id="rId14" Type="http://schemas.openxmlformats.org/officeDocument/2006/relationships/hyperlink" Target="https://overland.amgreatness.com/app/uploads/2020/11/North-Carolina-Poll-Oct-31st.pdf" TargetMode="External"/><Relationship Id="rId17" Type="http://schemas.openxmlformats.org/officeDocument/2006/relationships/hyperlink" Target="https://competeeverywhere.com/" TargetMode="External"/><Relationship Id="rId16" Type="http://schemas.openxmlformats.org/officeDocument/2006/relationships/hyperlink" Target="https://competeeverywhere.com/2020/11/fresh-polling-shows-biden-poised-for-victory/" TargetMode="External"/><Relationship Id="rId19" Type="http://schemas.openxmlformats.org/officeDocument/2006/relationships/hyperlink" Target="https://emersonpolling.reportablenews.com/pr/super-poll-sunday-democrats-within-striking-distance-in-key-southern-states" TargetMode="External"/><Relationship Id="rId18" Type="http://schemas.openxmlformats.org/officeDocument/2006/relationships/hyperlink" Target="https://projects.fivethirtyeight.com/polls/20201101_NC_atlasintel.pdf" TargetMode="External"/><Relationship Id="rId84" Type="http://schemas.openxmlformats.org/officeDocument/2006/relationships/hyperlink" Target="https://int.nyt.com/data/documenttools/nc100920-crosstabs/3bf558d7ca17e9de/full.pdf" TargetMode="External"/><Relationship Id="rId83" Type="http://schemas.openxmlformats.org/officeDocument/2006/relationships/hyperlink" Target="https://redfieldandwiltonstrategies.com/wp-content/uploads/2020/11/Redfield__Wilton_Strategies_Eve_of_the_Election_Report_SB.pdf" TargetMode="External"/><Relationship Id="rId86" Type="http://schemas.openxmlformats.org/officeDocument/2006/relationships/hyperlink" Target="https://www.reuters.com/" TargetMode="External"/><Relationship Id="rId85" Type="http://schemas.openxmlformats.org/officeDocument/2006/relationships/hyperlink" Target="https://www.ipsos.com/sites/default/files/ct/news/documents/2020-10/topline_reuters_north_carolina_state_poll_w3_10_13_20.pdf" TargetMode="External"/><Relationship Id="rId88" Type="http://schemas.openxmlformats.org/officeDocument/2006/relationships/hyperlink" Target="https://www.reuters.com/" TargetMode="External"/><Relationship Id="rId87" Type="http://schemas.openxmlformats.org/officeDocument/2006/relationships/hyperlink" Target="https://www.ipsos.com/sites/default/files/ct/news/documents/2020-10/topline_reuters_north_carolina_state_poll_w3_10_13_20.pdf" TargetMode="External"/><Relationship Id="rId89" Type="http://schemas.openxmlformats.org/officeDocument/2006/relationships/hyperlink" Target="https://wwwcache.wral.com/asset/news/state/nccapitol/2020/10/13/19334272/PollPrint-DMID1-5oiabcwp9.pdf" TargetMode="External"/><Relationship Id="rId80" Type="http://schemas.openxmlformats.org/officeDocument/2006/relationships/hyperlink" Target="https://www.newsnationnow.com/" TargetMode="External"/><Relationship Id="rId82" Type="http://schemas.openxmlformats.org/officeDocument/2006/relationships/hyperlink" Target="https://www.dailykos.com/" TargetMode="External"/><Relationship Id="rId81" Type="http://schemas.openxmlformats.org/officeDocument/2006/relationships/hyperlink" Target="https://civiqs.com/documents/Civiqs_DailyKos_NC_banner_book_2020_10_g32na7.pdf" TargetMode="External"/><Relationship Id="rId1" Type="http://schemas.openxmlformats.org/officeDocument/2006/relationships/hyperlink" Target="https://projects.fivethirtyeight.com/polls/president-general/2020/north-carolina/" TargetMode="External"/><Relationship Id="rId2" Type="http://schemas.openxmlformats.org/officeDocument/2006/relationships/hyperlink" Target="https://www.swayable.com/polls/2020-11-02-large.html" TargetMode="External"/><Relationship Id="rId3" Type="http://schemas.openxmlformats.org/officeDocument/2006/relationships/hyperlink" Target="https://www.tableau.com/data-insights/us-election-2020/candidate-preference" TargetMode="External"/><Relationship Id="rId4" Type="http://schemas.openxmlformats.org/officeDocument/2006/relationships/hyperlink" Target="https://www.axios.com/" TargetMode="External"/><Relationship Id="rId9" Type="http://schemas.openxmlformats.org/officeDocument/2006/relationships/hyperlink" Target="https://www.ipsos.com/sites/default/files/ct/news/documents/2020-11/topline_reuters_north_carolina_state_poll_w6_11_02_2020_.pdf" TargetMode="External"/><Relationship Id="rId5" Type="http://schemas.openxmlformats.org/officeDocument/2006/relationships/hyperlink" Target="https://www.tableau.com/data-insights/us-election-2020/candidate-preference" TargetMode="External"/><Relationship Id="rId6" Type="http://schemas.openxmlformats.org/officeDocument/2006/relationships/hyperlink" Target="https://www.axios.com/" TargetMode="External"/><Relationship Id="rId7" Type="http://schemas.openxmlformats.org/officeDocument/2006/relationships/hyperlink" Target="https://changeresearch.com/wp-content/uploads/2020/11/CNBC-CR_Battleground_Toplines_Final-Wave_Oct-29-Nov-1.pdf" TargetMode="External"/><Relationship Id="rId8" Type="http://schemas.openxmlformats.org/officeDocument/2006/relationships/hyperlink" Target="https://www.cnbc.com/" TargetMode="External"/><Relationship Id="rId73" Type="http://schemas.openxmlformats.org/officeDocument/2006/relationships/hyperlink" Target="https://filesforprogress.org/memos/2020%20Senate%20project/Week%205/Toplines/dfp_psp_nc_10.23.pdf" TargetMode="External"/><Relationship Id="rId72" Type="http://schemas.openxmlformats.org/officeDocument/2006/relationships/hyperlink" Target="https://surveyresearch-ecu.reportablenews.com/pr/ecu-poll-biden-leads-trump-by-three-points-among-likely-voters-in-north-carolina-senate-election-remains-a-toss-up-cooper-ahead-of-forest-by-nine-points-other-statewide-contests-show-small-leads-for-robinson-stein-and-folwell" TargetMode="External"/><Relationship Id="rId75" Type="http://schemas.openxmlformats.org/officeDocument/2006/relationships/hyperlink" Target="https://www.washingtonpost.com/context/oct-12-17-2020-post-abc-poll-north-carolina/5bed58ac-8dc1-4018-857b-ab7aedeb3d2e/" TargetMode="External"/><Relationship Id="rId74" Type="http://schemas.openxmlformats.org/officeDocument/2006/relationships/hyperlink" Target="https://crooked.com/" TargetMode="External"/><Relationship Id="rId77" Type="http://schemas.openxmlformats.org/officeDocument/2006/relationships/hyperlink" Target="https://www.washingtonpost.com/context/oct-12-17-2020-post-abc-poll-north-carolina/5bed58ac-8dc1-4018-857b-ab7aedeb3d2e/" TargetMode="External"/><Relationship Id="rId76" Type="http://schemas.openxmlformats.org/officeDocument/2006/relationships/hyperlink" Target="https://www.washingtonpost.com/context/oct-12-17-2020-post-abc-poll-north-carolina/5bed58ac-8dc1-4018-857b-ab7aedeb3d2e/" TargetMode="External"/><Relationship Id="rId79" Type="http://schemas.openxmlformats.org/officeDocument/2006/relationships/hyperlink" Target="https://emersonpolling.reportablenews.com/pr/north-carolina-2020-biden-and-trump-neck-and-neck-as-republicans-close-gap-in-u-s-senate-and-governor-races" TargetMode="External"/><Relationship Id="rId78" Type="http://schemas.openxmlformats.org/officeDocument/2006/relationships/hyperlink" Target="https://www.washingtonpost.com/context/oct-12-17-2020-post-abc-poll-north-carolina/5bed58ac-8dc1-4018-857b-ab7aedeb3d2e/" TargetMode="External"/><Relationship Id="rId71" Type="http://schemas.openxmlformats.org/officeDocument/2006/relationships/hyperlink" Target="https://www.axios.com/" TargetMode="External"/><Relationship Id="rId70" Type="http://schemas.openxmlformats.org/officeDocument/2006/relationships/hyperlink" Target="https://www.tableau.com/data-insights/us-election-2020/candidate-preference" TargetMode="External"/><Relationship Id="rId62" Type="http://schemas.openxmlformats.org/officeDocument/2006/relationships/hyperlink" Target="https://www.ipsos.com/sites/default/files/ct/news/documents/2020-10/topline_reuters_north_carolina_state_poll_w4_10_20_20.pdf" TargetMode="External"/><Relationship Id="rId61" Type="http://schemas.openxmlformats.org/officeDocument/2006/relationships/hyperlink" Target="https://www.reuters.com/" TargetMode="External"/><Relationship Id="rId64" Type="http://schemas.openxmlformats.org/officeDocument/2006/relationships/hyperlink" Target="https://morningconsult.com/form/2020-u-s-election-tracker/" TargetMode="External"/><Relationship Id="rId63" Type="http://schemas.openxmlformats.org/officeDocument/2006/relationships/hyperlink" Target="https://www.reuters.com/" TargetMode="External"/><Relationship Id="rId66" Type="http://schemas.openxmlformats.org/officeDocument/2006/relationships/hyperlink" Target="https://www.cnbc.com/2020/10/20/voters-want-senate-to-choose-coronavirus-stimulus-over-supreme-court.html" TargetMode="External"/><Relationship Id="rId65" Type="http://schemas.openxmlformats.org/officeDocument/2006/relationships/hyperlink" Target="https://www.meredith.edu/assets/images/content/Meredith_College_Poll_Report_October_2020.pdf" TargetMode="External"/><Relationship Id="rId68" Type="http://schemas.openxmlformats.org/officeDocument/2006/relationships/hyperlink" Target="https://www.tableau.com/data-insights/us-election-2020/candidate-preference" TargetMode="External"/><Relationship Id="rId67" Type="http://schemas.openxmlformats.org/officeDocument/2006/relationships/hyperlink" Target="https://www.cnbc.com/" TargetMode="External"/><Relationship Id="rId60" Type="http://schemas.openxmlformats.org/officeDocument/2006/relationships/hyperlink" Target="https://www.ipsos.com/sites/default/files/ct/news/documents/2020-10/topline_reuters_north_carolina_state_poll_w4_10_20_20.pdf" TargetMode="External"/><Relationship Id="rId69" Type="http://schemas.openxmlformats.org/officeDocument/2006/relationships/hyperlink" Target="https://www.axios.com/" TargetMode="External"/><Relationship Id="rId51" Type="http://schemas.openxmlformats.org/officeDocument/2006/relationships/hyperlink" Target="https://www.wral.com/" TargetMode="External"/><Relationship Id="rId50" Type="http://schemas.openxmlformats.org/officeDocument/2006/relationships/hyperlink" Target="https://wwwcache.wral.com/asset/news/state/nccapitol/2020/10/27/19356729/PollPrint-DMID1-5onuvxx1t.pdf" TargetMode="External"/><Relationship Id="rId53" Type="http://schemas.openxmlformats.org/officeDocument/2006/relationships/hyperlink" Target="https://www.nccivitas.org/polling/biden-razor-thin-lead-trump/" TargetMode="External"/><Relationship Id="rId52" Type="http://schemas.openxmlformats.org/officeDocument/2006/relationships/hyperlink" Target="https://www.uml.edu/docs/2020-NC-Oct-Topline_tcm18-331629.pdf" TargetMode="External"/><Relationship Id="rId55" Type="http://schemas.openxmlformats.org/officeDocument/2006/relationships/hyperlink" Target="https://drive.google.com/file/d/120niJzXNDssyJDgqzt-EgHEqarQgnY_8/view" TargetMode="External"/><Relationship Id="rId54" Type="http://schemas.openxmlformats.org/officeDocument/2006/relationships/hyperlink" Target="https://www.nccivitas.org/" TargetMode="External"/><Relationship Id="rId57" Type="http://schemas.openxmlformats.org/officeDocument/2006/relationships/hyperlink" Target="https://drive.google.com/file/d/1F50GhQFuthpATgxIiDqADXjmgk_iNFBm/view" TargetMode="External"/><Relationship Id="rId56" Type="http://schemas.openxmlformats.org/officeDocument/2006/relationships/hyperlink" Target="https://www.cbsnews.com/" TargetMode="External"/><Relationship Id="rId59" Type="http://schemas.openxmlformats.org/officeDocument/2006/relationships/hyperlink" Target="https://github.com/GetCitizenData/VoteByMail/blob/master/VoteByMail-North%20Carolina/Modeling/October/North%20Carolina%20VBM%20Toplines%2010_23_2020.pdf" TargetMode="External"/><Relationship Id="rId58" Type="http://schemas.openxmlformats.org/officeDocument/2006/relationships/hyperlink" Target="https://www.rasmussenreports.com/public_content/politics/elections/election_2020/north_carolina_trump_48_biden_47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poll.citadel.edu/2024/10/31/southern-battleground-survey/" TargetMode="External"/><Relationship Id="rId42" Type="http://schemas.openxmlformats.org/officeDocument/2006/relationships/hyperlink" Target="https://cooperativeelectionstudy.shinyapps.io/stateprezapp2024/" TargetMode="External"/><Relationship Id="rId41" Type="http://schemas.openxmlformats.org/officeDocument/2006/relationships/hyperlink" Target="https://cooperativeelectionstudy.shinyapps.io/stateprezapp2024/" TargetMode="External"/><Relationship Id="rId44" Type="http://schemas.openxmlformats.org/officeDocument/2006/relationships/hyperlink" Target="https://redfieldandwiltonstrategies.com/latest-us-swing-states-voting-intention-20-22-october-2024/" TargetMode="External"/><Relationship Id="rId43" Type="http://schemas.openxmlformats.org/officeDocument/2006/relationships/hyperlink" Target="https://backend.natpublicaffairs.com/media/NPA_Internal_GA_Statewide_GeneralResearch_Memo_October_Public.pdf" TargetMode="External"/><Relationship Id="rId46" Type="http://schemas.openxmlformats.org/officeDocument/2006/relationships/hyperlink" Target="https://maristpoll.marist.edu/polls/marist-georgia-poll-u-s-presidential-contest-in-georgia-october-2024/" TargetMode="External"/><Relationship Id="rId45" Type="http://schemas.openxmlformats.org/officeDocument/2006/relationships/hyperlink" Target="https://www.telegraph.co.uk/" TargetMode="External"/><Relationship Id="rId48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47" Type="http://schemas.openxmlformats.org/officeDocument/2006/relationships/hyperlink" Target="https://maristpoll.marist.edu/polls/marist-georgia-poll-u-s-presidential-contest-in-georgia-october-2024/" TargetMode="External"/><Relationship Id="rId49" Type="http://schemas.openxmlformats.org/officeDocument/2006/relationships/hyperlink" Target="https://www.bloomberg.com/" TargetMode="External"/><Relationship Id="rId31" Type="http://schemas.openxmlformats.org/officeDocument/2006/relationships/hyperlink" Target="https://www.atlasintel.org/poll/usa-swing-states-2024-10-29" TargetMode="External"/><Relationship Id="rId30" Type="http://schemas.openxmlformats.org/officeDocument/2006/relationships/hyperlink" Target="https://pro.morningconsult.com/trackers/2024-election-state-polls" TargetMode="External"/><Relationship Id="rId33" Type="http://schemas.openxmlformats.org/officeDocument/2006/relationships/hyperlink" Target="https://www.cnn.com/2024/10/31/politics/cnn-poll-georgia-north-carolina/index.html" TargetMode="External"/><Relationship Id="rId32" Type="http://schemas.openxmlformats.org/officeDocument/2006/relationships/hyperlink" Target="https://www.atlasintel.org/poll/usa-swing-states-2024-10-29" TargetMode="External"/><Relationship Id="rId35" Type="http://schemas.openxmlformats.org/officeDocument/2006/relationships/hyperlink" Target="https://www.youtube.com/@OnPointPoliticsOfficial/videos" TargetMode="External"/><Relationship Id="rId34" Type="http://schemas.openxmlformats.org/officeDocument/2006/relationships/hyperlink" Target="https://substack.com/home/post/p-150906406" TargetMode="External"/><Relationship Id="rId37" Type="http://schemas.openxmlformats.org/officeDocument/2006/relationships/hyperlink" Target="https://www.telegraph.co.uk/" TargetMode="External"/><Relationship Id="rId36" Type="http://schemas.openxmlformats.org/officeDocument/2006/relationships/hyperlink" Target="https://redfieldandwiltonstrategies.com/latest-us-swing-states-voting-intention-25-27-october-2024/" TargetMode="External"/><Relationship Id="rId39" Type="http://schemas.openxmlformats.org/officeDocument/2006/relationships/hyperlink" Target="https://poll.citadel.edu/2024/10/31/southern-battleground-survey/" TargetMode="External"/><Relationship Id="rId38" Type="http://schemas.openxmlformats.org/officeDocument/2006/relationships/hyperlink" Target="https://www.thetrafalgargroup.org/wp-content/uploads/2024/10/GA-24-General-1027_Report.pdf" TargetMode="External"/><Relationship Id="rId20" Type="http://schemas.openxmlformats.org/officeDocument/2006/relationships/hyperlink" Target="https://surveyresearch-ecu.reportablenews.com/pr/georgia-remains-a-tossup-as-election-day-nears" TargetMode="External"/><Relationship Id="rId22" Type="http://schemas.openxmlformats.org/officeDocument/2006/relationships/hyperlink" Target="https://www.thetimes.com/" TargetMode="External"/><Relationship Id="rId21" Type="http://schemas.openxmlformats.org/officeDocument/2006/relationships/hyperlink" Target="https://d3nkl3psvxxpe9.cloudfront.net/documents/Times_SAY24_20241101.pdf" TargetMode="External"/><Relationship Id="rId24" Type="http://schemas.openxmlformats.org/officeDocument/2006/relationships/hyperlink" Target="https://www.thetimes.com/" TargetMode="External"/><Relationship Id="rId23" Type="http://schemas.openxmlformats.org/officeDocument/2006/relationships/hyperlink" Target="https://d3nkl3psvxxpe9.cloudfront.net/documents/Times_SAY24_20241101.pdf" TargetMode="External"/><Relationship Id="rId26" Type="http://schemas.openxmlformats.org/officeDocument/2006/relationships/hyperlink" Target="https://www.thetimes.com/" TargetMode="External"/><Relationship Id="rId25" Type="http://schemas.openxmlformats.org/officeDocument/2006/relationships/hyperlink" Target="https://d3nkl3psvxxpe9.cloudfront.net/documents/Times_SAY24_20241101.pdf" TargetMode="External"/><Relationship Id="rId28" Type="http://schemas.openxmlformats.org/officeDocument/2006/relationships/hyperlink" Target="https://www.thetimes.com/" TargetMode="External"/><Relationship Id="rId27" Type="http://schemas.openxmlformats.org/officeDocument/2006/relationships/hyperlink" Target="https://d3nkl3psvxxpe9.cloudfront.net/documents/Times_SAY24_20241101.pdf" TargetMode="External"/><Relationship Id="rId29" Type="http://schemas.openxmlformats.org/officeDocument/2006/relationships/hyperlink" Target="https://www.dataforprogress.org/blog/2024/11/1/final-data-for-progress-swing-state-polls" TargetMode="External"/><Relationship Id="rId95" Type="http://schemas.openxmlformats.org/officeDocument/2006/relationships/hyperlink" Target="https://www.article3project.org/" TargetMode="External"/><Relationship Id="rId94" Type="http://schemas.openxmlformats.org/officeDocument/2006/relationships/hyperlink" Target="https://cdn.sanity.io/files/ifn0l6bs/production/1466ccb9011fe2f2fe272e13261c967325759db3.pdf" TargetMode="External"/><Relationship Id="rId96" Type="http://schemas.openxmlformats.org/officeDocument/2006/relationships/drawing" Target="../drawings/drawing9.xml"/><Relationship Id="rId11" Type="http://schemas.openxmlformats.org/officeDocument/2006/relationships/hyperlink" Target="https://www.nytimes.com/2024/11/03/us/politics/harris-trump-times-siena-poll.html" TargetMode="External"/><Relationship Id="rId10" Type="http://schemas.openxmlformats.org/officeDocument/2006/relationships/hyperlink" Target="https://www.nytimes.com/2024/11/03/us/politics/harris-trump-times-siena-poll.html" TargetMode="External"/><Relationship Id="rId13" Type="http://schemas.openxmlformats.org/officeDocument/2006/relationships/hyperlink" Target="https://www.focaldata.com/blog/our-final-report-on-the-us-presidential-election" TargetMode="External"/><Relationship Id="rId12" Type="http://schemas.openxmlformats.org/officeDocument/2006/relationships/hyperlink" Target="https://www.nytimes.com/2024/11/03/us/politics/harris-trump-times-siena-poll.html" TargetMode="External"/><Relationship Id="rId91" Type="http://schemas.openxmlformats.org/officeDocument/2006/relationships/hyperlink" Target="https://www.wsj.com/" TargetMode="External"/><Relationship Id="rId90" Type="http://schemas.openxmlformats.org/officeDocument/2006/relationships/hyperlink" Target="https://www.wsj.com/politics/elections/trump-harris-swing-state-poll-october-2024-c3ca9414" TargetMode="External"/><Relationship Id="rId93" Type="http://schemas.openxmlformats.org/officeDocument/2006/relationships/hyperlink" Target="https://www.telegraph.co.uk/" TargetMode="External"/><Relationship Id="rId92" Type="http://schemas.openxmlformats.org/officeDocument/2006/relationships/hyperlink" Target="https://redfieldandwiltonstrategies.com/latest-us-swing-states-voting-intention-27-september-2-october-2024/" TargetMode="External"/><Relationship Id="rId15" Type="http://schemas.openxmlformats.org/officeDocument/2006/relationships/hyperlink" Target="https://www.focaldata.com/blog/our-final-report-on-the-us-presidential-election" TargetMode="External"/><Relationship Id="rId14" Type="http://schemas.openxmlformats.org/officeDocument/2006/relationships/hyperlink" Target="https://www.focaldata.com/blog/our-final-report-on-the-us-presidential-election" TargetMode="External"/><Relationship Id="rId17" Type="http://schemas.openxmlformats.org/officeDocument/2006/relationships/hyperlink" Target="https://www.atlasintel.org/poll/usa-swing-states-2024-10-31" TargetMode="External"/><Relationship Id="rId16" Type="http://schemas.openxmlformats.org/officeDocument/2006/relationships/hyperlink" Target="https://www.atlasintel.org/poll/usa-swing-states-2024-10-31" TargetMode="External"/><Relationship Id="rId19" Type="http://schemas.openxmlformats.org/officeDocument/2006/relationships/hyperlink" Target="https://www.telegraph.co.uk/" TargetMode="External"/><Relationship Id="rId18" Type="http://schemas.openxmlformats.org/officeDocument/2006/relationships/hyperlink" Target="https://redfieldandwiltonstrategies.com/final-us-swing-states-voting-intention-28-31-october/" TargetMode="External"/><Relationship Id="rId84" Type="http://schemas.openxmlformats.org/officeDocument/2006/relationships/hyperlink" Target="https://x.com/IAPolls2022/status/1844418916107341948" TargetMode="External"/><Relationship Id="rId83" Type="http://schemas.openxmlformats.org/officeDocument/2006/relationships/hyperlink" Target="https://www.telegraph.co.uk/" TargetMode="External"/><Relationship Id="rId86" Type="http://schemas.openxmlformats.org/officeDocument/2006/relationships/hyperlink" Target="https://emersoncollegepolling.com/october-2024-state-polls-mixed-movement-across-swing-states-shows-dead-heat/" TargetMode="External"/><Relationship Id="rId85" Type="http://schemas.openxmlformats.org/officeDocument/2006/relationships/hyperlink" Target="https://www.thetrafalgargroup.org/news/ga-pres-1009/" TargetMode="External"/><Relationship Id="rId88" Type="http://schemas.openxmlformats.org/officeDocument/2006/relationships/hyperlink" Target="https://www.wsj.com/politics/elections/trump-harris-swing-state-poll-october-2024-c3ca9414" TargetMode="External"/><Relationship Id="rId87" Type="http://schemas.openxmlformats.org/officeDocument/2006/relationships/hyperlink" Target="https://www.nexstar.tv/" TargetMode="External"/><Relationship Id="rId89" Type="http://schemas.openxmlformats.org/officeDocument/2006/relationships/hyperlink" Target="https://www.wsj.com/" TargetMode="External"/><Relationship Id="rId80" Type="http://schemas.openxmlformats.org/officeDocument/2006/relationships/hyperlink" Target="https://napolitaninstitute.org/2024/10/14/georgia-harris-47-trump-50/" TargetMode="External"/><Relationship Id="rId82" Type="http://schemas.openxmlformats.org/officeDocument/2006/relationships/hyperlink" Target="https://redfieldandwiltonstrategies.com/pennsylvania-and-georgia-voting-intention-8-9-october-2024/" TargetMode="External"/><Relationship Id="rId81" Type="http://schemas.openxmlformats.org/officeDocument/2006/relationships/hyperlink" Target="https://napolitaninstitute.org/napolitan-news-service/" TargetMode="External"/><Relationship Id="rId1" Type="http://schemas.openxmlformats.org/officeDocument/2006/relationships/hyperlink" Target="https://projects.fivethirtyeight.com/polls/president-general/2024/georgia/" TargetMode="External"/><Relationship Id="rId2" Type="http://schemas.openxmlformats.org/officeDocument/2006/relationships/hyperlink" Target="https://insideradvantage.com/insideradvantage-georgia-survey-trump-leads-by-one-in-potentially-chaotic-georgia-election/" TargetMode="External"/><Relationship Id="rId3" Type="http://schemas.openxmlformats.org/officeDocument/2006/relationships/hyperlink" Target="https://patriotpolling.com/our-polls/f/final-2024-presidential-poll" TargetMode="External"/><Relationship Id="rId4" Type="http://schemas.openxmlformats.org/officeDocument/2006/relationships/hyperlink" Target="https://projects.fivethirtyeight.com/polls/20241102_SwingStates_AtlasIntel.pdf" TargetMode="External"/><Relationship Id="rId9" Type="http://schemas.openxmlformats.org/officeDocument/2006/relationships/hyperlink" Target="https://www.nytimes.com/2024/11/03/us/politics/harris-trump-times-siena-poll.html" TargetMode="External"/><Relationship Id="rId5" Type="http://schemas.openxmlformats.org/officeDocument/2006/relationships/hyperlink" Target="https://projects.fivethirtyeight.com/polls/20241102_SwingStates_AtlasIntel.pdf" TargetMode="External"/><Relationship Id="rId6" Type="http://schemas.openxmlformats.org/officeDocument/2006/relationships/hyperlink" Target="https://emersoncollegepolling.com/november-2024-final-swing-state-polls-too-close-to-call-election-for-president/" TargetMode="External"/><Relationship Id="rId7" Type="http://schemas.openxmlformats.org/officeDocument/2006/relationships/hyperlink" Target="https://thehill.com/" TargetMode="External"/><Relationship Id="rId8" Type="http://schemas.openxmlformats.org/officeDocument/2006/relationships/hyperlink" Target="https://www.activote.net/trump-increases-lead-in-georgia/" TargetMode="External"/><Relationship Id="rId73" Type="http://schemas.openxmlformats.org/officeDocument/2006/relationships/hyperlink" Target="https://www.washingtonpost.com/politics/2024/10/21/harris-trump-post-schar-school-poll/" TargetMode="External"/><Relationship Id="rId72" Type="http://schemas.openxmlformats.org/officeDocument/2006/relationships/hyperlink" Target="https://pro.morningconsult.com/trackers/2024-election-state-polls" TargetMode="External"/><Relationship Id="rId75" Type="http://schemas.openxmlformats.org/officeDocument/2006/relationships/hyperlink" Target="https://redfieldandwiltonstrategies.com/latest-us-swing-states-voting-intention-12-14-october-2024/" TargetMode="External"/><Relationship Id="rId74" Type="http://schemas.openxmlformats.org/officeDocument/2006/relationships/hyperlink" Target="https://www.washingtonpost.com/politics/2024/10/21/harris-trump-post-schar-school-poll/" TargetMode="External"/><Relationship Id="rId77" Type="http://schemas.openxmlformats.org/officeDocument/2006/relationships/hyperlink" Target="https://poll.qu.edu/poll-release?releaseid=3914" TargetMode="External"/><Relationship Id="rId76" Type="http://schemas.openxmlformats.org/officeDocument/2006/relationships/hyperlink" Target="https://www.telegraph.co.uk/" TargetMode="External"/><Relationship Id="rId79" Type="http://schemas.openxmlformats.org/officeDocument/2006/relationships/hyperlink" Target="https://surveyresearch-ecu.reportablenews.com/pr/trump-leads-harris-by-three-points-in-georgia" TargetMode="External"/><Relationship Id="rId78" Type="http://schemas.openxmlformats.org/officeDocument/2006/relationships/hyperlink" Target="https://poll.qu.edu/poll-release?releaseid=3914" TargetMode="External"/><Relationship Id="rId71" Type="http://schemas.openxmlformats.org/officeDocument/2006/relationships/hyperlink" Target="https://jamesmagazinega.com/2024/10/15/breaking-new-insideradvantage-poll-shows-trump-with-slight-lead-in-georgia/" TargetMode="External"/><Relationship Id="rId70" Type="http://schemas.openxmlformats.org/officeDocument/2006/relationships/hyperlink" Target="https://www.ajc.com/" TargetMode="External"/><Relationship Id="rId62" Type="http://schemas.openxmlformats.org/officeDocument/2006/relationships/hyperlink" Target="https://amgreatness.com/" TargetMode="External"/><Relationship Id="rId61" Type="http://schemas.openxmlformats.org/officeDocument/2006/relationships/hyperlink" Target="https://amgreatness.com/2024/10/18/trump-leads-in-georgia-new-polling/" TargetMode="External"/><Relationship Id="rId64" Type="http://schemas.openxmlformats.org/officeDocument/2006/relationships/hyperlink" Target="https://amgreatness.com/" TargetMode="External"/><Relationship Id="rId63" Type="http://schemas.openxmlformats.org/officeDocument/2006/relationships/hyperlink" Target="https://amgreatness.com/2024/10/18/trump-leads-in-georgia-new-polling/" TargetMode="External"/><Relationship Id="rId66" Type="http://schemas.openxmlformats.org/officeDocument/2006/relationships/hyperlink" Target="https://amgreatness.com/" TargetMode="External"/><Relationship Id="rId65" Type="http://schemas.openxmlformats.org/officeDocument/2006/relationships/hyperlink" Target="https://amgreatness.com/2024/10/18/trump-leads-in-georgia-new-polling/" TargetMode="External"/><Relationship Id="rId68" Type="http://schemas.openxmlformats.org/officeDocument/2006/relationships/hyperlink" Target="https://amgreatness.com/" TargetMode="External"/><Relationship Id="rId67" Type="http://schemas.openxmlformats.org/officeDocument/2006/relationships/hyperlink" Target="https://amgreatness.com/2024/10/18/trump-leads-in-georgia-new-polling/" TargetMode="External"/><Relationship Id="rId60" Type="http://schemas.openxmlformats.org/officeDocument/2006/relationships/hyperlink" Target="https://www.activote.net/trump-narrowly-ahead-in-georgia-2/" TargetMode="External"/><Relationship Id="rId69" Type="http://schemas.openxmlformats.org/officeDocument/2006/relationships/hyperlink" Target="https://www.ajc.com/politics/trump-has-a-slight-edge-in-georgia-over-harris-latest-ajc-poll-finds/LVP66TCGKJCF5CEDNUBAYU3EW4/" TargetMode="External"/><Relationship Id="rId51" Type="http://schemas.openxmlformats.org/officeDocument/2006/relationships/hyperlink" Target="https://www.bloomberg.com/" TargetMode="External"/><Relationship Id="rId50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53" Type="http://schemas.openxmlformats.org/officeDocument/2006/relationships/hyperlink" Target="https://www.bloomberg.com/" TargetMode="External"/><Relationship Id="rId52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55" Type="http://schemas.openxmlformats.org/officeDocument/2006/relationships/hyperlink" Target="https://www.bloomberg.com/" TargetMode="External"/><Relationship Id="rId54" Type="http://schemas.openxmlformats.org/officeDocument/2006/relationships/hyperlink" Target="https://www.bloomberg.com/news/features/2024-10-23/new-poll-has-trump-harris-tied-in-key-states-just-12-days-to-election?utm_source=google&amp;utm_medium=bd&amp;cmpId=google&amp;leadSource=uverify%20wall" TargetMode="External"/><Relationship Id="rId57" Type="http://schemas.openxmlformats.org/officeDocument/2006/relationships/hyperlink" Target="https://www.telegraph.co.uk/" TargetMode="External"/><Relationship Id="rId56" Type="http://schemas.openxmlformats.org/officeDocument/2006/relationships/hyperlink" Target="https://redfieldandwiltonstrategies.com/latest-us-swing-states-voting-intention-16-18-october-2024/" TargetMode="External"/><Relationship Id="rId59" Type="http://schemas.openxmlformats.org/officeDocument/2006/relationships/hyperlink" Target="https://www.atlasintel.org/poll/usa-swing-states-2024-10-17" TargetMode="External"/><Relationship Id="rId58" Type="http://schemas.openxmlformats.org/officeDocument/2006/relationships/hyperlink" Target="https://www.atlasintel.org/poll/usa-swing-states-2024-10-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</cols>
  <sheetData>
    <row r="1">
      <c r="A1" s="1" t="s">
        <v>0</v>
      </c>
      <c r="B1" s="1" t="s">
        <v>1</v>
      </c>
      <c r="C1" s="1" t="s">
        <v>2</v>
      </c>
    </row>
    <row r="2">
      <c r="A2" s="2">
        <v>45536.0</v>
      </c>
      <c r="B2" s="1">
        <v>47.0</v>
      </c>
      <c r="C2" s="1">
        <v>46.0</v>
      </c>
    </row>
    <row r="3">
      <c r="A3" s="2">
        <v>45537.0</v>
      </c>
      <c r="B3" s="1">
        <v>47.0</v>
      </c>
      <c r="C3" s="1">
        <v>46.0</v>
      </c>
    </row>
    <row r="4">
      <c r="A4" s="2">
        <v>45538.0</v>
      </c>
      <c r="B4" s="1">
        <v>47.0</v>
      </c>
      <c r="C4" s="1">
        <v>46.0</v>
      </c>
    </row>
    <row r="5">
      <c r="A5" s="3">
        <v>45539.0</v>
      </c>
      <c r="B5" s="1">
        <v>46.9</v>
      </c>
      <c r="C5" s="1">
        <v>46.2</v>
      </c>
    </row>
    <row r="6">
      <c r="A6" s="3">
        <v>45540.0</v>
      </c>
      <c r="B6" s="1">
        <v>47.0</v>
      </c>
      <c r="C6" s="1">
        <v>46.4</v>
      </c>
    </row>
    <row r="7">
      <c r="A7" s="3">
        <v>45541.0</v>
      </c>
      <c r="B7" s="1">
        <v>47.2</v>
      </c>
      <c r="C7" s="1">
        <v>46.6</v>
      </c>
    </row>
    <row r="8">
      <c r="A8" s="3">
        <v>45542.0</v>
      </c>
      <c r="B8" s="1">
        <v>47.2</v>
      </c>
      <c r="C8" s="1">
        <v>46.6</v>
      </c>
    </row>
    <row r="9">
      <c r="A9" s="2">
        <v>45543.0</v>
      </c>
      <c r="B9" s="1">
        <v>47.5</v>
      </c>
      <c r="C9" s="1">
        <v>47.1</v>
      </c>
    </row>
    <row r="10">
      <c r="A10" s="2">
        <v>45544.0</v>
      </c>
      <c r="B10" s="1">
        <v>47.8</v>
      </c>
      <c r="C10" s="1">
        <v>47.0</v>
      </c>
    </row>
    <row r="11">
      <c r="A11" s="2">
        <v>45545.0</v>
      </c>
      <c r="B11" s="1">
        <v>47.6</v>
      </c>
      <c r="C11" s="1">
        <v>47.1</v>
      </c>
    </row>
    <row r="12">
      <c r="A12" s="3">
        <v>45546.0</v>
      </c>
      <c r="B12" s="1">
        <v>47.5</v>
      </c>
      <c r="C12" s="1">
        <v>47.1</v>
      </c>
    </row>
    <row r="13">
      <c r="A13" s="3">
        <v>45547.0</v>
      </c>
      <c r="B13" s="1">
        <v>47.6</v>
      </c>
      <c r="C13" s="1">
        <v>47.0</v>
      </c>
    </row>
    <row r="14">
      <c r="A14" s="3">
        <v>45548.0</v>
      </c>
      <c r="B14" s="1">
        <v>47.5</v>
      </c>
      <c r="C14" s="1">
        <v>46.8</v>
      </c>
    </row>
    <row r="15">
      <c r="A15" s="3">
        <v>45549.0</v>
      </c>
      <c r="B15" s="1">
        <v>47.4</v>
      </c>
      <c r="C15" s="1">
        <v>46.9</v>
      </c>
    </row>
    <row r="16">
      <c r="A16" s="2">
        <v>45550.0</v>
      </c>
      <c r="B16" s="1">
        <v>47.4</v>
      </c>
      <c r="C16" s="1">
        <v>46.9</v>
      </c>
    </row>
    <row r="17">
      <c r="A17" s="2">
        <v>45551.0</v>
      </c>
      <c r="B17" s="1">
        <v>47.4</v>
      </c>
      <c r="C17" s="1">
        <v>46.8</v>
      </c>
    </row>
    <row r="18">
      <c r="A18" s="2">
        <v>45552.0</v>
      </c>
      <c r="B18" s="1">
        <v>47.6</v>
      </c>
      <c r="C18" s="1">
        <v>46.9</v>
      </c>
    </row>
    <row r="19">
      <c r="A19" s="3">
        <v>45553.0</v>
      </c>
      <c r="B19" s="1">
        <v>48.3</v>
      </c>
      <c r="C19" s="1">
        <v>46.4</v>
      </c>
    </row>
    <row r="20">
      <c r="A20" s="3">
        <v>45554.0</v>
      </c>
      <c r="B20" s="1">
        <v>48.2</v>
      </c>
      <c r="C20" s="1">
        <v>46.8</v>
      </c>
    </row>
    <row r="21">
      <c r="A21" s="3">
        <v>45555.0</v>
      </c>
      <c r="B21" s="1">
        <v>48.3</v>
      </c>
      <c r="C21" s="1">
        <v>46.8</v>
      </c>
    </row>
    <row r="22">
      <c r="A22" s="3">
        <v>45556.0</v>
      </c>
      <c r="B22" s="1">
        <v>48.2</v>
      </c>
      <c r="C22" s="1">
        <v>46.8</v>
      </c>
    </row>
    <row r="23">
      <c r="A23" s="2">
        <v>45557.0</v>
      </c>
      <c r="B23" s="1">
        <v>48.3</v>
      </c>
      <c r="C23" s="1">
        <v>46.8</v>
      </c>
    </row>
    <row r="24">
      <c r="A24" s="2">
        <v>45558.0</v>
      </c>
      <c r="B24" s="1">
        <v>48.2</v>
      </c>
      <c r="C24" s="1">
        <v>46.9</v>
      </c>
    </row>
    <row r="25">
      <c r="A25" s="2">
        <v>45559.0</v>
      </c>
      <c r="B25" s="1">
        <v>48.2</v>
      </c>
      <c r="C25" s="1">
        <v>47.0</v>
      </c>
    </row>
    <row r="26">
      <c r="A26" s="3">
        <v>45560.0</v>
      </c>
      <c r="B26" s="1">
        <v>48.2</v>
      </c>
      <c r="C26" s="1">
        <v>47.1</v>
      </c>
    </row>
    <row r="27">
      <c r="A27" s="3">
        <v>45561.0</v>
      </c>
      <c r="B27" s="1">
        <v>48.5</v>
      </c>
      <c r="C27" s="1">
        <v>46.8</v>
      </c>
    </row>
    <row r="28">
      <c r="A28" s="3">
        <v>45562.0</v>
      </c>
      <c r="B28" s="1">
        <v>48.3</v>
      </c>
      <c r="C28" s="1">
        <v>46.9</v>
      </c>
    </row>
    <row r="29">
      <c r="A29" s="3">
        <v>45563.0</v>
      </c>
      <c r="B29" s="1">
        <v>48.3</v>
      </c>
      <c r="C29" s="1">
        <v>46.9</v>
      </c>
    </row>
    <row r="30">
      <c r="A30" s="2">
        <v>45564.0</v>
      </c>
      <c r="B30" s="1">
        <v>48.1</v>
      </c>
      <c r="C30" s="1">
        <v>47.1</v>
      </c>
    </row>
    <row r="31">
      <c r="A31" s="2">
        <v>45565.0</v>
      </c>
      <c r="B31" s="1">
        <v>48.0</v>
      </c>
      <c r="C31" s="1">
        <v>47.2</v>
      </c>
    </row>
    <row r="32">
      <c r="A32" s="2">
        <v>45566.0</v>
      </c>
      <c r="B32" s="1">
        <v>48.0</v>
      </c>
      <c r="C32" s="1">
        <v>47.4</v>
      </c>
    </row>
    <row r="33">
      <c r="A33" s="2">
        <v>45567.0</v>
      </c>
      <c r="B33" s="1">
        <v>48.0</v>
      </c>
      <c r="C33" s="1">
        <v>47.2</v>
      </c>
    </row>
    <row r="34">
      <c r="A34" s="2">
        <v>45568.0</v>
      </c>
      <c r="B34" s="1">
        <v>47.9</v>
      </c>
      <c r="C34" s="1">
        <v>47.3</v>
      </c>
    </row>
    <row r="35">
      <c r="A35" s="2">
        <v>45569.0</v>
      </c>
      <c r="B35" s="1">
        <v>47.9</v>
      </c>
      <c r="C35" s="1">
        <v>47.3</v>
      </c>
    </row>
    <row r="36">
      <c r="A36" s="3">
        <v>45570.0</v>
      </c>
      <c r="B36" s="1">
        <v>47.9</v>
      </c>
      <c r="C36" s="1">
        <v>47.3</v>
      </c>
    </row>
    <row r="37">
      <c r="A37" s="3">
        <v>45571.0</v>
      </c>
      <c r="B37" s="1">
        <v>47.9</v>
      </c>
      <c r="C37" s="1">
        <v>47.3</v>
      </c>
    </row>
    <row r="38">
      <c r="A38" s="3">
        <v>45572.0</v>
      </c>
      <c r="B38" s="1">
        <v>48.0</v>
      </c>
      <c r="C38" s="1">
        <v>47.3</v>
      </c>
    </row>
    <row r="39">
      <c r="A39" s="3">
        <v>45573.0</v>
      </c>
      <c r="B39" s="1">
        <v>47.9</v>
      </c>
      <c r="C39" s="1">
        <v>47.5</v>
      </c>
    </row>
    <row r="40">
      <c r="A40" s="2">
        <v>45574.0</v>
      </c>
      <c r="B40" s="1">
        <v>48.1</v>
      </c>
      <c r="C40" s="1">
        <v>47.3</v>
      </c>
    </row>
    <row r="41">
      <c r="A41" s="2">
        <v>45575.0</v>
      </c>
      <c r="B41" s="1">
        <v>48.0</v>
      </c>
      <c r="C41" s="1">
        <v>47.4</v>
      </c>
    </row>
    <row r="42">
      <c r="A42" s="2">
        <v>45576.0</v>
      </c>
      <c r="B42" s="1">
        <v>47.8</v>
      </c>
      <c r="C42" s="1">
        <v>47.5</v>
      </c>
    </row>
    <row r="43">
      <c r="A43" s="3">
        <v>45577.0</v>
      </c>
      <c r="B43" s="1">
        <v>48.1</v>
      </c>
      <c r="C43" s="1">
        <v>47.3</v>
      </c>
    </row>
    <row r="44">
      <c r="A44" s="3">
        <v>45578.0</v>
      </c>
      <c r="B44" s="1">
        <v>48.1</v>
      </c>
      <c r="C44" s="1">
        <v>47.4</v>
      </c>
    </row>
    <row r="45">
      <c r="A45" s="3">
        <v>45579.0</v>
      </c>
      <c r="B45" s="1">
        <v>48.1</v>
      </c>
      <c r="C45" s="1">
        <v>47.4</v>
      </c>
    </row>
    <row r="46">
      <c r="A46" s="3">
        <v>45580.0</v>
      </c>
      <c r="B46" s="1">
        <v>48.0</v>
      </c>
      <c r="C46" s="1">
        <v>47.4</v>
      </c>
    </row>
    <row r="47">
      <c r="A47" s="2">
        <v>45581.0</v>
      </c>
      <c r="B47" s="1">
        <v>48.1</v>
      </c>
      <c r="C47" s="1">
        <v>47.5</v>
      </c>
    </row>
    <row r="48">
      <c r="A48" s="2">
        <v>45582.0</v>
      </c>
      <c r="B48" s="1">
        <v>48.0</v>
      </c>
      <c r="C48" s="1">
        <v>47.6</v>
      </c>
    </row>
    <row r="49">
      <c r="A49" s="2">
        <v>45583.0</v>
      </c>
      <c r="B49" s="1">
        <v>47.9</v>
      </c>
      <c r="C49" s="1">
        <v>47.7</v>
      </c>
    </row>
    <row r="50">
      <c r="A50" s="3">
        <v>45584.0</v>
      </c>
      <c r="B50" s="1">
        <v>47.8</v>
      </c>
      <c r="C50" s="1">
        <v>47.8</v>
      </c>
    </row>
    <row r="51">
      <c r="A51" s="3">
        <v>45585.0</v>
      </c>
      <c r="B51" s="1">
        <v>47.5</v>
      </c>
      <c r="C51" s="1">
        <v>47.9</v>
      </c>
    </row>
    <row r="52">
      <c r="A52" s="3">
        <v>45586.0</v>
      </c>
      <c r="B52" s="1">
        <v>47.6</v>
      </c>
      <c r="C52" s="1">
        <v>47.9</v>
      </c>
    </row>
    <row r="53">
      <c r="A53" s="3">
        <v>45587.0</v>
      </c>
      <c r="B53" s="1">
        <v>47.5</v>
      </c>
      <c r="C53" s="1">
        <v>47.8</v>
      </c>
    </row>
    <row r="54">
      <c r="A54" s="2">
        <v>45588.0</v>
      </c>
      <c r="B54" s="1">
        <v>47.6</v>
      </c>
      <c r="C54" s="1">
        <v>47.8</v>
      </c>
    </row>
    <row r="55">
      <c r="A55" s="2">
        <v>45589.0</v>
      </c>
      <c r="B55" s="1">
        <v>47.6</v>
      </c>
      <c r="C55" s="1">
        <v>47.9</v>
      </c>
    </row>
    <row r="56">
      <c r="A56" s="2">
        <v>45590.0</v>
      </c>
      <c r="B56" s="1">
        <v>47.6</v>
      </c>
      <c r="C56" s="1">
        <v>48.0</v>
      </c>
    </row>
    <row r="57">
      <c r="A57" s="3">
        <v>45591.0</v>
      </c>
      <c r="B57" s="1">
        <v>47.6</v>
      </c>
      <c r="C57" s="1">
        <v>48.0</v>
      </c>
    </row>
    <row r="58">
      <c r="A58" s="3">
        <v>45592.0</v>
      </c>
      <c r="B58" s="1">
        <v>47.7</v>
      </c>
      <c r="C58" s="1">
        <v>48.0</v>
      </c>
    </row>
    <row r="59">
      <c r="A59" s="3">
        <v>45593.0</v>
      </c>
      <c r="B59" s="1">
        <v>47.6</v>
      </c>
      <c r="C59" s="1">
        <v>47.9</v>
      </c>
    </row>
    <row r="60">
      <c r="A60" s="3">
        <v>45594.0</v>
      </c>
      <c r="B60" s="1">
        <v>47.7</v>
      </c>
      <c r="C60" s="1">
        <v>47.9</v>
      </c>
    </row>
    <row r="61">
      <c r="A61" s="2">
        <v>45595.0</v>
      </c>
      <c r="B61" s="1">
        <v>47.5</v>
      </c>
      <c r="C61" s="1">
        <v>47.9</v>
      </c>
    </row>
    <row r="62">
      <c r="A62" s="2">
        <v>45596.0</v>
      </c>
      <c r="B62" s="1">
        <v>47.4</v>
      </c>
      <c r="C62" s="1">
        <v>48.0</v>
      </c>
    </row>
    <row r="63">
      <c r="A63" s="2">
        <v>45597.0</v>
      </c>
      <c r="B63" s="1">
        <v>47.7</v>
      </c>
      <c r="C63" s="1">
        <v>47.9</v>
      </c>
    </row>
    <row r="64">
      <c r="A64" s="3">
        <v>45598.0</v>
      </c>
      <c r="B64" s="1">
        <v>47.6</v>
      </c>
      <c r="C64" s="1">
        <v>47.9</v>
      </c>
    </row>
    <row r="65">
      <c r="A65" s="2">
        <v>45599.0</v>
      </c>
      <c r="B65" s="1">
        <v>47.7</v>
      </c>
      <c r="C65" s="1">
        <v>47.9</v>
      </c>
    </row>
    <row r="66">
      <c r="A66" s="3">
        <v>45600.0</v>
      </c>
      <c r="B66" s="1">
        <v>47.8</v>
      </c>
      <c r="C66" s="1">
        <v>47.9</v>
      </c>
    </row>
    <row r="68">
      <c r="A68" s="4" t="s">
        <v>3</v>
      </c>
      <c r="B68" s="5">
        <f t="shared" ref="B68:C68" si="1">VAR(B32:B66)</f>
        <v>0.04408403361</v>
      </c>
      <c r="C68" s="5">
        <f t="shared" si="1"/>
        <v>0.07722689076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 t="s">
        <v>6</v>
      </c>
      <c r="C1" s="6" t="s">
        <v>7</v>
      </c>
      <c r="D1" s="6" t="s">
        <v>8</v>
      </c>
      <c r="E1" s="7" t="s">
        <v>9</v>
      </c>
      <c r="F1" s="8"/>
      <c r="G1" s="8"/>
      <c r="H1" s="8"/>
      <c r="I1" s="9" t="s">
        <v>10</v>
      </c>
      <c r="J1" s="8"/>
    </row>
    <row r="2">
      <c r="A2" s="10" t="s">
        <v>736</v>
      </c>
    </row>
    <row r="3">
      <c r="A3" s="11" t="s">
        <v>127</v>
      </c>
      <c r="B3" s="34">
        <v>1041.0</v>
      </c>
      <c r="C3" s="13" t="s">
        <v>737</v>
      </c>
      <c r="D3" s="14"/>
      <c r="E3" s="15" t="s">
        <v>4</v>
      </c>
      <c r="F3" s="21">
        <v>0.45</v>
      </c>
      <c r="G3" s="17">
        <v>0.5</v>
      </c>
      <c r="H3" s="18" t="s">
        <v>2</v>
      </c>
      <c r="I3" s="15" t="s">
        <v>2</v>
      </c>
      <c r="J3" s="23">
        <f>+4</f>
        <v>4</v>
      </c>
      <c r="K3" s="52">
        <f t="shared" ref="K3:K39" si="1">IF(J3="Even", 0, IF(I3="Biden", J3, -J3))</f>
        <v>-4</v>
      </c>
    </row>
    <row r="4">
      <c r="A4" s="11" t="s">
        <v>129</v>
      </c>
      <c r="B4" s="34">
        <v>3962.0</v>
      </c>
      <c r="C4" s="13" t="s">
        <v>738</v>
      </c>
      <c r="D4" s="33" t="s">
        <v>739</v>
      </c>
      <c r="E4" s="15" t="s">
        <v>4</v>
      </c>
      <c r="F4" s="39">
        <v>0.5</v>
      </c>
      <c r="G4" s="17">
        <v>0.48</v>
      </c>
      <c r="H4" s="18" t="s">
        <v>2</v>
      </c>
      <c r="I4" s="15" t="s">
        <v>4</v>
      </c>
      <c r="J4" s="36">
        <f>+2</f>
        <v>2</v>
      </c>
      <c r="K4" s="52">
        <f t="shared" si="1"/>
        <v>2</v>
      </c>
    </row>
    <row r="5">
      <c r="A5" s="11" t="s">
        <v>129</v>
      </c>
      <c r="B5" s="34">
        <v>3962.0</v>
      </c>
      <c r="C5" s="13" t="s">
        <v>740</v>
      </c>
      <c r="D5" s="33" t="s">
        <v>741</v>
      </c>
      <c r="E5" s="15" t="s">
        <v>4</v>
      </c>
      <c r="F5" s="55">
        <v>0.53</v>
      </c>
      <c r="G5" s="35">
        <v>0.45</v>
      </c>
      <c r="H5" s="18" t="s">
        <v>2</v>
      </c>
      <c r="I5" s="15" t="s">
        <v>4</v>
      </c>
      <c r="J5" s="36">
        <f>+8</f>
        <v>8</v>
      </c>
      <c r="K5" s="52">
        <f t="shared" si="1"/>
        <v>8</v>
      </c>
    </row>
    <row r="6">
      <c r="A6" s="60">
        <v>45597.0</v>
      </c>
      <c r="B6" s="12">
        <v>500.0</v>
      </c>
      <c r="C6" s="13" t="s">
        <v>742</v>
      </c>
      <c r="D6" s="33" t="s">
        <v>743</v>
      </c>
      <c r="E6" s="15" t="s">
        <v>4</v>
      </c>
      <c r="F6" s="21">
        <v>0.46</v>
      </c>
      <c r="G6" s="22">
        <v>0.5</v>
      </c>
      <c r="H6" s="18" t="s">
        <v>2</v>
      </c>
      <c r="I6" s="15" t="s">
        <v>2</v>
      </c>
      <c r="J6" s="23">
        <f>+4</f>
        <v>4</v>
      </c>
      <c r="K6" s="52">
        <f t="shared" si="1"/>
        <v>-4</v>
      </c>
    </row>
    <row r="7">
      <c r="A7" s="60">
        <v>45597.0</v>
      </c>
      <c r="B7" s="12">
        <v>500.0</v>
      </c>
      <c r="C7" s="13" t="s">
        <v>744</v>
      </c>
      <c r="D7" s="33" t="s">
        <v>745</v>
      </c>
      <c r="E7" s="15" t="s">
        <v>4</v>
      </c>
      <c r="F7" s="21">
        <v>0.46</v>
      </c>
      <c r="G7" s="17">
        <v>0.48</v>
      </c>
      <c r="H7" s="18" t="s">
        <v>2</v>
      </c>
      <c r="I7" s="15" t="s">
        <v>2</v>
      </c>
      <c r="J7" s="23">
        <f>+2</f>
        <v>2</v>
      </c>
      <c r="K7" s="52">
        <f t="shared" si="1"/>
        <v>-2</v>
      </c>
    </row>
    <row r="8">
      <c r="A8" s="11" t="s">
        <v>746</v>
      </c>
      <c r="B8" s="12">
        <v>380.0</v>
      </c>
      <c r="C8" s="13" t="s">
        <v>747</v>
      </c>
      <c r="D8" s="33" t="s">
        <v>748</v>
      </c>
      <c r="E8" s="15" t="s">
        <v>4</v>
      </c>
      <c r="F8" s="39">
        <v>0.52</v>
      </c>
      <c r="G8" s="17">
        <v>0.48</v>
      </c>
      <c r="H8" s="18" t="s">
        <v>2</v>
      </c>
      <c r="I8" s="15" t="s">
        <v>4</v>
      </c>
      <c r="J8" s="36">
        <f>+4</f>
        <v>4</v>
      </c>
      <c r="K8" s="52">
        <f t="shared" si="1"/>
        <v>4</v>
      </c>
    </row>
    <row r="9">
      <c r="A9" s="11" t="s">
        <v>134</v>
      </c>
      <c r="B9" s="12">
        <v>438.0</v>
      </c>
      <c r="C9" s="13" t="s">
        <v>749</v>
      </c>
      <c r="D9" s="14"/>
      <c r="E9" s="15" t="s">
        <v>4</v>
      </c>
      <c r="F9" s="55">
        <v>0.54</v>
      </c>
      <c r="G9" s="37">
        <v>0.44</v>
      </c>
      <c r="H9" s="18" t="s">
        <v>2</v>
      </c>
      <c r="I9" s="15" t="s">
        <v>4</v>
      </c>
      <c r="J9" s="36">
        <f>+9</f>
        <v>9</v>
      </c>
      <c r="K9" s="52">
        <f t="shared" si="1"/>
        <v>9</v>
      </c>
    </row>
    <row r="10">
      <c r="A10" s="11" t="s">
        <v>134</v>
      </c>
      <c r="B10" s="34">
        <v>1036.0</v>
      </c>
      <c r="C10" s="13" t="s">
        <v>750</v>
      </c>
      <c r="D10" s="14"/>
      <c r="E10" s="15" t="s">
        <v>4</v>
      </c>
      <c r="F10" s="39">
        <v>0.5</v>
      </c>
      <c r="G10" s="17">
        <v>0.48</v>
      </c>
      <c r="H10" s="18" t="s">
        <v>2</v>
      </c>
      <c r="I10" s="15" t="s">
        <v>4</v>
      </c>
      <c r="J10" s="36">
        <f t="shared" ref="J10:J11" si="2">+2</f>
        <v>2</v>
      </c>
      <c r="K10" s="52">
        <f t="shared" si="1"/>
        <v>2</v>
      </c>
    </row>
    <row r="11">
      <c r="A11" s="11" t="s">
        <v>30</v>
      </c>
      <c r="B11" s="12">
        <v>679.0</v>
      </c>
      <c r="C11" s="13" t="s">
        <v>751</v>
      </c>
      <c r="D11" s="14"/>
      <c r="E11" s="15" t="s">
        <v>4</v>
      </c>
      <c r="F11" s="21">
        <v>0.46</v>
      </c>
      <c r="G11" s="17">
        <v>0.48</v>
      </c>
      <c r="H11" s="18" t="s">
        <v>2</v>
      </c>
      <c r="I11" s="15" t="s">
        <v>2</v>
      </c>
      <c r="J11" s="23">
        <f t="shared" si="2"/>
        <v>2</v>
      </c>
      <c r="K11" s="52">
        <f t="shared" si="1"/>
        <v>-2</v>
      </c>
    </row>
    <row r="12">
      <c r="A12" s="24" t="s">
        <v>33</v>
      </c>
      <c r="B12" s="25">
        <v>749.0</v>
      </c>
      <c r="C12" s="26" t="s">
        <v>752</v>
      </c>
      <c r="D12" s="27"/>
      <c r="E12" s="28" t="s">
        <v>4</v>
      </c>
      <c r="F12" s="41">
        <v>0.49</v>
      </c>
      <c r="G12" s="42">
        <v>0.49</v>
      </c>
      <c r="H12" s="31" t="s">
        <v>2</v>
      </c>
      <c r="I12" s="28" t="s">
        <v>2</v>
      </c>
      <c r="J12" s="32">
        <f>+1</f>
        <v>1</v>
      </c>
      <c r="K12" s="52">
        <f t="shared" si="1"/>
        <v>-1</v>
      </c>
    </row>
    <row r="13">
      <c r="A13" s="11" t="s">
        <v>197</v>
      </c>
      <c r="B13" s="34">
        <v>1743.0</v>
      </c>
      <c r="C13" s="13" t="s">
        <v>753</v>
      </c>
      <c r="D13" s="14"/>
      <c r="E13" s="15" t="s">
        <v>4</v>
      </c>
      <c r="F13" s="16">
        <v>0.49</v>
      </c>
      <c r="G13" s="35">
        <v>0.46</v>
      </c>
      <c r="H13" s="18" t="s">
        <v>2</v>
      </c>
      <c r="I13" s="15" t="s">
        <v>4</v>
      </c>
      <c r="J13" s="36">
        <f>+2</f>
        <v>2</v>
      </c>
      <c r="K13" s="52">
        <f t="shared" si="1"/>
        <v>2</v>
      </c>
    </row>
    <row r="14">
      <c r="A14" s="60">
        <v>45593.0</v>
      </c>
      <c r="B14" s="12">
        <v>750.0</v>
      </c>
      <c r="C14" s="13" t="s">
        <v>754</v>
      </c>
      <c r="D14" s="33" t="s">
        <v>755</v>
      </c>
      <c r="E14" s="15" t="s">
        <v>4</v>
      </c>
      <c r="F14" s="21">
        <v>0.47</v>
      </c>
      <c r="G14" s="17">
        <v>0.48</v>
      </c>
      <c r="H14" s="18" t="s">
        <v>2</v>
      </c>
      <c r="I14" s="15" t="s">
        <v>2</v>
      </c>
      <c r="J14" s="23">
        <f>+1</f>
        <v>1</v>
      </c>
      <c r="K14" s="52">
        <f t="shared" si="1"/>
        <v>-1</v>
      </c>
    </row>
    <row r="15">
      <c r="A15" s="11" t="s">
        <v>139</v>
      </c>
      <c r="B15" s="34">
        <v>1000.0</v>
      </c>
      <c r="C15" s="13" t="s">
        <v>756</v>
      </c>
      <c r="D15" s="14"/>
      <c r="E15" s="15" t="s">
        <v>4</v>
      </c>
      <c r="F15" s="21">
        <v>0.47</v>
      </c>
      <c r="G15" s="17">
        <v>0.49</v>
      </c>
      <c r="H15" s="18" t="s">
        <v>2</v>
      </c>
      <c r="I15" s="15" t="s">
        <v>2</v>
      </c>
      <c r="J15" s="23">
        <f>+3</f>
        <v>3</v>
      </c>
      <c r="K15" s="52">
        <f t="shared" si="1"/>
        <v>-3</v>
      </c>
    </row>
    <row r="16">
      <c r="A16" s="11" t="s">
        <v>139</v>
      </c>
      <c r="B16" s="12">
        <v>661.0</v>
      </c>
      <c r="C16" s="13" t="s">
        <v>757</v>
      </c>
      <c r="D16" s="14"/>
      <c r="E16" s="15" t="s">
        <v>4</v>
      </c>
      <c r="F16" s="16">
        <v>0.48</v>
      </c>
      <c r="G16" s="35">
        <v>0.46</v>
      </c>
      <c r="H16" s="18" t="s">
        <v>2</v>
      </c>
      <c r="I16" s="15" t="s">
        <v>4</v>
      </c>
      <c r="J16" s="36">
        <f t="shared" ref="J16:J17" si="3">+2</f>
        <v>2</v>
      </c>
      <c r="K16" s="52">
        <f t="shared" si="1"/>
        <v>2</v>
      </c>
    </row>
    <row r="17">
      <c r="A17" s="11" t="s">
        <v>548</v>
      </c>
      <c r="B17" s="12">
        <v>504.0</v>
      </c>
      <c r="C17" s="13" t="s">
        <v>758</v>
      </c>
      <c r="D17" s="14"/>
      <c r="E17" s="15" t="s">
        <v>4</v>
      </c>
      <c r="F17" s="39">
        <v>0.5</v>
      </c>
      <c r="G17" s="17">
        <v>0.48</v>
      </c>
      <c r="H17" s="18" t="s">
        <v>2</v>
      </c>
      <c r="I17" s="15" t="s">
        <v>4</v>
      </c>
      <c r="J17" s="36">
        <f t="shared" si="3"/>
        <v>2</v>
      </c>
      <c r="K17" s="52">
        <f t="shared" si="1"/>
        <v>2</v>
      </c>
    </row>
    <row r="18">
      <c r="A18" s="24" t="s">
        <v>548</v>
      </c>
      <c r="B18" s="25">
        <v>504.0</v>
      </c>
      <c r="C18" s="26" t="s">
        <v>759</v>
      </c>
      <c r="D18" s="27"/>
      <c r="E18" s="28" t="s">
        <v>4</v>
      </c>
      <c r="F18" s="54">
        <v>0.5</v>
      </c>
      <c r="G18" s="48">
        <v>0.46</v>
      </c>
      <c r="H18" s="31" t="s">
        <v>2</v>
      </c>
      <c r="I18" s="28" t="s">
        <v>4</v>
      </c>
      <c r="J18" s="45">
        <f>+4</f>
        <v>4</v>
      </c>
      <c r="K18" s="52">
        <f t="shared" si="1"/>
        <v>4</v>
      </c>
    </row>
    <row r="19">
      <c r="A19" s="11" t="s">
        <v>548</v>
      </c>
      <c r="B19" s="12">
        <v>504.0</v>
      </c>
      <c r="C19" s="13" t="s">
        <v>760</v>
      </c>
      <c r="D19" s="14"/>
      <c r="E19" s="15" t="s">
        <v>4</v>
      </c>
      <c r="F19" s="39">
        <v>0.5</v>
      </c>
      <c r="G19" s="35">
        <v>0.45</v>
      </c>
      <c r="H19" s="18" t="s">
        <v>2</v>
      </c>
      <c r="I19" s="15" t="s">
        <v>4</v>
      </c>
      <c r="J19" s="36">
        <f>+5</f>
        <v>5</v>
      </c>
      <c r="K19" s="52">
        <f t="shared" si="1"/>
        <v>5</v>
      </c>
    </row>
    <row r="20">
      <c r="A20" s="11" t="s">
        <v>555</v>
      </c>
      <c r="B20" s="34">
        <v>1456.0</v>
      </c>
      <c r="C20" s="13" t="s">
        <v>761</v>
      </c>
      <c r="D20" s="14"/>
      <c r="E20" s="15" t="s">
        <v>4</v>
      </c>
      <c r="F20" s="16">
        <v>0.48</v>
      </c>
      <c r="G20" s="35">
        <v>0.47</v>
      </c>
      <c r="H20" s="18" t="s">
        <v>2</v>
      </c>
      <c r="I20" s="15" t="s">
        <v>4</v>
      </c>
      <c r="J20" s="36">
        <f>+1</f>
        <v>1</v>
      </c>
      <c r="K20" s="52">
        <f t="shared" si="1"/>
        <v>1</v>
      </c>
    </row>
    <row r="21">
      <c r="A21" s="11" t="s">
        <v>141</v>
      </c>
      <c r="B21" s="12">
        <v>373.0</v>
      </c>
      <c r="C21" s="13" t="s">
        <v>762</v>
      </c>
      <c r="D21" s="14"/>
      <c r="E21" s="15" t="s">
        <v>4</v>
      </c>
      <c r="F21" s="39">
        <v>0.51</v>
      </c>
      <c r="G21" s="17">
        <v>0.48</v>
      </c>
      <c r="H21" s="18" t="s">
        <v>2</v>
      </c>
      <c r="I21" s="15" t="s">
        <v>4</v>
      </c>
      <c r="J21" s="36">
        <f>+2</f>
        <v>2</v>
      </c>
      <c r="K21" s="52">
        <f t="shared" si="1"/>
        <v>2</v>
      </c>
    </row>
    <row r="22">
      <c r="A22" s="11" t="s">
        <v>141</v>
      </c>
      <c r="B22" s="34">
        <v>1041.0</v>
      </c>
      <c r="C22" s="13" t="s">
        <v>763</v>
      </c>
      <c r="D22" s="33" t="s">
        <v>764</v>
      </c>
      <c r="E22" s="15" t="s">
        <v>4</v>
      </c>
      <c r="F22" s="39">
        <v>0.51</v>
      </c>
      <c r="G22" s="35">
        <v>0.46</v>
      </c>
      <c r="H22" s="18" t="s">
        <v>2</v>
      </c>
      <c r="I22" s="15" t="s">
        <v>4</v>
      </c>
      <c r="J22" s="36">
        <f>+5</f>
        <v>5</v>
      </c>
      <c r="K22" s="52">
        <f t="shared" si="1"/>
        <v>5</v>
      </c>
    </row>
    <row r="23">
      <c r="A23" s="11" t="s">
        <v>232</v>
      </c>
      <c r="B23" s="34">
        <v>1090.0</v>
      </c>
      <c r="C23" s="13" t="s">
        <v>765</v>
      </c>
      <c r="D23" s="33" t="s">
        <v>766</v>
      </c>
      <c r="E23" s="15" t="s">
        <v>4</v>
      </c>
      <c r="F23" s="16">
        <v>0.49</v>
      </c>
      <c r="G23" s="17">
        <v>0.49</v>
      </c>
      <c r="H23" s="18" t="s">
        <v>2</v>
      </c>
      <c r="I23" s="19"/>
      <c r="J23" s="20" t="s">
        <v>14</v>
      </c>
      <c r="K23" s="52">
        <f t="shared" si="1"/>
        <v>0</v>
      </c>
    </row>
    <row r="24">
      <c r="A24" s="24" t="s">
        <v>767</v>
      </c>
      <c r="B24" s="40">
        <v>1145.0</v>
      </c>
      <c r="C24" s="26" t="s">
        <v>768</v>
      </c>
      <c r="D24" s="26" t="s">
        <v>769</v>
      </c>
      <c r="E24" s="28" t="s">
        <v>4</v>
      </c>
      <c r="F24" s="29">
        <v>0.47</v>
      </c>
      <c r="G24" s="48">
        <v>0.46</v>
      </c>
      <c r="H24" s="31" t="s">
        <v>2</v>
      </c>
      <c r="I24" s="46"/>
      <c r="J24" s="47" t="s">
        <v>14</v>
      </c>
      <c r="K24" s="52">
        <f t="shared" si="1"/>
        <v>0</v>
      </c>
    </row>
    <row r="25">
      <c r="A25" s="60">
        <v>45586.0</v>
      </c>
      <c r="B25" s="12">
        <v>500.0</v>
      </c>
      <c r="C25" s="13" t="s">
        <v>770</v>
      </c>
      <c r="D25" s="33" t="s">
        <v>771</v>
      </c>
      <c r="E25" s="15" t="s">
        <v>4</v>
      </c>
      <c r="F25" s="21">
        <v>0.45</v>
      </c>
      <c r="G25" s="17">
        <v>0.49</v>
      </c>
      <c r="H25" s="18" t="s">
        <v>2</v>
      </c>
      <c r="I25" s="15" t="s">
        <v>2</v>
      </c>
      <c r="J25" s="23">
        <f t="shared" ref="J25:J26" si="4">+4</f>
        <v>4</v>
      </c>
      <c r="K25" s="52">
        <f t="shared" si="1"/>
        <v>-4</v>
      </c>
    </row>
    <row r="26">
      <c r="A26" s="11" t="s">
        <v>146</v>
      </c>
      <c r="B26" s="34">
        <v>1000.0</v>
      </c>
      <c r="C26" s="13" t="s">
        <v>772</v>
      </c>
      <c r="D26" s="14"/>
      <c r="E26" s="15" t="s">
        <v>4</v>
      </c>
      <c r="F26" s="16">
        <v>0.48</v>
      </c>
      <c r="G26" s="37">
        <v>0.44</v>
      </c>
      <c r="H26" s="18" t="s">
        <v>2</v>
      </c>
      <c r="I26" s="15" t="s">
        <v>4</v>
      </c>
      <c r="J26" s="36">
        <f t="shared" si="4"/>
        <v>4</v>
      </c>
      <c r="K26" s="52">
        <f t="shared" si="1"/>
        <v>4</v>
      </c>
    </row>
    <row r="27">
      <c r="A27" s="11" t="s">
        <v>348</v>
      </c>
      <c r="B27" s="34">
        <v>1672.0</v>
      </c>
      <c r="C27" s="13" t="s">
        <v>773</v>
      </c>
      <c r="D27" s="14"/>
      <c r="E27" s="15" t="s">
        <v>4</v>
      </c>
      <c r="F27" s="16">
        <v>0.48</v>
      </c>
      <c r="G27" s="17">
        <v>0.48</v>
      </c>
      <c r="H27" s="18" t="s">
        <v>2</v>
      </c>
      <c r="I27" s="19"/>
      <c r="J27" s="20" t="s">
        <v>14</v>
      </c>
      <c r="K27" s="52">
        <f t="shared" si="1"/>
        <v>0</v>
      </c>
    </row>
    <row r="28">
      <c r="A28" s="11" t="s">
        <v>774</v>
      </c>
      <c r="B28" s="12">
        <v>506.0</v>
      </c>
      <c r="C28" s="13" t="s">
        <v>775</v>
      </c>
      <c r="D28" s="33" t="s">
        <v>776</v>
      </c>
      <c r="E28" s="15" t="s">
        <v>4</v>
      </c>
      <c r="F28" s="21">
        <v>0.47</v>
      </c>
      <c r="G28" s="17">
        <v>0.48</v>
      </c>
      <c r="H28" s="18" t="s">
        <v>2</v>
      </c>
      <c r="I28" s="15" t="s">
        <v>2</v>
      </c>
      <c r="J28" s="23">
        <f>+1</f>
        <v>1</v>
      </c>
      <c r="K28" s="52">
        <f t="shared" si="1"/>
        <v>-1</v>
      </c>
    </row>
    <row r="29">
      <c r="A29" s="24" t="s">
        <v>358</v>
      </c>
      <c r="B29" s="25">
        <v>759.0</v>
      </c>
      <c r="C29" s="26" t="s">
        <v>777</v>
      </c>
      <c r="D29" s="27"/>
      <c r="E29" s="28" t="s">
        <v>4</v>
      </c>
      <c r="F29" s="29">
        <v>0.45</v>
      </c>
      <c r="G29" s="48">
        <v>0.45</v>
      </c>
      <c r="H29" s="31" t="s">
        <v>2</v>
      </c>
      <c r="I29" s="46"/>
      <c r="J29" s="47" t="s">
        <v>14</v>
      </c>
      <c r="K29" s="52">
        <f t="shared" si="1"/>
        <v>0</v>
      </c>
    </row>
    <row r="30">
      <c r="A30" s="11" t="s">
        <v>149</v>
      </c>
      <c r="B30" s="34">
        <v>5979.0</v>
      </c>
      <c r="C30" s="13" t="s">
        <v>778</v>
      </c>
      <c r="D30" s="33" t="s">
        <v>779</v>
      </c>
      <c r="E30" s="15" t="s">
        <v>4</v>
      </c>
      <c r="F30" s="16">
        <v>0.49</v>
      </c>
      <c r="G30" s="17">
        <v>0.49</v>
      </c>
      <c r="H30" s="18" t="s">
        <v>2</v>
      </c>
      <c r="I30" s="19"/>
      <c r="J30" s="20" t="s">
        <v>14</v>
      </c>
      <c r="K30" s="52">
        <f t="shared" si="1"/>
        <v>0</v>
      </c>
    </row>
    <row r="31">
      <c r="A31" s="11" t="s">
        <v>149</v>
      </c>
      <c r="B31" s="34">
        <v>5979.0</v>
      </c>
      <c r="C31" s="13" t="s">
        <v>780</v>
      </c>
      <c r="D31" s="33" t="s">
        <v>781</v>
      </c>
      <c r="E31" s="15" t="s">
        <v>4</v>
      </c>
      <c r="F31" s="39">
        <v>0.52</v>
      </c>
      <c r="G31" s="35">
        <v>0.46</v>
      </c>
      <c r="H31" s="18" t="s">
        <v>2</v>
      </c>
      <c r="I31" s="15" t="s">
        <v>4</v>
      </c>
      <c r="J31" s="36">
        <f>+6</f>
        <v>6</v>
      </c>
      <c r="K31" s="52">
        <f t="shared" si="1"/>
        <v>6</v>
      </c>
    </row>
    <row r="32">
      <c r="A32" s="11" t="s">
        <v>782</v>
      </c>
      <c r="B32" s="12">
        <v>800.0</v>
      </c>
      <c r="C32" s="13" t="s">
        <v>783</v>
      </c>
      <c r="D32" s="33" t="s">
        <v>784</v>
      </c>
      <c r="E32" s="15" t="s">
        <v>4</v>
      </c>
      <c r="F32" s="16">
        <v>0.49</v>
      </c>
      <c r="G32" s="35">
        <v>0.45</v>
      </c>
      <c r="H32" s="18" t="s">
        <v>2</v>
      </c>
      <c r="I32" s="15" t="s">
        <v>4</v>
      </c>
      <c r="J32" s="36">
        <f>+4</f>
        <v>4</v>
      </c>
      <c r="K32" s="52">
        <f t="shared" si="1"/>
        <v>4</v>
      </c>
    </row>
    <row r="33">
      <c r="A33" s="11" t="s">
        <v>595</v>
      </c>
      <c r="B33" s="12">
        <v>600.0</v>
      </c>
      <c r="C33" s="13" t="s">
        <v>785</v>
      </c>
      <c r="D33" s="49" t="s">
        <v>786</v>
      </c>
      <c r="E33" s="15" t="s">
        <v>4</v>
      </c>
      <c r="F33" s="39">
        <v>0.51</v>
      </c>
      <c r="G33" s="37">
        <v>0.44</v>
      </c>
      <c r="H33" s="18" t="s">
        <v>2</v>
      </c>
      <c r="I33" s="15" t="s">
        <v>4</v>
      </c>
      <c r="J33" s="36">
        <f>+7</f>
        <v>7</v>
      </c>
      <c r="K33" s="52">
        <f t="shared" si="1"/>
        <v>7</v>
      </c>
    </row>
    <row r="34">
      <c r="A34" s="11" t="s">
        <v>787</v>
      </c>
      <c r="B34" s="12">
        <v>677.0</v>
      </c>
      <c r="C34" s="13" t="s">
        <v>788</v>
      </c>
      <c r="D34" s="33" t="s">
        <v>789</v>
      </c>
      <c r="E34" s="15" t="s">
        <v>4</v>
      </c>
      <c r="F34" s="16">
        <v>0.48</v>
      </c>
      <c r="G34" s="35">
        <v>0.46</v>
      </c>
      <c r="H34" s="18" t="s">
        <v>2</v>
      </c>
      <c r="I34" s="15" t="s">
        <v>4</v>
      </c>
      <c r="J34" s="36">
        <f>+2</f>
        <v>2</v>
      </c>
      <c r="K34" s="52">
        <f t="shared" si="1"/>
        <v>2</v>
      </c>
    </row>
    <row r="35">
      <c r="A35" s="24" t="s">
        <v>787</v>
      </c>
      <c r="B35" s="40">
        <v>1040.0</v>
      </c>
      <c r="C35" s="26" t="s">
        <v>790</v>
      </c>
      <c r="D35" s="27"/>
      <c r="E35" s="28" t="s">
        <v>4</v>
      </c>
      <c r="F35" s="54">
        <v>0.51</v>
      </c>
      <c r="G35" s="44">
        <v>0.44</v>
      </c>
      <c r="H35" s="31" t="s">
        <v>2</v>
      </c>
      <c r="I35" s="28" t="s">
        <v>4</v>
      </c>
      <c r="J35" s="45">
        <f>+7</f>
        <v>7</v>
      </c>
      <c r="K35" s="52">
        <f t="shared" si="1"/>
        <v>7</v>
      </c>
    </row>
    <row r="36">
      <c r="A36" s="11" t="s">
        <v>379</v>
      </c>
      <c r="B36" s="12">
        <v>782.0</v>
      </c>
      <c r="C36" s="13" t="s">
        <v>791</v>
      </c>
      <c r="D36" s="33" t="s">
        <v>792</v>
      </c>
      <c r="E36" s="15" t="s">
        <v>4</v>
      </c>
      <c r="F36" s="21">
        <v>0.46</v>
      </c>
      <c r="G36" s="35">
        <v>0.46</v>
      </c>
      <c r="H36" s="18" t="s">
        <v>2</v>
      </c>
      <c r="I36" s="19"/>
      <c r="J36" s="20" t="s">
        <v>14</v>
      </c>
      <c r="K36" s="52">
        <f t="shared" si="1"/>
        <v>0</v>
      </c>
    </row>
    <row r="37">
      <c r="A37" s="11" t="s">
        <v>271</v>
      </c>
      <c r="B37" s="12">
        <v>528.0</v>
      </c>
      <c r="C37" s="13" t="s">
        <v>793</v>
      </c>
      <c r="D37" s="14"/>
      <c r="E37" s="15" t="s">
        <v>4</v>
      </c>
      <c r="F37" s="21">
        <v>0.47</v>
      </c>
      <c r="G37" s="35">
        <v>0.46</v>
      </c>
      <c r="H37" s="18" t="s">
        <v>2</v>
      </c>
      <c r="I37" s="15" t="s">
        <v>4</v>
      </c>
      <c r="J37" s="36">
        <f>+1</f>
        <v>1</v>
      </c>
      <c r="K37" s="52">
        <f t="shared" si="1"/>
        <v>1</v>
      </c>
    </row>
    <row r="38">
      <c r="A38" s="60">
        <v>45572.0</v>
      </c>
      <c r="B38" s="12">
        <v>600.0</v>
      </c>
      <c r="C38" s="13" t="s">
        <v>794</v>
      </c>
      <c r="D38" s="33" t="s">
        <v>795</v>
      </c>
      <c r="E38" s="15" t="s">
        <v>4</v>
      </c>
      <c r="F38" s="21">
        <v>0.47</v>
      </c>
      <c r="G38" s="17">
        <v>0.49</v>
      </c>
      <c r="H38" s="18" t="s">
        <v>2</v>
      </c>
      <c r="I38" s="15" t="s">
        <v>2</v>
      </c>
      <c r="J38" s="23">
        <f>+2</f>
        <v>2</v>
      </c>
      <c r="K38" s="52">
        <f t="shared" si="1"/>
        <v>-2</v>
      </c>
    </row>
    <row r="39">
      <c r="A39" s="11" t="s">
        <v>796</v>
      </c>
      <c r="B39" s="34">
        <v>1106.0</v>
      </c>
      <c r="C39" s="13" t="s">
        <v>797</v>
      </c>
      <c r="D39" s="33" t="s">
        <v>798</v>
      </c>
      <c r="E39" s="15" t="s">
        <v>4</v>
      </c>
      <c r="F39" s="21">
        <v>0.46</v>
      </c>
      <c r="G39" s="17">
        <v>0.48</v>
      </c>
      <c r="H39" s="18" t="s">
        <v>2</v>
      </c>
      <c r="I39" s="15" t="s">
        <v>2</v>
      </c>
      <c r="J39" s="23">
        <f>+1</f>
        <v>1</v>
      </c>
      <c r="K39" s="52">
        <f t="shared" si="1"/>
        <v>-1</v>
      </c>
    </row>
    <row r="41">
      <c r="B41" s="61">
        <f>AVERAGE(B3:B39)</f>
        <v>1258</v>
      </c>
      <c r="J41" s="4" t="s">
        <v>123</v>
      </c>
      <c r="K41" s="5">
        <f>_xlfn.VAr.s(K3:K39)</f>
        <v>11.58858859</v>
      </c>
    </row>
    <row r="42">
      <c r="J42" s="4" t="s">
        <v>124</v>
      </c>
      <c r="K42" s="5">
        <f>Large(K3:K39,1)-Small(K3:K39,1)</f>
        <v>13</v>
      </c>
    </row>
    <row r="43">
      <c r="J43" s="4" t="s">
        <v>161</v>
      </c>
      <c r="K43" s="5">
        <f>STDEV(K3:K39)</f>
        <v>3.404201608</v>
      </c>
    </row>
  </sheetData>
  <mergeCells count="2">
    <mergeCell ref="E1:H1"/>
    <mergeCell ref="I1:J1"/>
  </mergeCells>
  <hyperlinks>
    <hyperlink r:id="rId1" ref="A2"/>
    <hyperlink r:id="rId2" ref="C3"/>
    <hyperlink r:id="rId3" ref="C4"/>
    <hyperlink r:id="rId4" ref="D4"/>
    <hyperlink r:id="rId5" ref="C5"/>
    <hyperlink r:id="rId6" ref="D5"/>
    <hyperlink r:id="rId7" ref="C6"/>
    <hyperlink r:id="rId8" ref="D6"/>
    <hyperlink r:id="rId9" ref="C7"/>
    <hyperlink r:id="rId10" ref="D7"/>
    <hyperlink r:id="rId11" ref="C8"/>
    <hyperlink r:id="rId12" ref="D8"/>
    <hyperlink r:id="rId13" ref="C9"/>
    <hyperlink r:id="rId14" ref="C10"/>
    <hyperlink r:id="rId15" ref="C11"/>
    <hyperlink r:id="rId16" ref="C12"/>
    <hyperlink r:id="rId17" ref="C13"/>
    <hyperlink r:id="rId18" ref="C14"/>
    <hyperlink r:id="rId19" ref="D14"/>
    <hyperlink r:id="rId20" ref="C15"/>
    <hyperlink r:id="rId21" ref="C16"/>
    <hyperlink r:id="rId22" ref="C17"/>
    <hyperlink r:id="rId23" ref="C18"/>
    <hyperlink r:id="rId24" ref="C19"/>
    <hyperlink r:id="rId25" ref="C20"/>
    <hyperlink r:id="rId26" ref="C21"/>
    <hyperlink r:id="rId27" ref="C22"/>
    <hyperlink r:id="rId28" ref="D22"/>
    <hyperlink r:id="rId29" ref="C23"/>
    <hyperlink r:id="rId30" ref="D23"/>
    <hyperlink r:id="rId31" ref="C24"/>
    <hyperlink r:id="rId32" ref="D24"/>
    <hyperlink r:id="rId33" ref="C25"/>
    <hyperlink r:id="rId34" ref="D25"/>
    <hyperlink r:id="rId35" ref="C26"/>
    <hyperlink r:id="rId36" ref="C27"/>
    <hyperlink r:id="rId37" ref="C28"/>
    <hyperlink r:id="rId38" ref="D28"/>
    <hyperlink r:id="rId39" ref="C29"/>
    <hyperlink r:id="rId40" ref="C30"/>
    <hyperlink r:id="rId41" ref="D30"/>
    <hyperlink r:id="rId42" ref="C31"/>
    <hyperlink r:id="rId43" ref="D31"/>
    <hyperlink r:id="rId44" ref="C32"/>
    <hyperlink r:id="rId45" ref="D32"/>
    <hyperlink r:id="rId46" ref="C33"/>
    <hyperlink r:id="rId47" ref="C34"/>
    <hyperlink r:id="rId48" ref="D34"/>
    <hyperlink r:id="rId49" ref="C35"/>
    <hyperlink r:id="rId50" ref="C36"/>
    <hyperlink r:id="rId51" ref="D36"/>
    <hyperlink r:id="rId52" ref="C37"/>
    <hyperlink r:id="rId53" ref="C38"/>
    <hyperlink r:id="rId54" ref="D38"/>
    <hyperlink r:id="rId55" ref="C39"/>
    <hyperlink r:id="rId56" ref="D39"/>
  </hyperlinks>
  <drawing r:id="rId5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 t="s">
        <v>6</v>
      </c>
      <c r="C1" s="6" t="s">
        <v>7</v>
      </c>
      <c r="D1" s="6" t="s">
        <v>8</v>
      </c>
      <c r="E1" s="7" t="s">
        <v>9</v>
      </c>
      <c r="F1" s="8"/>
      <c r="G1" s="8"/>
      <c r="H1" s="8"/>
      <c r="I1" s="9" t="s">
        <v>10</v>
      </c>
      <c r="J1" s="8"/>
    </row>
    <row r="2">
      <c r="A2" s="10" t="s">
        <v>799</v>
      </c>
    </row>
    <row r="3">
      <c r="A3" s="11" t="s">
        <v>163</v>
      </c>
      <c r="B3" s="12">
        <v>750.0</v>
      </c>
      <c r="C3" s="13" t="s">
        <v>800</v>
      </c>
      <c r="D3" s="14"/>
      <c r="E3" s="15" t="s">
        <v>1</v>
      </c>
      <c r="F3" s="16">
        <v>0.48</v>
      </c>
      <c r="G3" s="17">
        <v>0.49</v>
      </c>
      <c r="H3" s="18" t="s">
        <v>2</v>
      </c>
      <c r="I3" s="15" t="s">
        <v>2</v>
      </c>
      <c r="J3" s="23">
        <f>+1</f>
        <v>1</v>
      </c>
      <c r="K3" s="5">
        <f t="shared" ref="K3:K74" si="1">IF(J3="Even", 0, IF(I3="Harris", J3, -J3))</f>
        <v>-1</v>
      </c>
    </row>
    <row r="4">
      <c r="A4" s="24" t="s">
        <v>12</v>
      </c>
      <c r="B4" s="25">
        <v>801.0</v>
      </c>
      <c r="C4" s="26" t="s">
        <v>801</v>
      </c>
      <c r="D4" s="27"/>
      <c r="E4" s="28" t="s">
        <v>1</v>
      </c>
      <c r="F4" s="41">
        <v>0.48</v>
      </c>
      <c r="G4" s="30">
        <v>0.51</v>
      </c>
      <c r="H4" s="31" t="s">
        <v>2</v>
      </c>
      <c r="I4" s="28" t="s">
        <v>2</v>
      </c>
      <c r="J4" s="32">
        <f>+4</f>
        <v>4</v>
      </c>
      <c r="K4" s="5">
        <f t="shared" si="1"/>
        <v>-4</v>
      </c>
    </row>
    <row r="5">
      <c r="A5" s="11" t="s">
        <v>15</v>
      </c>
      <c r="B5" s="12">
        <v>800.0</v>
      </c>
      <c r="C5" s="13" t="s">
        <v>802</v>
      </c>
      <c r="D5" s="14"/>
      <c r="E5" s="15" t="s">
        <v>1</v>
      </c>
      <c r="F5" s="21">
        <v>0.46</v>
      </c>
      <c r="G5" s="17">
        <v>0.49</v>
      </c>
      <c r="H5" s="18" t="s">
        <v>2</v>
      </c>
      <c r="I5" s="15" t="s">
        <v>2</v>
      </c>
      <c r="J5" s="23">
        <f>+3</f>
        <v>3</v>
      </c>
      <c r="K5" s="5">
        <f t="shared" si="1"/>
        <v>-3</v>
      </c>
    </row>
    <row r="6">
      <c r="A6" s="24" t="s">
        <v>15</v>
      </c>
      <c r="B6" s="25">
        <v>967.0</v>
      </c>
      <c r="C6" s="26" t="s">
        <v>803</v>
      </c>
      <c r="D6" s="27"/>
      <c r="E6" s="28" t="s">
        <v>1</v>
      </c>
      <c r="F6" s="29">
        <v>0.46</v>
      </c>
      <c r="G6" s="30">
        <v>0.52</v>
      </c>
      <c r="H6" s="31" t="s">
        <v>2</v>
      </c>
      <c r="I6" s="28" t="s">
        <v>2</v>
      </c>
      <c r="J6" s="32">
        <f t="shared" ref="J6:J7" si="2">+7</f>
        <v>7</v>
      </c>
      <c r="K6" s="5">
        <f t="shared" si="1"/>
        <v>-7</v>
      </c>
    </row>
    <row r="7">
      <c r="A7" s="11" t="s">
        <v>15</v>
      </c>
      <c r="B7" s="12">
        <v>967.0</v>
      </c>
      <c r="C7" s="13" t="s">
        <v>804</v>
      </c>
      <c r="D7" s="14"/>
      <c r="E7" s="15" t="s">
        <v>1</v>
      </c>
      <c r="F7" s="21">
        <v>0.45</v>
      </c>
      <c r="G7" s="22">
        <v>0.52</v>
      </c>
      <c r="H7" s="18" t="s">
        <v>2</v>
      </c>
      <c r="I7" s="15" t="s">
        <v>2</v>
      </c>
      <c r="J7" s="23">
        <f t="shared" si="2"/>
        <v>7</v>
      </c>
      <c r="K7" s="5">
        <f t="shared" si="1"/>
        <v>-7</v>
      </c>
    </row>
    <row r="8">
      <c r="A8" s="11" t="s">
        <v>18</v>
      </c>
      <c r="B8" s="12">
        <v>900.0</v>
      </c>
      <c r="C8" s="13" t="s">
        <v>805</v>
      </c>
      <c r="D8" s="33" t="s">
        <v>806</v>
      </c>
      <c r="E8" s="15" t="s">
        <v>1</v>
      </c>
      <c r="F8" s="16">
        <v>0.49</v>
      </c>
      <c r="G8" s="22">
        <v>0.51</v>
      </c>
      <c r="H8" s="18" t="s">
        <v>2</v>
      </c>
      <c r="I8" s="15" t="s">
        <v>2</v>
      </c>
      <c r="J8" s="23">
        <f>+2</f>
        <v>2</v>
      </c>
      <c r="K8" s="5">
        <f t="shared" si="1"/>
        <v>-2</v>
      </c>
    </row>
    <row r="9">
      <c r="A9" s="11" t="s">
        <v>172</v>
      </c>
      <c r="B9" s="34">
        <v>1025.0</v>
      </c>
      <c r="C9" s="13" t="s">
        <v>807</v>
      </c>
      <c r="D9" s="14"/>
      <c r="E9" s="15" t="s">
        <v>1</v>
      </c>
      <c r="F9" s="38">
        <v>0.44</v>
      </c>
      <c r="G9" s="17">
        <v>0.48</v>
      </c>
      <c r="H9" s="18" t="s">
        <v>2</v>
      </c>
      <c r="I9" s="15" t="s">
        <v>2</v>
      </c>
      <c r="J9" s="23">
        <f t="shared" ref="J9:J10" si="3">+4</f>
        <v>4</v>
      </c>
      <c r="K9" s="5">
        <f t="shared" si="1"/>
        <v>-4</v>
      </c>
    </row>
    <row r="10">
      <c r="A10" s="11" t="s">
        <v>172</v>
      </c>
      <c r="B10" s="34">
        <v>1025.0</v>
      </c>
      <c r="C10" s="13" t="s">
        <v>808</v>
      </c>
      <c r="D10" s="14"/>
      <c r="E10" s="15" t="s">
        <v>1</v>
      </c>
      <c r="F10" s="21">
        <v>0.45</v>
      </c>
      <c r="G10" s="17">
        <v>0.49</v>
      </c>
      <c r="H10" s="18" t="s">
        <v>2</v>
      </c>
      <c r="I10" s="15" t="s">
        <v>2</v>
      </c>
      <c r="J10" s="23">
        <f t="shared" si="3"/>
        <v>4</v>
      </c>
      <c r="K10" s="5">
        <f t="shared" si="1"/>
        <v>-4</v>
      </c>
    </row>
    <row r="11">
      <c r="A11" s="11" t="s">
        <v>172</v>
      </c>
      <c r="B11" s="34">
        <v>1025.0</v>
      </c>
      <c r="C11" s="13" t="s">
        <v>809</v>
      </c>
      <c r="D11" s="14"/>
      <c r="E11" s="15" t="s">
        <v>1</v>
      </c>
      <c r="F11" s="51">
        <v>0.42</v>
      </c>
      <c r="G11" s="35">
        <v>0.47</v>
      </c>
      <c r="H11" s="18" t="s">
        <v>2</v>
      </c>
      <c r="I11" s="15" t="s">
        <v>2</v>
      </c>
      <c r="J11" s="23">
        <f>+5</f>
        <v>5</v>
      </c>
      <c r="K11" s="5">
        <f t="shared" si="1"/>
        <v>-5</v>
      </c>
    </row>
    <row r="12">
      <c r="A12" s="11" t="s">
        <v>172</v>
      </c>
      <c r="B12" s="34">
        <v>1025.0</v>
      </c>
      <c r="C12" s="13" t="s">
        <v>810</v>
      </c>
      <c r="D12" s="14"/>
      <c r="E12" s="15" t="s">
        <v>1</v>
      </c>
      <c r="F12" s="38">
        <v>0.44</v>
      </c>
      <c r="G12" s="17">
        <v>0.48</v>
      </c>
      <c r="H12" s="18" t="s">
        <v>2</v>
      </c>
      <c r="I12" s="15" t="s">
        <v>2</v>
      </c>
      <c r="J12" s="23">
        <f>+4</f>
        <v>4</v>
      </c>
      <c r="K12" s="5">
        <f t="shared" si="1"/>
        <v>-4</v>
      </c>
    </row>
    <row r="13">
      <c r="A13" s="11" t="s">
        <v>811</v>
      </c>
      <c r="B13" s="12">
        <v>400.0</v>
      </c>
      <c r="C13" s="13" t="s">
        <v>812</v>
      </c>
      <c r="D13" s="14"/>
      <c r="E13" s="15" t="s">
        <v>1</v>
      </c>
      <c r="F13" s="16">
        <v>0.49</v>
      </c>
      <c r="G13" s="22">
        <v>0.51</v>
      </c>
      <c r="H13" s="18" t="s">
        <v>2</v>
      </c>
      <c r="I13" s="15" t="s">
        <v>2</v>
      </c>
      <c r="J13" s="23">
        <f>+2</f>
        <v>2</v>
      </c>
      <c r="K13" s="5">
        <f t="shared" si="1"/>
        <v>-2</v>
      </c>
    </row>
    <row r="14">
      <c r="A14" s="24" t="s">
        <v>26</v>
      </c>
      <c r="B14" s="40">
        <v>1779.0</v>
      </c>
      <c r="C14" s="26" t="s">
        <v>813</v>
      </c>
      <c r="D14" s="27"/>
      <c r="E14" s="28" t="s">
        <v>1</v>
      </c>
      <c r="F14" s="41">
        <v>0.48</v>
      </c>
      <c r="G14" s="42">
        <v>0.49</v>
      </c>
      <c r="H14" s="31" t="s">
        <v>2</v>
      </c>
      <c r="I14" s="28" t="s">
        <v>2</v>
      </c>
      <c r="J14" s="32">
        <f>+1</f>
        <v>1</v>
      </c>
      <c r="K14" s="5">
        <f t="shared" si="1"/>
        <v>-1</v>
      </c>
    </row>
    <row r="15">
      <c r="A15" s="11" t="s">
        <v>26</v>
      </c>
      <c r="B15" s="34">
        <v>1603.0</v>
      </c>
      <c r="C15" s="13" t="s">
        <v>814</v>
      </c>
      <c r="D15" s="14"/>
      <c r="E15" s="15" t="s">
        <v>1</v>
      </c>
      <c r="F15" s="16">
        <v>0.49</v>
      </c>
      <c r="G15" s="35">
        <v>0.47</v>
      </c>
      <c r="H15" s="18" t="s">
        <v>2</v>
      </c>
      <c r="I15" s="15" t="s">
        <v>1</v>
      </c>
      <c r="J15" s="36">
        <f t="shared" ref="J15:J16" si="4">+2</f>
        <v>2</v>
      </c>
      <c r="K15" s="5">
        <f t="shared" si="1"/>
        <v>2</v>
      </c>
    </row>
    <row r="16">
      <c r="A16" s="11" t="s">
        <v>26</v>
      </c>
      <c r="B16" s="34">
        <v>1779.0</v>
      </c>
      <c r="C16" s="13" t="s">
        <v>815</v>
      </c>
      <c r="D16" s="14"/>
      <c r="E16" s="15" t="s">
        <v>1</v>
      </c>
      <c r="F16" s="16">
        <v>0.49</v>
      </c>
      <c r="G16" s="35">
        <v>0.47</v>
      </c>
      <c r="H16" s="18" t="s">
        <v>2</v>
      </c>
      <c r="I16" s="15" t="s">
        <v>1</v>
      </c>
      <c r="J16" s="36">
        <f t="shared" si="4"/>
        <v>2</v>
      </c>
      <c r="K16" s="5">
        <f t="shared" si="1"/>
        <v>2</v>
      </c>
    </row>
    <row r="17">
      <c r="A17" s="11" t="s">
        <v>30</v>
      </c>
      <c r="B17" s="12">
        <v>750.0</v>
      </c>
      <c r="C17" s="13" t="s">
        <v>816</v>
      </c>
      <c r="D17" s="33" t="s">
        <v>817</v>
      </c>
      <c r="E17" s="15" t="s">
        <v>1</v>
      </c>
      <c r="F17" s="16">
        <v>0.49</v>
      </c>
      <c r="G17" s="17">
        <v>0.5</v>
      </c>
      <c r="H17" s="18" t="s">
        <v>2</v>
      </c>
      <c r="I17" s="15" t="s">
        <v>2</v>
      </c>
      <c r="J17" s="23">
        <f>+1</f>
        <v>1</v>
      </c>
      <c r="K17" s="5">
        <f t="shared" si="1"/>
        <v>-1</v>
      </c>
    </row>
    <row r="18">
      <c r="A18" s="24" t="s">
        <v>30</v>
      </c>
      <c r="B18" s="40">
        <v>1005.0</v>
      </c>
      <c r="C18" s="26" t="s">
        <v>818</v>
      </c>
      <c r="D18" s="27"/>
      <c r="E18" s="28" t="s">
        <v>1</v>
      </c>
      <c r="F18" s="29">
        <v>0.47</v>
      </c>
      <c r="G18" s="30">
        <v>0.51</v>
      </c>
      <c r="H18" s="31" t="s">
        <v>2</v>
      </c>
      <c r="I18" s="28" t="s">
        <v>2</v>
      </c>
      <c r="J18" s="32">
        <f>+4</f>
        <v>4</v>
      </c>
      <c r="K18" s="5">
        <f t="shared" si="1"/>
        <v>-4</v>
      </c>
    </row>
    <row r="19">
      <c r="A19" s="11" t="s">
        <v>30</v>
      </c>
      <c r="B19" s="34">
        <v>1005.0</v>
      </c>
      <c r="C19" s="13" t="s">
        <v>819</v>
      </c>
      <c r="D19" s="14"/>
      <c r="E19" s="15" t="s">
        <v>1</v>
      </c>
      <c r="F19" s="21">
        <v>0.46</v>
      </c>
      <c r="G19" s="22">
        <v>0.51</v>
      </c>
      <c r="H19" s="18" t="s">
        <v>2</v>
      </c>
      <c r="I19" s="15" t="s">
        <v>2</v>
      </c>
      <c r="J19" s="23">
        <f>+5</f>
        <v>5</v>
      </c>
      <c r="K19" s="5">
        <f t="shared" si="1"/>
        <v>-5</v>
      </c>
    </row>
    <row r="20">
      <c r="A20" s="11" t="s">
        <v>33</v>
      </c>
      <c r="B20" s="12">
        <v>800.0</v>
      </c>
      <c r="C20" s="13" t="s">
        <v>820</v>
      </c>
      <c r="D20" s="14"/>
      <c r="E20" s="15" t="s">
        <v>1</v>
      </c>
      <c r="F20" s="21">
        <v>0.47</v>
      </c>
      <c r="G20" s="22">
        <v>0.5</v>
      </c>
      <c r="H20" s="18" t="s">
        <v>2</v>
      </c>
      <c r="I20" s="15" t="s">
        <v>2</v>
      </c>
      <c r="J20" s="23">
        <f>+3</f>
        <v>3</v>
      </c>
      <c r="K20" s="5">
        <f t="shared" si="1"/>
        <v>-3</v>
      </c>
    </row>
    <row r="21">
      <c r="A21" s="11" t="s">
        <v>36</v>
      </c>
      <c r="B21" s="12">
        <v>652.0</v>
      </c>
      <c r="C21" s="13" t="s">
        <v>821</v>
      </c>
      <c r="D21" s="33" t="s">
        <v>822</v>
      </c>
      <c r="E21" s="15" t="s">
        <v>1</v>
      </c>
      <c r="F21" s="21">
        <v>0.47</v>
      </c>
      <c r="G21" s="17">
        <v>0.48</v>
      </c>
      <c r="H21" s="18" t="s">
        <v>2</v>
      </c>
      <c r="I21" s="15" t="s">
        <v>2</v>
      </c>
      <c r="J21" s="23">
        <f t="shared" ref="J21:J23" si="5">+1</f>
        <v>1</v>
      </c>
      <c r="K21" s="5">
        <f t="shared" si="1"/>
        <v>-1</v>
      </c>
    </row>
    <row r="22">
      <c r="A22" s="11" t="s">
        <v>41</v>
      </c>
      <c r="B22" s="12">
        <v>856.0</v>
      </c>
      <c r="C22" s="13" t="s">
        <v>823</v>
      </c>
      <c r="D22" s="33" t="s">
        <v>824</v>
      </c>
      <c r="E22" s="15" t="s">
        <v>1</v>
      </c>
      <c r="F22" s="16">
        <v>0.49</v>
      </c>
      <c r="G22" s="22">
        <v>0.5</v>
      </c>
      <c r="H22" s="18" t="s">
        <v>2</v>
      </c>
      <c r="I22" s="15" t="s">
        <v>2</v>
      </c>
      <c r="J22" s="23">
        <f t="shared" si="5"/>
        <v>1</v>
      </c>
      <c r="K22" s="5">
        <f t="shared" si="1"/>
        <v>-1</v>
      </c>
    </row>
    <row r="23">
      <c r="A23" s="11" t="s">
        <v>41</v>
      </c>
      <c r="B23" s="12">
        <v>880.0</v>
      </c>
      <c r="C23" s="13" t="s">
        <v>825</v>
      </c>
      <c r="D23" s="33" t="s">
        <v>826</v>
      </c>
      <c r="E23" s="15" t="s">
        <v>1</v>
      </c>
      <c r="F23" s="16">
        <v>0.49</v>
      </c>
      <c r="G23" s="22">
        <v>0.5</v>
      </c>
      <c r="H23" s="18" t="s">
        <v>2</v>
      </c>
      <c r="I23" s="15" t="s">
        <v>2</v>
      </c>
      <c r="J23" s="23">
        <f t="shared" si="5"/>
        <v>1</v>
      </c>
      <c r="K23" s="5">
        <f t="shared" si="1"/>
        <v>-1</v>
      </c>
    </row>
    <row r="24">
      <c r="A24" s="11" t="s">
        <v>41</v>
      </c>
      <c r="B24" s="12">
        <v>856.0</v>
      </c>
      <c r="C24" s="13" t="s">
        <v>827</v>
      </c>
      <c r="D24" s="33" t="s">
        <v>828</v>
      </c>
      <c r="E24" s="15" t="s">
        <v>1</v>
      </c>
      <c r="F24" s="16">
        <v>0.48</v>
      </c>
      <c r="G24" s="17">
        <v>0.48</v>
      </c>
      <c r="H24" s="18" t="s">
        <v>2</v>
      </c>
      <c r="I24" s="19"/>
      <c r="J24" s="20" t="s">
        <v>14</v>
      </c>
      <c r="K24" s="5">
        <f t="shared" si="1"/>
        <v>0</v>
      </c>
    </row>
    <row r="25">
      <c r="A25" s="11" t="s">
        <v>41</v>
      </c>
      <c r="B25" s="12">
        <v>880.0</v>
      </c>
      <c r="C25" s="13" t="s">
        <v>829</v>
      </c>
      <c r="D25" s="33" t="s">
        <v>830</v>
      </c>
      <c r="E25" s="15" t="s">
        <v>1</v>
      </c>
      <c r="F25" s="21">
        <v>0.47</v>
      </c>
      <c r="G25" s="17">
        <v>0.48</v>
      </c>
      <c r="H25" s="18" t="s">
        <v>2</v>
      </c>
      <c r="I25" s="15" t="s">
        <v>2</v>
      </c>
      <c r="J25" s="23">
        <f t="shared" ref="J25:J27" si="6">+1</f>
        <v>1</v>
      </c>
      <c r="K25" s="5">
        <f t="shared" si="1"/>
        <v>-1</v>
      </c>
    </row>
    <row r="26">
      <c r="A26" s="11" t="s">
        <v>199</v>
      </c>
      <c r="B26" s="12">
        <v>775.0</v>
      </c>
      <c r="C26" s="13" t="s">
        <v>831</v>
      </c>
      <c r="D26" s="14"/>
      <c r="E26" s="15" t="s">
        <v>1</v>
      </c>
      <c r="F26" s="21">
        <v>0.47</v>
      </c>
      <c r="G26" s="17">
        <v>0.48</v>
      </c>
      <c r="H26" s="18" t="s">
        <v>2</v>
      </c>
      <c r="I26" s="15" t="s">
        <v>2</v>
      </c>
      <c r="J26" s="23">
        <f t="shared" si="6"/>
        <v>1</v>
      </c>
      <c r="K26" s="5">
        <f t="shared" si="1"/>
        <v>-1</v>
      </c>
    </row>
    <row r="27">
      <c r="A27" s="11" t="s">
        <v>50</v>
      </c>
      <c r="B27" s="34">
        <v>1079.0</v>
      </c>
      <c r="C27" s="13" t="s">
        <v>832</v>
      </c>
      <c r="D27" s="14"/>
      <c r="E27" s="15" t="s">
        <v>1</v>
      </c>
      <c r="F27" s="21">
        <v>0.47</v>
      </c>
      <c r="G27" s="17">
        <v>0.48</v>
      </c>
      <c r="H27" s="18" t="s">
        <v>2</v>
      </c>
      <c r="I27" s="15" t="s">
        <v>2</v>
      </c>
      <c r="J27" s="23">
        <f t="shared" si="6"/>
        <v>1</v>
      </c>
      <c r="K27" s="5">
        <f t="shared" si="1"/>
        <v>-1</v>
      </c>
    </row>
    <row r="28">
      <c r="A28" s="11" t="s">
        <v>661</v>
      </c>
      <c r="B28" s="12">
        <v>666.0</v>
      </c>
      <c r="C28" s="13" t="s">
        <v>833</v>
      </c>
      <c r="D28" s="14"/>
      <c r="E28" s="15" t="s">
        <v>1</v>
      </c>
      <c r="F28" s="16">
        <v>0.48</v>
      </c>
      <c r="G28" s="17">
        <v>0.48</v>
      </c>
      <c r="H28" s="18" t="s">
        <v>2</v>
      </c>
      <c r="I28" s="19"/>
      <c r="J28" s="20" t="s">
        <v>14</v>
      </c>
      <c r="K28" s="5">
        <f t="shared" si="1"/>
        <v>0</v>
      </c>
    </row>
    <row r="29">
      <c r="A29" s="11" t="s">
        <v>52</v>
      </c>
      <c r="B29" s="34">
        <v>1458.0</v>
      </c>
      <c r="C29" s="13" t="s">
        <v>834</v>
      </c>
      <c r="D29" s="14"/>
      <c r="E29" s="15" t="s">
        <v>1</v>
      </c>
      <c r="F29" s="21">
        <v>0.47</v>
      </c>
      <c r="G29" s="22">
        <v>0.51</v>
      </c>
      <c r="H29" s="18" t="s">
        <v>2</v>
      </c>
      <c r="I29" s="15" t="s">
        <v>2</v>
      </c>
      <c r="J29" s="23">
        <f t="shared" ref="J29:J30" si="7">+4</f>
        <v>4</v>
      </c>
      <c r="K29" s="5">
        <f t="shared" si="1"/>
        <v>-4</v>
      </c>
    </row>
    <row r="30">
      <c r="A30" s="24" t="s">
        <v>52</v>
      </c>
      <c r="B30" s="40">
        <v>1458.0</v>
      </c>
      <c r="C30" s="26" t="s">
        <v>835</v>
      </c>
      <c r="D30" s="27"/>
      <c r="E30" s="28" t="s">
        <v>1</v>
      </c>
      <c r="F30" s="29">
        <v>0.46</v>
      </c>
      <c r="G30" s="30">
        <v>0.51</v>
      </c>
      <c r="H30" s="31" t="s">
        <v>2</v>
      </c>
      <c r="I30" s="28" t="s">
        <v>2</v>
      </c>
      <c r="J30" s="32">
        <f t="shared" si="7"/>
        <v>4</v>
      </c>
      <c r="K30" s="5">
        <f t="shared" si="1"/>
        <v>-4</v>
      </c>
    </row>
    <row r="31">
      <c r="A31" s="60">
        <v>45593.0</v>
      </c>
      <c r="B31" s="12">
        <v>610.0</v>
      </c>
      <c r="C31" s="13" t="s">
        <v>836</v>
      </c>
      <c r="D31" s="14"/>
      <c r="E31" s="15" t="s">
        <v>1</v>
      </c>
      <c r="F31" s="16">
        <v>0.48</v>
      </c>
      <c r="G31" s="22">
        <v>0.5</v>
      </c>
      <c r="H31" s="18" t="s">
        <v>2</v>
      </c>
      <c r="I31" s="15" t="s">
        <v>2</v>
      </c>
      <c r="J31" s="23">
        <f t="shared" ref="J31:J32" si="8">+2</f>
        <v>2</v>
      </c>
      <c r="K31" s="5">
        <f t="shared" si="1"/>
        <v>-2</v>
      </c>
    </row>
    <row r="32">
      <c r="A32" s="62">
        <v>45593.0</v>
      </c>
      <c r="B32" s="25">
        <v>610.0</v>
      </c>
      <c r="C32" s="26" t="s">
        <v>837</v>
      </c>
      <c r="D32" s="27"/>
      <c r="E32" s="28" t="s">
        <v>1</v>
      </c>
      <c r="F32" s="41">
        <v>0.48</v>
      </c>
      <c r="G32" s="30">
        <v>0.5</v>
      </c>
      <c r="H32" s="31" t="s">
        <v>2</v>
      </c>
      <c r="I32" s="28" t="s">
        <v>2</v>
      </c>
      <c r="J32" s="32">
        <f t="shared" si="8"/>
        <v>2</v>
      </c>
      <c r="K32" s="5">
        <f t="shared" si="1"/>
        <v>-2</v>
      </c>
    </row>
    <row r="33">
      <c r="A33" s="11" t="s">
        <v>838</v>
      </c>
      <c r="B33" s="12">
        <v>550.0</v>
      </c>
      <c r="C33" s="13" t="s">
        <v>839</v>
      </c>
      <c r="D33" s="14"/>
      <c r="E33" s="15" t="s">
        <v>1</v>
      </c>
      <c r="F33" s="51">
        <v>0.42</v>
      </c>
      <c r="G33" s="17">
        <v>0.5</v>
      </c>
      <c r="H33" s="18" t="s">
        <v>2</v>
      </c>
      <c r="I33" s="15" t="s">
        <v>2</v>
      </c>
      <c r="J33" s="23">
        <f>+8</f>
        <v>8</v>
      </c>
      <c r="K33" s="5">
        <f t="shared" si="1"/>
        <v>-8</v>
      </c>
    </row>
    <row r="34">
      <c r="A34" s="11" t="s">
        <v>57</v>
      </c>
      <c r="B34" s="12">
        <v>901.0</v>
      </c>
      <c r="C34" s="13" t="s">
        <v>840</v>
      </c>
      <c r="D34" s="33" t="s">
        <v>841</v>
      </c>
      <c r="E34" s="15" t="s">
        <v>1</v>
      </c>
      <c r="F34" s="21">
        <v>0.47</v>
      </c>
      <c r="G34" s="17">
        <v>0.49</v>
      </c>
      <c r="H34" s="18" t="s">
        <v>2</v>
      </c>
      <c r="I34" s="15" t="s">
        <v>2</v>
      </c>
      <c r="J34" s="23">
        <f t="shared" ref="J34:J36" si="9">+2</f>
        <v>2</v>
      </c>
      <c r="K34" s="5">
        <f t="shared" si="1"/>
        <v>-2</v>
      </c>
    </row>
    <row r="35">
      <c r="A35" s="11" t="s">
        <v>57</v>
      </c>
      <c r="B35" s="12">
        <v>589.0</v>
      </c>
      <c r="C35" s="13" t="s">
        <v>842</v>
      </c>
      <c r="D35" s="14"/>
      <c r="E35" s="15" t="s">
        <v>1</v>
      </c>
      <c r="F35" s="21">
        <v>0.45</v>
      </c>
      <c r="G35" s="37">
        <v>0.43</v>
      </c>
      <c r="H35" s="18" t="s">
        <v>2</v>
      </c>
      <c r="I35" s="15" t="s">
        <v>1</v>
      </c>
      <c r="J35" s="36">
        <f t="shared" si="9"/>
        <v>2</v>
      </c>
      <c r="K35" s="5">
        <f t="shared" si="1"/>
        <v>2</v>
      </c>
    </row>
    <row r="36">
      <c r="A36" s="11" t="s">
        <v>557</v>
      </c>
      <c r="B36" s="34">
        <v>1094.0</v>
      </c>
      <c r="C36" s="13" t="s">
        <v>843</v>
      </c>
      <c r="D36" s="14"/>
      <c r="E36" s="15" t="s">
        <v>1</v>
      </c>
      <c r="F36" s="21">
        <v>0.46</v>
      </c>
      <c r="G36" s="17">
        <v>0.48</v>
      </c>
      <c r="H36" s="18" t="s">
        <v>2</v>
      </c>
      <c r="I36" s="15" t="s">
        <v>2</v>
      </c>
      <c r="J36" s="23">
        <f t="shared" si="9"/>
        <v>2</v>
      </c>
      <c r="K36" s="5">
        <f t="shared" si="1"/>
        <v>-2</v>
      </c>
    </row>
    <row r="37">
      <c r="A37" s="24" t="s">
        <v>557</v>
      </c>
      <c r="B37" s="25">
        <v>500.0</v>
      </c>
      <c r="C37" s="26" t="s">
        <v>844</v>
      </c>
      <c r="D37" s="27"/>
      <c r="E37" s="28" t="s">
        <v>1</v>
      </c>
      <c r="F37" s="41">
        <v>0.48</v>
      </c>
      <c r="G37" s="42">
        <v>0.49</v>
      </c>
      <c r="H37" s="31" t="s">
        <v>2</v>
      </c>
      <c r="I37" s="28" t="s">
        <v>2</v>
      </c>
      <c r="J37" s="32">
        <f t="shared" ref="J37:J38" si="10">+1</f>
        <v>1</v>
      </c>
      <c r="K37" s="5">
        <f t="shared" si="1"/>
        <v>-1</v>
      </c>
    </row>
    <row r="38">
      <c r="A38" s="11" t="s">
        <v>60</v>
      </c>
      <c r="B38" s="12">
        <v>781.0</v>
      </c>
      <c r="C38" s="13" t="s">
        <v>845</v>
      </c>
      <c r="D38" s="14"/>
      <c r="E38" s="15" t="s">
        <v>1</v>
      </c>
      <c r="F38" s="16">
        <v>0.48</v>
      </c>
      <c r="G38" s="35">
        <v>0.47</v>
      </c>
      <c r="H38" s="18" t="s">
        <v>2</v>
      </c>
      <c r="I38" s="15" t="s">
        <v>1</v>
      </c>
      <c r="J38" s="36">
        <f t="shared" si="10"/>
        <v>1</v>
      </c>
      <c r="K38" s="5">
        <f t="shared" si="1"/>
        <v>1</v>
      </c>
    </row>
    <row r="39">
      <c r="A39" s="11" t="s">
        <v>62</v>
      </c>
      <c r="B39" s="34">
        <v>2066.0</v>
      </c>
      <c r="C39" s="13" t="s">
        <v>846</v>
      </c>
      <c r="D39" s="14"/>
      <c r="E39" s="15" t="s">
        <v>1</v>
      </c>
      <c r="F39" s="21">
        <v>0.47</v>
      </c>
      <c r="G39" s="22">
        <v>0.51</v>
      </c>
      <c r="H39" s="18" t="s">
        <v>2</v>
      </c>
      <c r="I39" s="15" t="s">
        <v>2</v>
      </c>
      <c r="J39" s="23">
        <f>+4</f>
        <v>4</v>
      </c>
      <c r="K39" s="5">
        <f t="shared" si="1"/>
        <v>-4</v>
      </c>
    </row>
    <row r="40">
      <c r="A40" s="24" t="s">
        <v>62</v>
      </c>
      <c r="B40" s="40">
        <v>2077.0</v>
      </c>
      <c r="C40" s="26" t="s">
        <v>847</v>
      </c>
      <c r="D40" s="27"/>
      <c r="E40" s="28" t="s">
        <v>1</v>
      </c>
      <c r="F40" s="41">
        <v>0.49</v>
      </c>
      <c r="G40" s="42">
        <v>0.49</v>
      </c>
      <c r="H40" s="31" t="s">
        <v>2</v>
      </c>
      <c r="I40" s="46"/>
      <c r="J40" s="47" t="s">
        <v>14</v>
      </c>
      <c r="K40" s="5">
        <f t="shared" si="1"/>
        <v>0</v>
      </c>
    </row>
    <row r="41">
      <c r="A41" s="11" t="s">
        <v>65</v>
      </c>
      <c r="B41" s="12">
        <v>710.0</v>
      </c>
      <c r="C41" s="13" t="s">
        <v>848</v>
      </c>
      <c r="D41" s="33" t="s">
        <v>849</v>
      </c>
      <c r="E41" s="15" t="s">
        <v>1</v>
      </c>
      <c r="F41" s="21">
        <v>0.46</v>
      </c>
      <c r="G41" s="17">
        <v>0.48</v>
      </c>
      <c r="H41" s="18" t="s">
        <v>2</v>
      </c>
      <c r="I41" s="15" t="s">
        <v>2</v>
      </c>
      <c r="J41" s="23">
        <f>+2</f>
        <v>2</v>
      </c>
      <c r="K41" s="5">
        <f t="shared" si="1"/>
        <v>-2</v>
      </c>
    </row>
    <row r="42">
      <c r="A42" s="11" t="s">
        <v>461</v>
      </c>
      <c r="B42" s="34">
        <v>1193.0</v>
      </c>
      <c r="C42" s="13" t="s">
        <v>850</v>
      </c>
      <c r="D42" s="14"/>
      <c r="E42" s="15" t="s">
        <v>1</v>
      </c>
      <c r="F42" s="16">
        <v>0.49</v>
      </c>
      <c r="G42" s="22">
        <v>0.5</v>
      </c>
      <c r="H42" s="18" t="s">
        <v>2</v>
      </c>
      <c r="I42" s="15" t="s">
        <v>2</v>
      </c>
      <c r="J42" s="23">
        <f>+1</f>
        <v>1</v>
      </c>
      <c r="K42" s="5">
        <f t="shared" si="1"/>
        <v>-1</v>
      </c>
    </row>
    <row r="43">
      <c r="A43" s="11" t="s">
        <v>461</v>
      </c>
      <c r="B43" s="34">
        <v>1329.0</v>
      </c>
      <c r="C43" s="13" t="s">
        <v>851</v>
      </c>
      <c r="D43" s="14"/>
      <c r="E43" s="15" t="s">
        <v>1</v>
      </c>
      <c r="F43" s="16">
        <v>0.49</v>
      </c>
      <c r="G43" s="17">
        <v>0.49</v>
      </c>
      <c r="H43" s="18" t="s">
        <v>2</v>
      </c>
      <c r="I43" s="19"/>
      <c r="J43" s="20" t="s">
        <v>14</v>
      </c>
      <c r="K43" s="5">
        <f t="shared" si="1"/>
        <v>0</v>
      </c>
    </row>
    <row r="44">
      <c r="A44" s="11" t="s">
        <v>71</v>
      </c>
      <c r="B44" s="12">
        <v>800.0</v>
      </c>
      <c r="C44" s="13" t="s">
        <v>852</v>
      </c>
      <c r="D44" s="14"/>
      <c r="E44" s="15" t="s">
        <v>1</v>
      </c>
      <c r="F44" s="21">
        <v>0.47</v>
      </c>
      <c r="G44" s="17">
        <v>0.5</v>
      </c>
      <c r="H44" s="18" t="s">
        <v>2</v>
      </c>
      <c r="I44" s="15" t="s">
        <v>2</v>
      </c>
      <c r="J44" s="23">
        <f>+3</f>
        <v>3</v>
      </c>
      <c r="K44" s="5">
        <f t="shared" si="1"/>
        <v>-3</v>
      </c>
    </row>
    <row r="45">
      <c r="A45" s="24" t="s">
        <v>71</v>
      </c>
      <c r="B45" s="25">
        <v>400.0</v>
      </c>
      <c r="C45" s="26" t="s">
        <v>853</v>
      </c>
      <c r="D45" s="27"/>
      <c r="E45" s="28" t="s">
        <v>1</v>
      </c>
      <c r="F45" s="29">
        <v>0.46</v>
      </c>
      <c r="G45" s="48">
        <v>0.47</v>
      </c>
      <c r="H45" s="31" t="s">
        <v>2</v>
      </c>
      <c r="I45" s="28" t="s">
        <v>2</v>
      </c>
      <c r="J45" s="32">
        <f>+1</f>
        <v>1</v>
      </c>
      <c r="K45" s="5">
        <f t="shared" si="1"/>
        <v>-1</v>
      </c>
    </row>
    <row r="46">
      <c r="A46" s="11" t="s">
        <v>73</v>
      </c>
      <c r="B46" s="12">
        <v>861.0</v>
      </c>
      <c r="C46" s="13" t="s">
        <v>854</v>
      </c>
      <c r="D46" s="33" t="s">
        <v>855</v>
      </c>
      <c r="E46" s="15" t="s">
        <v>1</v>
      </c>
      <c r="F46" s="16">
        <v>0.49</v>
      </c>
      <c r="G46" s="17">
        <v>0.49</v>
      </c>
      <c r="H46" s="18" t="s">
        <v>2</v>
      </c>
      <c r="I46" s="19"/>
      <c r="J46" s="20" t="s">
        <v>14</v>
      </c>
      <c r="K46" s="5">
        <f t="shared" si="1"/>
        <v>0</v>
      </c>
    </row>
    <row r="47">
      <c r="A47" s="11" t="s">
        <v>73</v>
      </c>
      <c r="B47" s="12">
        <v>861.0</v>
      </c>
      <c r="C47" s="13" t="s">
        <v>856</v>
      </c>
      <c r="D47" s="33" t="s">
        <v>857</v>
      </c>
      <c r="E47" s="15" t="s">
        <v>1</v>
      </c>
      <c r="F47" s="16">
        <v>0.48</v>
      </c>
      <c r="G47" s="17">
        <v>0.48</v>
      </c>
      <c r="H47" s="18" t="s">
        <v>2</v>
      </c>
      <c r="I47" s="19"/>
      <c r="J47" s="20" t="s">
        <v>14</v>
      </c>
      <c r="K47" s="5">
        <f t="shared" si="1"/>
        <v>0</v>
      </c>
    </row>
    <row r="48">
      <c r="A48" s="11" t="s">
        <v>73</v>
      </c>
      <c r="B48" s="12">
        <v>915.0</v>
      </c>
      <c r="C48" s="13" t="s">
        <v>858</v>
      </c>
      <c r="D48" s="33" t="s">
        <v>859</v>
      </c>
      <c r="E48" s="15" t="s">
        <v>1</v>
      </c>
      <c r="F48" s="16">
        <v>0.49</v>
      </c>
      <c r="G48" s="17">
        <v>0.49</v>
      </c>
      <c r="H48" s="18" t="s">
        <v>2</v>
      </c>
      <c r="I48" s="19"/>
      <c r="J48" s="20" t="s">
        <v>14</v>
      </c>
      <c r="K48" s="5">
        <f t="shared" si="1"/>
        <v>0</v>
      </c>
    </row>
    <row r="49">
      <c r="A49" s="11" t="s">
        <v>73</v>
      </c>
      <c r="B49" s="12">
        <v>915.0</v>
      </c>
      <c r="C49" s="13" t="s">
        <v>860</v>
      </c>
      <c r="D49" s="33" t="s">
        <v>861</v>
      </c>
      <c r="E49" s="15" t="s">
        <v>1</v>
      </c>
      <c r="F49" s="16">
        <v>0.48</v>
      </c>
      <c r="G49" s="17">
        <v>0.48</v>
      </c>
      <c r="H49" s="18" t="s">
        <v>2</v>
      </c>
      <c r="I49" s="19"/>
      <c r="J49" s="20" t="s">
        <v>14</v>
      </c>
      <c r="K49" s="5">
        <f t="shared" si="1"/>
        <v>0</v>
      </c>
    </row>
    <row r="50">
      <c r="A50" s="11" t="s">
        <v>862</v>
      </c>
      <c r="B50" s="12">
        <v>846.0</v>
      </c>
      <c r="C50" s="13" t="s">
        <v>863</v>
      </c>
      <c r="D50" s="14"/>
      <c r="E50" s="15" t="s">
        <v>1</v>
      </c>
      <c r="F50" s="21">
        <v>0.46</v>
      </c>
      <c r="G50" s="35">
        <v>0.45</v>
      </c>
      <c r="H50" s="18" t="s">
        <v>2</v>
      </c>
      <c r="I50" s="15" t="s">
        <v>1</v>
      </c>
      <c r="J50" s="36">
        <f>+1</f>
        <v>1</v>
      </c>
      <c r="K50" s="5">
        <f t="shared" si="1"/>
        <v>1</v>
      </c>
    </row>
    <row r="51">
      <c r="A51" s="11" t="s">
        <v>82</v>
      </c>
      <c r="B51" s="12">
        <v>691.0</v>
      </c>
      <c r="C51" s="13" t="s">
        <v>864</v>
      </c>
      <c r="D51" s="33" t="s">
        <v>865</v>
      </c>
      <c r="E51" s="15" t="s">
        <v>1</v>
      </c>
      <c r="F51" s="21">
        <v>0.46</v>
      </c>
      <c r="G51" s="17">
        <v>0.49</v>
      </c>
      <c r="H51" s="18" t="s">
        <v>2</v>
      </c>
      <c r="I51" s="15" t="s">
        <v>2</v>
      </c>
      <c r="J51" s="23">
        <f>+3</f>
        <v>3</v>
      </c>
      <c r="K51" s="5">
        <f t="shared" si="1"/>
        <v>-3</v>
      </c>
    </row>
    <row r="52">
      <c r="A52" s="11" t="s">
        <v>85</v>
      </c>
      <c r="B52" s="34">
        <v>1440.0</v>
      </c>
      <c r="C52" s="13" t="s">
        <v>866</v>
      </c>
      <c r="D52" s="14"/>
      <c r="E52" s="15" t="s">
        <v>1</v>
      </c>
      <c r="F52" s="16">
        <v>0.49</v>
      </c>
      <c r="G52" s="17">
        <v>0.49</v>
      </c>
      <c r="H52" s="18" t="s">
        <v>2</v>
      </c>
      <c r="I52" s="19"/>
      <c r="J52" s="20" t="s">
        <v>14</v>
      </c>
      <c r="K52" s="5">
        <f t="shared" si="1"/>
        <v>0</v>
      </c>
    </row>
    <row r="53">
      <c r="A53" s="24" t="s">
        <v>85</v>
      </c>
      <c r="B53" s="40">
        <v>1440.0</v>
      </c>
      <c r="C53" s="26" t="s">
        <v>867</v>
      </c>
      <c r="D53" s="27"/>
      <c r="E53" s="28" t="s">
        <v>1</v>
      </c>
      <c r="F53" s="41">
        <v>0.49</v>
      </c>
      <c r="G53" s="42">
        <v>0.49</v>
      </c>
      <c r="H53" s="31" t="s">
        <v>2</v>
      </c>
      <c r="I53" s="28" t="s">
        <v>2</v>
      </c>
      <c r="J53" s="32">
        <f>+1</f>
        <v>1</v>
      </c>
      <c r="K53" s="5">
        <f t="shared" si="1"/>
        <v>-1</v>
      </c>
    </row>
    <row r="54">
      <c r="A54" s="11" t="s">
        <v>868</v>
      </c>
      <c r="B54" s="34">
        <v>1435.0</v>
      </c>
      <c r="C54" s="13" t="s">
        <v>869</v>
      </c>
      <c r="D54" s="33" t="s">
        <v>870</v>
      </c>
      <c r="E54" s="15" t="s">
        <v>1</v>
      </c>
      <c r="F54" s="16">
        <v>0.48</v>
      </c>
      <c r="G54" s="22">
        <v>0.51</v>
      </c>
      <c r="H54" s="18" t="s">
        <v>2</v>
      </c>
      <c r="I54" s="15" t="s">
        <v>2</v>
      </c>
      <c r="J54" s="23">
        <f>+3</f>
        <v>3</v>
      </c>
      <c r="K54" s="5">
        <f t="shared" si="1"/>
        <v>-3</v>
      </c>
    </row>
    <row r="55">
      <c r="A55" s="11" t="s">
        <v>93</v>
      </c>
      <c r="B55" s="12">
        <v>653.0</v>
      </c>
      <c r="C55" s="13" t="s">
        <v>871</v>
      </c>
      <c r="D55" s="14"/>
      <c r="E55" s="15" t="s">
        <v>1</v>
      </c>
      <c r="F55" s="16">
        <v>0.49</v>
      </c>
      <c r="G55" s="17">
        <v>0.48</v>
      </c>
      <c r="H55" s="18" t="s">
        <v>2</v>
      </c>
      <c r="I55" s="15" t="s">
        <v>1</v>
      </c>
      <c r="J55" s="36">
        <f>+1</f>
        <v>1</v>
      </c>
      <c r="K55" s="5">
        <f t="shared" si="1"/>
        <v>1</v>
      </c>
    </row>
    <row r="56">
      <c r="A56" s="24" t="s">
        <v>95</v>
      </c>
      <c r="B56" s="25">
        <v>580.0</v>
      </c>
      <c r="C56" s="26" t="s">
        <v>872</v>
      </c>
      <c r="D56" s="27"/>
      <c r="E56" s="28" t="s">
        <v>1</v>
      </c>
      <c r="F56" s="29">
        <v>0.46</v>
      </c>
      <c r="G56" s="42">
        <v>0.49</v>
      </c>
      <c r="H56" s="31" t="s">
        <v>2</v>
      </c>
      <c r="I56" s="28" t="s">
        <v>2</v>
      </c>
      <c r="J56" s="32">
        <f>+3</f>
        <v>3</v>
      </c>
      <c r="K56" s="5">
        <f t="shared" si="1"/>
        <v>-3</v>
      </c>
    </row>
    <row r="57">
      <c r="A57" s="11" t="s">
        <v>95</v>
      </c>
      <c r="B57" s="12">
        <v>580.0</v>
      </c>
      <c r="C57" s="13" t="s">
        <v>873</v>
      </c>
      <c r="D57" s="14"/>
      <c r="E57" s="15" t="s">
        <v>1</v>
      </c>
      <c r="F57" s="38">
        <v>0.44</v>
      </c>
      <c r="G57" s="22">
        <v>0.5</v>
      </c>
      <c r="H57" s="18" t="s">
        <v>2</v>
      </c>
      <c r="I57" s="15" t="s">
        <v>2</v>
      </c>
      <c r="J57" s="23">
        <f>+6</f>
        <v>6</v>
      </c>
      <c r="K57" s="5">
        <f t="shared" si="1"/>
        <v>-6</v>
      </c>
    </row>
    <row r="58">
      <c r="A58" s="11" t="s">
        <v>98</v>
      </c>
      <c r="B58" s="34">
        <v>1141.0</v>
      </c>
      <c r="C58" s="13" t="s">
        <v>874</v>
      </c>
      <c r="D58" s="33" t="s">
        <v>875</v>
      </c>
      <c r="E58" s="15" t="s">
        <v>1</v>
      </c>
      <c r="F58" s="21">
        <v>0.46</v>
      </c>
      <c r="G58" s="17">
        <v>0.48</v>
      </c>
      <c r="H58" s="18" t="s">
        <v>2</v>
      </c>
      <c r="I58" s="15" t="s">
        <v>2</v>
      </c>
      <c r="J58" s="23">
        <f t="shared" ref="J58:J59" si="11">+2</f>
        <v>2</v>
      </c>
      <c r="K58" s="5">
        <f t="shared" si="1"/>
        <v>-2</v>
      </c>
    </row>
    <row r="59">
      <c r="A59" s="11" t="s">
        <v>101</v>
      </c>
      <c r="B59" s="34">
        <v>1090.0</v>
      </c>
      <c r="C59" s="13" t="s">
        <v>876</v>
      </c>
      <c r="D59" s="14"/>
      <c r="E59" s="15" t="s">
        <v>1</v>
      </c>
      <c r="F59" s="21">
        <v>0.46</v>
      </c>
      <c r="G59" s="17">
        <v>0.48</v>
      </c>
      <c r="H59" s="18" t="s">
        <v>2</v>
      </c>
      <c r="I59" s="15" t="s">
        <v>2</v>
      </c>
      <c r="J59" s="23">
        <f t="shared" si="11"/>
        <v>2</v>
      </c>
      <c r="K59" s="5">
        <f t="shared" si="1"/>
        <v>-2</v>
      </c>
    </row>
    <row r="60">
      <c r="A60" s="11" t="s">
        <v>718</v>
      </c>
      <c r="B60" s="12">
        <v>808.0</v>
      </c>
      <c r="C60" s="13" t="s">
        <v>877</v>
      </c>
      <c r="D60" s="14"/>
      <c r="E60" s="15" t="s">
        <v>1</v>
      </c>
      <c r="F60" s="38">
        <v>0.44</v>
      </c>
      <c r="G60" s="17">
        <v>0.49</v>
      </c>
      <c r="H60" s="18" t="s">
        <v>2</v>
      </c>
      <c r="I60" s="15" t="s">
        <v>2</v>
      </c>
      <c r="J60" s="23">
        <f>+5</f>
        <v>5</v>
      </c>
      <c r="K60" s="5">
        <f t="shared" si="1"/>
        <v>-5</v>
      </c>
    </row>
    <row r="61">
      <c r="A61" s="11" t="s">
        <v>718</v>
      </c>
      <c r="B61" s="12">
        <v>808.0</v>
      </c>
      <c r="C61" s="13" t="s">
        <v>878</v>
      </c>
      <c r="D61" s="14"/>
      <c r="E61" s="15" t="s">
        <v>1</v>
      </c>
      <c r="F61" s="21">
        <v>0.45</v>
      </c>
      <c r="G61" s="22">
        <v>0.51</v>
      </c>
      <c r="H61" s="18" t="s">
        <v>2</v>
      </c>
      <c r="I61" s="15" t="s">
        <v>2</v>
      </c>
      <c r="J61" s="23">
        <f>+6</f>
        <v>6</v>
      </c>
      <c r="K61" s="5">
        <f t="shared" si="1"/>
        <v>-6</v>
      </c>
    </row>
    <row r="62">
      <c r="A62" s="11" t="s">
        <v>718</v>
      </c>
      <c r="B62" s="12">
        <v>808.0</v>
      </c>
      <c r="C62" s="13" t="s">
        <v>879</v>
      </c>
      <c r="D62" s="14"/>
      <c r="E62" s="15" t="s">
        <v>1</v>
      </c>
      <c r="F62" s="21">
        <v>0.45</v>
      </c>
      <c r="G62" s="22">
        <v>0.5</v>
      </c>
      <c r="H62" s="18" t="s">
        <v>2</v>
      </c>
      <c r="I62" s="15" t="s">
        <v>2</v>
      </c>
      <c r="J62" s="23">
        <f t="shared" ref="J62:J63" si="12">+5</f>
        <v>5</v>
      </c>
      <c r="K62" s="5">
        <f t="shared" si="1"/>
        <v>-5</v>
      </c>
    </row>
    <row r="63">
      <c r="A63" s="11" t="s">
        <v>718</v>
      </c>
      <c r="B63" s="12">
        <v>808.0</v>
      </c>
      <c r="C63" s="13" t="s">
        <v>880</v>
      </c>
      <c r="D63" s="14"/>
      <c r="E63" s="15" t="s">
        <v>1</v>
      </c>
      <c r="F63" s="21">
        <v>0.46</v>
      </c>
      <c r="G63" s="22">
        <v>0.51</v>
      </c>
      <c r="H63" s="18" t="s">
        <v>2</v>
      </c>
      <c r="I63" s="15" t="s">
        <v>2</v>
      </c>
      <c r="J63" s="23">
        <f t="shared" si="12"/>
        <v>5</v>
      </c>
      <c r="K63" s="5">
        <f t="shared" si="1"/>
        <v>-5</v>
      </c>
    </row>
    <row r="64">
      <c r="A64" s="11" t="s">
        <v>103</v>
      </c>
      <c r="B64" s="12">
        <v>800.0</v>
      </c>
      <c r="C64" s="13" t="s">
        <v>881</v>
      </c>
      <c r="D64" s="49" t="s">
        <v>105</v>
      </c>
      <c r="E64" s="15" t="s">
        <v>1</v>
      </c>
      <c r="F64" s="21">
        <v>0.46</v>
      </c>
      <c r="G64" s="17">
        <v>0.49</v>
      </c>
      <c r="H64" s="18" t="s">
        <v>2</v>
      </c>
      <c r="I64" s="15" t="s">
        <v>2</v>
      </c>
      <c r="J64" s="23">
        <f>+3</f>
        <v>3</v>
      </c>
      <c r="K64" s="5">
        <f t="shared" si="1"/>
        <v>-3</v>
      </c>
    </row>
    <row r="65">
      <c r="A65" s="11" t="s">
        <v>106</v>
      </c>
      <c r="B65" s="34">
        <v>1000.0</v>
      </c>
      <c r="C65" s="13" t="s">
        <v>882</v>
      </c>
      <c r="D65" s="33" t="s">
        <v>883</v>
      </c>
      <c r="E65" s="15" t="s">
        <v>1</v>
      </c>
      <c r="F65" s="16">
        <v>0.48</v>
      </c>
      <c r="G65" s="22">
        <v>0.51</v>
      </c>
      <c r="H65" s="18" t="s">
        <v>2</v>
      </c>
      <c r="I65" s="15" t="s">
        <v>2</v>
      </c>
      <c r="J65" s="23">
        <f t="shared" ref="J65:J67" si="13">+2</f>
        <v>2</v>
      </c>
      <c r="K65" s="5">
        <f t="shared" si="1"/>
        <v>-2</v>
      </c>
    </row>
    <row r="66">
      <c r="A66" s="24" t="s">
        <v>109</v>
      </c>
      <c r="B66" s="25">
        <v>600.0</v>
      </c>
      <c r="C66" s="26" t="s">
        <v>884</v>
      </c>
      <c r="D66" s="26" t="s">
        <v>885</v>
      </c>
      <c r="E66" s="28" t="s">
        <v>1</v>
      </c>
      <c r="F66" s="41">
        <v>0.48</v>
      </c>
      <c r="G66" s="48">
        <v>0.46</v>
      </c>
      <c r="H66" s="31" t="s">
        <v>2</v>
      </c>
      <c r="I66" s="28" t="s">
        <v>1</v>
      </c>
      <c r="J66" s="45">
        <f t="shared" si="13"/>
        <v>2</v>
      </c>
      <c r="K66" s="5">
        <f t="shared" si="1"/>
        <v>2</v>
      </c>
    </row>
    <row r="67">
      <c r="A67" s="11" t="s">
        <v>109</v>
      </c>
      <c r="B67" s="12">
        <v>600.0</v>
      </c>
      <c r="C67" s="13" t="s">
        <v>886</v>
      </c>
      <c r="D67" s="33" t="s">
        <v>887</v>
      </c>
      <c r="E67" s="15" t="s">
        <v>1</v>
      </c>
      <c r="F67" s="21">
        <v>0.47</v>
      </c>
      <c r="G67" s="35">
        <v>0.45</v>
      </c>
      <c r="H67" s="18" t="s">
        <v>2</v>
      </c>
      <c r="I67" s="15" t="s">
        <v>1</v>
      </c>
      <c r="J67" s="36">
        <f t="shared" si="13"/>
        <v>2</v>
      </c>
      <c r="K67" s="5">
        <f t="shared" si="1"/>
        <v>2</v>
      </c>
    </row>
    <row r="68">
      <c r="A68" s="11" t="s">
        <v>888</v>
      </c>
      <c r="B68" s="12">
        <v>400.0</v>
      </c>
      <c r="C68" s="13" t="s">
        <v>889</v>
      </c>
      <c r="D68" s="14"/>
      <c r="E68" s="15" t="s">
        <v>1</v>
      </c>
      <c r="F68" s="16">
        <v>0.49</v>
      </c>
      <c r="G68" s="22">
        <v>0.51</v>
      </c>
      <c r="H68" s="18" t="s">
        <v>2</v>
      </c>
      <c r="I68" s="15" t="s">
        <v>2</v>
      </c>
      <c r="J68" s="23">
        <f t="shared" ref="J68:J69" si="14">+1</f>
        <v>1</v>
      </c>
      <c r="K68" s="5">
        <f t="shared" si="1"/>
        <v>-1</v>
      </c>
    </row>
    <row r="69">
      <c r="A69" s="11" t="s">
        <v>280</v>
      </c>
      <c r="B69" s="12">
        <v>735.0</v>
      </c>
      <c r="C69" s="13" t="s">
        <v>890</v>
      </c>
      <c r="D69" s="33" t="s">
        <v>891</v>
      </c>
      <c r="E69" s="15" t="s">
        <v>1</v>
      </c>
      <c r="F69" s="16">
        <v>0.49</v>
      </c>
      <c r="G69" s="17">
        <v>0.48</v>
      </c>
      <c r="H69" s="18" t="s">
        <v>2</v>
      </c>
      <c r="I69" s="15" t="s">
        <v>1</v>
      </c>
      <c r="J69" s="36">
        <f t="shared" si="14"/>
        <v>1</v>
      </c>
      <c r="K69" s="5">
        <f t="shared" si="1"/>
        <v>1</v>
      </c>
    </row>
    <row r="70">
      <c r="A70" s="11" t="s">
        <v>892</v>
      </c>
      <c r="B70" s="12">
        <v>783.0</v>
      </c>
      <c r="C70" s="13" t="s">
        <v>893</v>
      </c>
      <c r="D70" s="33" t="s">
        <v>894</v>
      </c>
      <c r="E70" s="15" t="s">
        <v>1</v>
      </c>
      <c r="F70" s="21">
        <v>0.46</v>
      </c>
      <c r="G70" s="22">
        <v>0.5</v>
      </c>
      <c r="H70" s="18" t="s">
        <v>2</v>
      </c>
      <c r="I70" s="15" t="s">
        <v>2</v>
      </c>
      <c r="J70" s="23">
        <f>+4</f>
        <v>4</v>
      </c>
      <c r="K70" s="5">
        <f t="shared" si="1"/>
        <v>-4</v>
      </c>
    </row>
    <row r="71">
      <c r="A71" s="24" t="s">
        <v>117</v>
      </c>
      <c r="B71" s="25">
        <v>555.0</v>
      </c>
      <c r="C71" s="26" t="s">
        <v>895</v>
      </c>
      <c r="D71" s="26" t="s">
        <v>896</v>
      </c>
      <c r="E71" s="28" t="s">
        <v>1</v>
      </c>
      <c r="F71" s="29">
        <v>0.47</v>
      </c>
      <c r="G71" s="42">
        <v>0.48</v>
      </c>
      <c r="H71" s="31" t="s">
        <v>2</v>
      </c>
      <c r="I71" s="28" t="s">
        <v>2</v>
      </c>
      <c r="J71" s="32">
        <f>+1</f>
        <v>1</v>
      </c>
      <c r="K71" s="5">
        <f t="shared" si="1"/>
        <v>-1</v>
      </c>
    </row>
    <row r="72">
      <c r="A72" s="11" t="s">
        <v>120</v>
      </c>
      <c r="B72" s="12">
        <v>500.0</v>
      </c>
      <c r="C72" s="13" t="s">
        <v>897</v>
      </c>
      <c r="D72" s="33" t="s">
        <v>898</v>
      </c>
      <c r="E72" s="15" t="s">
        <v>1</v>
      </c>
      <c r="F72" s="21">
        <v>0.45</v>
      </c>
      <c r="G72" s="35">
        <v>0.47</v>
      </c>
      <c r="H72" s="18" t="s">
        <v>2</v>
      </c>
      <c r="I72" s="15" t="s">
        <v>2</v>
      </c>
      <c r="J72" s="23">
        <f t="shared" ref="J72:J74" si="15">+2</f>
        <v>2</v>
      </c>
      <c r="K72" s="5">
        <f t="shared" si="1"/>
        <v>-2</v>
      </c>
    </row>
    <row r="73">
      <c r="A73" s="11" t="s">
        <v>899</v>
      </c>
      <c r="B73" s="12">
        <v>600.0</v>
      </c>
      <c r="C73" s="13" t="s">
        <v>900</v>
      </c>
      <c r="D73" s="33" t="s">
        <v>901</v>
      </c>
      <c r="E73" s="15" t="s">
        <v>1</v>
      </c>
      <c r="F73" s="16">
        <v>0.48</v>
      </c>
      <c r="G73" s="22">
        <v>0.5</v>
      </c>
      <c r="H73" s="18" t="s">
        <v>2</v>
      </c>
      <c r="I73" s="15" t="s">
        <v>2</v>
      </c>
      <c r="J73" s="23">
        <f t="shared" si="15"/>
        <v>2</v>
      </c>
      <c r="K73" s="5">
        <f t="shared" si="1"/>
        <v>-2</v>
      </c>
    </row>
    <row r="74">
      <c r="A74" s="24" t="s">
        <v>899</v>
      </c>
      <c r="B74" s="25">
        <v>600.0</v>
      </c>
      <c r="C74" s="26" t="s">
        <v>902</v>
      </c>
      <c r="D74" s="26" t="s">
        <v>903</v>
      </c>
      <c r="E74" s="28" t="s">
        <v>1</v>
      </c>
      <c r="F74" s="29">
        <v>0.47</v>
      </c>
      <c r="G74" s="42">
        <v>0.49</v>
      </c>
      <c r="H74" s="31" t="s">
        <v>2</v>
      </c>
      <c r="I74" s="28" t="s">
        <v>2</v>
      </c>
      <c r="J74" s="32">
        <f t="shared" si="15"/>
        <v>2</v>
      </c>
      <c r="K74" s="5">
        <f t="shared" si="1"/>
        <v>-2</v>
      </c>
    </row>
    <row r="76">
      <c r="B76" s="5">
        <f>AVERAGE(B2:B74)</f>
        <v>917.0694444</v>
      </c>
      <c r="J76" s="4" t="s">
        <v>123</v>
      </c>
      <c r="K76" s="5">
        <f>Var(K3:K74)</f>
        <v>5.253325509</v>
      </c>
    </row>
    <row r="77">
      <c r="J77" s="4" t="s">
        <v>124</v>
      </c>
      <c r="K77" s="5">
        <f>Large(K3:K74,1)-Small(K3:K74,1)</f>
        <v>10</v>
      </c>
    </row>
    <row r="78">
      <c r="J78" s="4" t="s">
        <v>161</v>
      </c>
      <c r="K78" s="5">
        <f>STDEV(K3:K74)</f>
        <v>2.292013418</v>
      </c>
    </row>
  </sheetData>
  <mergeCells count="2">
    <mergeCell ref="E1:H1"/>
    <mergeCell ref="I1:J1"/>
  </mergeCells>
  <hyperlinks>
    <hyperlink r:id="rId1" ref="A2"/>
    <hyperlink r:id="rId2" ref="C3"/>
    <hyperlink r:id="rId3" ref="C4"/>
    <hyperlink r:id="rId4" ref="C5"/>
    <hyperlink r:id="rId5" ref="C6"/>
    <hyperlink r:id="rId6" ref="C7"/>
    <hyperlink r:id="rId7" ref="C8"/>
    <hyperlink r:id="rId8" ref="D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D17"/>
    <hyperlink r:id="rId19" ref="C18"/>
    <hyperlink r:id="rId20" ref="C19"/>
    <hyperlink r:id="rId21" ref="C20"/>
    <hyperlink r:id="rId22" ref="C21"/>
    <hyperlink r:id="rId23" ref="D21"/>
    <hyperlink r:id="rId24" ref="C22"/>
    <hyperlink r:id="rId25" ref="D22"/>
    <hyperlink r:id="rId26" ref="C23"/>
    <hyperlink r:id="rId27" ref="D23"/>
    <hyperlink r:id="rId28" ref="C24"/>
    <hyperlink r:id="rId29" ref="D24"/>
    <hyperlink r:id="rId30" ref="C25"/>
    <hyperlink r:id="rId31" ref="D25"/>
    <hyperlink r:id="rId32" ref="C26"/>
    <hyperlink r:id="rId33" ref="C27"/>
    <hyperlink r:id="rId34" ref="C28"/>
    <hyperlink r:id="rId35" ref="C29"/>
    <hyperlink r:id="rId36" ref="C30"/>
    <hyperlink r:id="rId37" ref="C31"/>
    <hyperlink r:id="rId38" ref="C32"/>
    <hyperlink r:id="rId39" ref="C33"/>
    <hyperlink r:id="rId40" ref="C34"/>
    <hyperlink r:id="rId41" ref="D34"/>
    <hyperlink r:id="rId42" ref="C35"/>
    <hyperlink r:id="rId43" ref="C36"/>
    <hyperlink r:id="rId44" ref="C37"/>
    <hyperlink r:id="rId45" ref="C38"/>
    <hyperlink r:id="rId46" ref="C39"/>
    <hyperlink r:id="rId47" ref="C40"/>
    <hyperlink r:id="rId48" ref="C41"/>
    <hyperlink r:id="rId49" ref="D41"/>
    <hyperlink r:id="rId50" ref="C42"/>
    <hyperlink r:id="rId51" ref="C43"/>
    <hyperlink r:id="rId52" ref="C44"/>
    <hyperlink r:id="rId53" ref="C45"/>
    <hyperlink r:id="rId54" ref="C46"/>
    <hyperlink r:id="rId55" ref="D46"/>
    <hyperlink r:id="rId56" ref="C47"/>
    <hyperlink r:id="rId57" ref="D47"/>
    <hyperlink r:id="rId58" ref="C48"/>
    <hyperlink r:id="rId59" ref="D48"/>
    <hyperlink r:id="rId60" ref="C49"/>
    <hyperlink r:id="rId61" ref="D49"/>
    <hyperlink r:id="rId62" ref="C50"/>
    <hyperlink r:id="rId63" ref="C51"/>
    <hyperlink r:id="rId64" ref="D51"/>
    <hyperlink r:id="rId65" ref="C52"/>
    <hyperlink r:id="rId66" ref="C53"/>
    <hyperlink r:id="rId67" ref="C54"/>
    <hyperlink r:id="rId68" ref="D54"/>
    <hyperlink r:id="rId69" ref="C55"/>
    <hyperlink r:id="rId70" ref="C56"/>
    <hyperlink r:id="rId71" ref="C57"/>
    <hyperlink r:id="rId72" location="usvipop" ref="C58"/>
    <hyperlink r:id="rId73" ref="D58"/>
    <hyperlink r:id="rId74" ref="C59"/>
    <hyperlink r:id="rId75" ref="C60"/>
    <hyperlink r:id="rId76" ref="C61"/>
    <hyperlink r:id="rId77" ref="C62"/>
    <hyperlink r:id="rId78" ref="C63"/>
    <hyperlink r:id="rId79" ref="C64"/>
    <hyperlink r:id="rId80" ref="C65"/>
    <hyperlink r:id="rId81" ref="D65"/>
    <hyperlink r:id="rId82" ref="C66"/>
    <hyperlink r:id="rId83" ref="D66"/>
    <hyperlink r:id="rId84" ref="C67"/>
    <hyperlink r:id="rId85" ref="D67"/>
    <hyperlink r:id="rId86" ref="C68"/>
    <hyperlink r:id="rId87" ref="C69"/>
    <hyperlink r:id="rId88" ref="D69"/>
    <hyperlink r:id="rId89" ref="C70"/>
    <hyperlink r:id="rId90" ref="D70"/>
    <hyperlink r:id="rId91" ref="C71"/>
    <hyperlink r:id="rId92" ref="D71"/>
    <hyperlink r:id="rId93" ref="C72"/>
    <hyperlink r:id="rId94" ref="D72"/>
    <hyperlink r:id="rId95" ref="C73"/>
    <hyperlink r:id="rId96" ref="D73"/>
    <hyperlink r:id="rId97" ref="C74"/>
    <hyperlink r:id="rId98" ref="D74"/>
  </hyperlinks>
  <drawing r:id="rId99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 t="s">
        <v>6</v>
      </c>
      <c r="C1" s="6" t="s">
        <v>7</v>
      </c>
      <c r="D1" s="6" t="s">
        <v>8</v>
      </c>
      <c r="E1" s="7" t="s">
        <v>9</v>
      </c>
      <c r="F1" s="8"/>
      <c r="G1" s="8"/>
      <c r="H1" s="8"/>
      <c r="I1" s="9" t="s">
        <v>10</v>
      </c>
      <c r="J1" s="8"/>
    </row>
    <row r="2">
      <c r="A2" s="10" t="s">
        <v>904</v>
      </c>
    </row>
    <row r="3">
      <c r="A3" s="11" t="s">
        <v>506</v>
      </c>
      <c r="B3" s="12">
        <v>610.0</v>
      </c>
      <c r="C3" s="13" t="s">
        <v>905</v>
      </c>
      <c r="D3" s="33" t="s">
        <v>906</v>
      </c>
      <c r="E3" s="15" t="s">
        <v>4</v>
      </c>
      <c r="F3" s="39">
        <v>0.5</v>
      </c>
      <c r="G3" s="35">
        <v>0.47</v>
      </c>
      <c r="H3" s="18" t="s">
        <v>2</v>
      </c>
      <c r="I3" s="15" t="s">
        <v>4</v>
      </c>
      <c r="J3" s="36">
        <f>+3</f>
        <v>3</v>
      </c>
      <c r="K3" s="52">
        <f t="shared" ref="K3:K61" si="1">IF(J3="Even", 0, IF(I3="Biden", J3, -J3))</f>
        <v>3</v>
      </c>
    </row>
    <row r="4">
      <c r="A4" s="11" t="s">
        <v>506</v>
      </c>
      <c r="B4" s="12">
        <v>610.0</v>
      </c>
      <c r="C4" s="13" t="s">
        <v>907</v>
      </c>
      <c r="D4" s="33" t="s">
        <v>908</v>
      </c>
      <c r="E4" s="15" t="s">
        <v>4</v>
      </c>
      <c r="F4" s="39">
        <v>0.5</v>
      </c>
      <c r="G4" s="17">
        <v>0.48</v>
      </c>
      <c r="H4" s="18" t="s">
        <v>2</v>
      </c>
      <c r="I4" s="15" t="s">
        <v>4</v>
      </c>
      <c r="J4" s="36">
        <f>+2</f>
        <v>2</v>
      </c>
      <c r="K4" s="52">
        <f t="shared" si="1"/>
        <v>2</v>
      </c>
    </row>
    <row r="5">
      <c r="A5" s="11" t="s">
        <v>129</v>
      </c>
      <c r="B5" s="34">
        <v>4278.0</v>
      </c>
      <c r="C5" s="13" t="s">
        <v>909</v>
      </c>
      <c r="D5" s="33" t="s">
        <v>910</v>
      </c>
      <c r="E5" s="15" t="s">
        <v>4</v>
      </c>
      <c r="F5" s="39">
        <v>0.52</v>
      </c>
      <c r="G5" s="35">
        <v>0.46</v>
      </c>
      <c r="H5" s="18" t="s">
        <v>2</v>
      </c>
      <c r="I5" s="15" t="s">
        <v>4</v>
      </c>
      <c r="J5" s="36">
        <f>+6</f>
        <v>6</v>
      </c>
      <c r="K5" s="52">
        <f t="shared" si="1"/>
        <v>6</v>
      </c>
    </row>
    <row r="6">
      <c r="A6" s="11" t="s">
        <v>129</v>
      </c>
      <c r="B6" s="34">
        <v>4278.0</v>
      </c>
      <c r="C6" s="13" t="s">
        <v>911</v>
      </c>
      <c r="D6" s="33" t="s">
        <v>912</v>
      </c>
      <c r="E6" s="15" t="s">
        <v>4</v>
      </c>
      <c r="F6" s="55">
        <v>0.53</v>
      </c>
      <c r="G6" s="35">
        <v>0.45</v>
      </c>
      <c r="H6" s="18" t="s">
        <v>2</v>
      </c>
      <c r="I6" s="15" t="s">
        <v>4</v>
      </c>
      <c r="J6" s="36">
        <f>+8</f>
        <v>8</v>
      </c>
      <c r="K6" s="52">
        <f t="shared" si="1"/>
        <v>8</v>
      </c>
    </row>
    <row r="7">
      <c r="A7" s="11" t="s">
        <v>298</v>
      </c>
      <c r="B7" s="12">
        <v>988.0</v>
      </c>
      <c r="C7" s="13" t="s">
        <v>913</v>
      </c>
      <c r="D7" s="33" t="s">
        <v>914</v>
      </c>
      <c r="E7" s="15" t="s">
        <v>4</v>
      </c>
      <c r="F7" s="16">
        <v>0.48</v>
      </c>
      <c r="G7" s="35">
        <v>0.47</v>
      </c>
      <c r="H7" s="18" t="s">
        <v>2</v>
      </c>
      <c r="I7" s="15" t="s">
        <v>4</v>
      </c>
      <c r="J7" s="36">
        <f>+1</f>
        <v>1</v>
      </c>
      <c r="K7" s="52">
        <f t="shared" si="1"/>
        <v>1</v>
      </c>
    </row>
    <row r="8">
      <c r="A8" s="24" t="s">
        <v>298</v>
      </c>
      <c r="B8" s="25">
        <v>717.0</v>
      </c>
      <c r="C8" s="26" t="s">
        <v>915</v>
      </c>
      <c r="D8" s="26" t="s">
        <v>916</v>
      </c>
      <c r="E8" s="28" t="s">
        <v>4</v>
      </c>
      <c r="F8" s="41">
        <v>0.48</v>
      </c>
      <c r="G8" s="42">
        <v>0.48</v>
      </c>
      <c r="H8" s="31" t="s">
        <v>2</v>
      </c>
      <c r="I8" s="46"/>
      <c r="J8" s="47" t="s">
        <v>14</v>
      </c>
      <c r="K8" s="52">
        <f t="shared" si="1"/>
        <v>0</v>
      </c>
    </row>
    <row r="9">
      <c r="A9" s="11" t="s">
        <v>298</v>
      </c>
      <c r="B9" s="12">
        <v>409.0</v>
      </c>
      <c r="C9" s="13" t="s">
        <v>917</v>
      </c>
      <c r="D9" s="33" t="s">
        <v>918</v>
      </c>
      <c r="E9" s="15" t="s">
        <v>4</v>
      </c>
      <c r="F9" s="39">
        <v>0.5</v>
      </c>
      <c r="G9" s="35">
        <v>0.47</v>
      </c>
      <c r="H9" s="18" t="s">
        <v>2</v>
      </c>
      <c r="I9" s="15" t="s">
        <v>4</v>
      </c>
      <c r="J9" s="36">
        <f>+3</f>
        <v>3</v>
      </c>
      <c r="K9" s="52">
        <f t="shared" si="1"/>
        <v>3</v>
      </c>
    </row>
    <row r="10">
      <c r="A10" s="11" t="s">
        <v>134</v>
      </c>
      <c r="B10" s="12">
        <v>360.0</v>
      </c>
      <c r="C10" s="13" t="s">
        <v>919</v>
      </c>
      <c r="D10" s="14"/>
      <c r="E10" s="15" t="s">
        <v>4</v>
      </c>
      <c r="F10" s="39">
        <v>0.51</v>
      </c>
      <c r="G10" s="35">
        <v>0.46</v>
      </c>
      <c r="H10" s="18" t="s">
        <v>2</v>
      </c>
      <c r="I10" s="15" t="s">
        <v>4</v>
      </c>
      <c r="J10" s="36">
        <f>+5</f>
        <v>5</v>
      </c>
      <c r="K10" s="52">
        <f t="shared" si="1"/>
        <v>5</v>
      </c>
    </row>
    <row r="11">
      <c r="A11" s="11" t="s">
        <v>134</v>
      </c>
      <c r="B11" s="34">
        <v>1195.0</v>
      </c>
      <c r="C11" s="13" t="s">
        <v>920</v>
      </c>
      <c r="D11" s="14"/>
      <c r="E11" s="15" t="s">
        <v>4</v>
      </c>
      <c r="F11" s="39">
        <v>0.5</v>
      </c>
      <c r="G11" s="35">
        <v>0.47</v>
      </c>
      <c r="H11" s="18" t="s">
        <v>2</v>
      </c>
      <c r="I11" s="15" t="s">
        <v>4</v>
      </c>
      <c r="J11" s="36">
        <f>+3</f>
        <v>3</v>
      </c>
      <c r="K11" s="52">
        <f t="shared" si="1"/>
        <v>3</v>
      </c>
    </row>
    <row r="12">
      <c r="A12" s="11" t="s">
        <v>30</v>
      </c>
      <c r="B12" s="12">
        <v>641.0</v>
      </c>
      <c r="C12" s="13" t="s">
        <v>921</v>
      </c>
      <c r="D12" s="14"/>
      <c r="E12" s="15" t="s">
        <v>4</v>
      </c>
      <c r="F12" s="16">
        <v>0.48</v>
      </c>
      <c r="G12" s="22">
        <v>0.5</v>
      </c>
      <c r="H12" s="18" t="s">
        <v>2</v>
      </c>
      <c r="I12" s="15" t="s">
        <v>2</v>
      </c>
      <c r="J12" s="23">
        <f t="shared" ref="J12:J14" si="2">+2</f>
        <v>2</v>
      </c>
      <c r="K12" s="52">
        <f t="shared" si="1"/>
        <v>-2</v>
      </c>
    </row>
    <row r="13">
      <c r="A13" s="24" t="s">
        <v>33</v>
      </c>
      <c r="B13" s="25">
        <v>732.0</v>
      </c>
      <c r="C13" s="26" t="s">
        <v>922</v>
      </c>
      <c r="D13" s="27"/>
      <c r="E13" s="28" t="s">
        <v>4</v>
      </c>
      <c r="F13" s="41">
        <v>0.48</v>
      </c>
      <c r="G13" s="48">
        <v>0.46</v>
      </c>
      <c r="H13" s="31" t="s">
        <v>2</v>
      </c>
      <c r="I13" s="28" t="s">
        <v>4</v>
      </c>
      <c r="J13" s="45">
        <f t="shared" si="2"/>
        <v>2</v>
      </c>
      <c r="K13" s="52">
        <f t="shared" si="1"/>
        <v>2</v>
      </c>
    </row>
    <row r="14">
      <c r="A14" s="11" t="s">
        <v>197</v>
      </c>
      <c r="B14" s="34">
        <v>1059.0</v>
      </c>
      <c r="C14" s="13" t="s">
        <v>923</v>
      </c>
      <c r="D14" s="14"/>
      <c r="E14" s="15" t="s">
        <v>4</v>
      </c>
      <c r="F14" s="16">
        <v>0.48</v>
      </c>
      <c r="G14" s="35">
        <v>0.46</v>
      </c>
      <c r="H14" s="18" t="s">
        <v>2</v>
      </c>
      <c r="I14" s="15" t="s">
        <v>4</v>
      </c>
      <c r="J14" s="36">
        <f t="shared" si="2"/>
        <v>2</v>
      </c>
      <c r="K14" s="52">
        <f t="shared" si="1"/>
        <v>2</v>
      </c>
    </row>
    <row r="15">
      <c r="A15" s="11" t="s">
        <v>199</v>
      </c>
      <c r="B15" s="12">
        <v>550.0</v>
      </c>
      <c r="C15" s="13" t="s">
        <v>924</v>
      </c>
      <c r="D15" s="14"/>
      <c r="E15" s="15" t="s">
        <v>4</v>
      </c>
      <c r="F15" s="21">
        <v>0.46</v>
      </c>
      <c r="G15" s="35">
        <v>0.45</v>
      </c>
      <c r="H15" s="18" t="s">
        <v>2</v>
      </c>
      <c r="I15" s="15" t="s">
        <v>4</v>
      </c>
      <c r="J15" s="36">
        <f>+1</f>
        <v>1</v>
      </c>
      <c r="K15" s="52">
        <f t="shared" si="1"/>
        <v>1</v>
      </c>
    </row>
    <row r="16">
      <c r="A16" s="11" t="s">
        <v>314</v>
      </c>
      <c r="B16" s="34">
        <v>1252.0</v>
      </c>
      <c r="C16" s="13" t="s">
        <v>925</v>
      </c>
      <c r="D16" s="14"/>
      <c r="E16" s="15" t="s">
        <v>4</v>
      </c>
      <c r="F16" s="16">
        <v>0.49</v>
      </c>
      <c r="G16" s="37">
        <v>0.43</v>
      </c>
      <c r="H16" s="18" t="s">
        <v>2</v>
      </c>
      <c r="I16" s="15" t="s">
        <v>4</v>
      </c>
      <c r="J16" s="36">
        <f>+6</f>
        <v>6</v>
      </c>
      <c r="K16" s="52">
        <f t="shared" si="1"/>
        <v>6</v>
      </c>
    </row>
    <row r="17">
      <c r="A17" s="11" t="s">
        <v>316</v>
      </c>
      <c r="B17" s="12">
        <v>892.0</v>
      </c>
      <c r="C17" s="13" t="s">
        <v>926</v>
      </c>
      <c r="D17" s="14"/>
      <c r="E17" s="15" t="s">
        <v>4</v>
      </c>
      <c r="F17" s="16">
        <v>0.49</v>
      </c>
      <c r="G17" s="35">
        <v>0.46</v>
      </c>
      <c r="H17" s="18" t="s">
        <v>2</v>
      </c>
      <c r="I17" s="15" t="s">
        <v>4</v>
      </c>
      <c r="J17" s="36">
        <f>+3</f>
        <v>3</v>
      </c>
      <c r="K17" s="52">
        <f t="shared" si="1"/>
        <v>3</v>
      </c>
    </row>
    <row r="18">
      <c r="A18" s="11" t="s">
        <v>316</v>
      </c>
      <c r="B18" s="12">
        <v>865.0</v>
      </c>
      <c r="C18" s="13" t="s">
        <v>927</v>
      </c>
      <c r="D18" s="14"/>
      <c r="E18" s="15" t="s">
        <v>4</v>
      </c>
      <c r="F18" s="39">
        <v>0.5</v>
      </c>
      <c r="G18" s="35">
        <v>0.46</v>
      </c>
      <c r="H18" s="18" t="s">
        <v>2</v>
      </c>
      <c r="I18" s="15" t="s">
        <v>4</v>
      </c>
      <c r="J18" s="36">
        <f t="shared" ref="J18:J21" si="3">+4</f>
        <v>4</v>
      </c>
      <c r="K18" s="52">
        <f t="shared" si="1"/>
        <v>4</v>
      </c>
    </row>
    <row r="19">
      <c r="A19" s="11" t="s">
        <v>529</v>
      </c>
      <c r="B19" s="12">
        <v>800.0</v>
      </c>
      <c r="C19" s="13" t="s">
        <v>928</v>
      </c>
      <c r="D19" s="14"/>
      <c r="E19" s="15" t="s">
        <v>4</v>
      </c>
      <c r="F19" s="21">
        <v>0.45</v>
      </c>
      <c r="G19" s="17">
        <v>0.49</v>
      </c>
      <c r="H19" s="18" t="s">
        <v>2</v>
      </c>
      <c r="I19" s="15" t="s">
        <v>2</v>
      </c>
      <c r="J19" s="23">
        <f t="shared" si="3"/>
        <v>4</v>
      </c>
      <c r="K19" s="52">
        <f t="shared" si="1"/>
        <v>-4</v>
      </c>
    </row>
    <row r="20">
      <c r="A20" s="24" t="s">
        <v>319</v>
      </c>
      <c r="B20" s="25">
        <v>889.0</v>
      </c>
      <c r="C20" s="26" t="s">
        <v>929</v>
      </c>
      <c r="D20" s="27"/>
      <c r="E20" s="28" t="s">
        <v>4</v>
      </c>
      <c r="F20" s="54">
        <v>0.5</v>
      </c>
      <c r="G20" s="48">
        <v>0.46</v>
      </c>
      <c r="H20" s="31" t="s">
        <v>2</v>
      </c>
      <c r="I20" s="28" t="s">
        <v>4</v>
      </c>
      <c r="J20" s="45">
        <f t="shared" si="3"/>
        <v>4</v>
      </c>
      <c r="K20" s="52">
        <f t="shared" si="1"/>
        <v>4</v>
      </c>
    </row>
    <row r="21">
      <c r="A21" s="11" t="s">
        <v>838</v>
      </c>
      <c r="B21" s="12">
        <v>704.0</v>
      </c>
      <c r="C21" s="13" t="s">
        <v>930</v>
      </c>
      <c r="D21" s="14"/>
      <c r="E21" s="15" t="s">
        <v>4</v>
      </c>
      <c r="F21" s="16">
        <v>0.48</v>
      </c>
      <c r="G21" s="37">
        <v>0.44</v>
      </c>
      <c r="H21" s="18" t="s">
        <v>2</v>
      </c>
      <c r="I21" s="15" t="s">
        <v>4</v>
      </c>
      <c r="J21" s="36">
        <f t="shared" si="3"/>
        <v>4</v>
      </c>
      <c r="K21" s="52">
        <f t="shared" si="1"/>
        <v>4</v>
      </c>
    </row>
    <row r="22">
      <c r="A22" s="24" t="s">
        <v>55</v>
      </c>
      <c r="B22" s="40">
        <v>1002.0</v>
      </c>
      <c r="C22" s="26" t="s">
        <v>931</v>
      </c>
      <c r="D22" s="27"/>
      <c r="E22" s="28" t="s">
        <v>4</v>
      </c>
      <c r="F22" s="29">
        <v>0.46</v>
      </c>
      <c r="G22" s="42">
        <v>0.49</v>
      </c>
      <c r="H22" s="31" t="s">
        <v>2</v>
      </c>
      <c r="I22" s="28" t="s">
        <v>2</v>
      </c>
      <c r="J22" s="32">
        <f>+3</f>
        <v>3</v>
      </c>
      <c r="K22" s="52">
        <f t="shared" si="1"/>
        <v>-3</v>
      </c>
    </row>
    <row r="23">
      <c r="A23" s="11" t="s">
        <v>550</v>
      </c>
      <c r="B23" s="12">
        <v>714.0</v>
      </c>
      <c r="C23" s="13" t="s">
        <v>932</v>
      </c>
      <c r="D23" s="33" t="s">
        <v>933</v>
      </c>
      <c r="E23" s="15" t="s">
        <v>4</v>
      </c>
      <c r="F23" s="21">
        <v>0.47</v>
      </c>
      <c r="G23" s="35">
        <v>0.47</v>
      </c>
      <c r="H23" s="18" t="s">
        <v>2</v>
      </c>
      <c r="I23" s="19"/>
      <c r="J23" s="20" t="s">
        <v>14</v>
      </c>
      <c r="K23" s="52">
        <f t="shared" si="1"/>
        <v>0</v>
      </c>
    </row>
    <row r="24">
      <c r="A24" s="11" t="s">
        <v>550</v>
      </c>
      <c r="B24" s="12">
        <v>714.0</v>
      </c>
      <c r="C24" s="13" t="s">
        <v>934</v>
      </c>
      <c r="D24" s="33" t="s">
        <v>935</v>
      </c>
      <c r="E24" s="15" t="s">
        <v>4</v>
      </c>
      <c r="F24" s="16">
        <v>0.48</v>
      </c>
      <c r="G24" s="35">
        <v>0.46</v>
      </c>
      <c r="H24" s="18" t="s">
        <v>2</v>
      </c>
      <c r="I24" s="15" t="s">
        <v>4</v>
      </c>
      <c r="J24" s="36">
        <f>+2</f>
        <v>2</v>
      </c>
      <c r="K24" s="52">
        <f t="shared" si="1"/>
        <v>2</v>
      </c>
    </row>
    <row r="25">
      <c r="A25" s="11" t="s">
        <v>141</v>
      </c>
      <c r="B25" s="12">
        <v>304.0</v>
      </c>
      <c r="C25" s="13" t="s">
        <v>936</v>
      </c>
      <c r="D25" s="14"/>
      <c r="E25" s="15" t="s">
        <v>4</v>
      </c>
      <c r="F25" s="39">
        <v>0.52</v>
      </c>
      <c r="G25" s="37">
        <v>0.44</v>
      </c>
      <c r="H25" s="18" t="s">
        <v>2</v>
      </c>
      <c r="I25" s="15" t="s">
        <v>4</v>
      </c>
      <c r="J25" s="36">
        <f>+9</f>
        <v>9</v>
      </c>
      <c r="K25" s="52">
        <f t="shared" si="1"/>
        <v>9</v>
      </c>
    </row>
    <row r="26">
      <c r="A26" s="11" t="s">
        <v>564</v>
      </c>
      <c r="B26" s="34">
        <v>1007.0</v>
      </c>
      <c r="C26" s="13" t="s">
        <v>937</v>
      </c>
      <c r="D26" s="14"/>
      <c r="E26" s="15" t="s">
        <v>4</v>
      </c>
      <c r="F26" s="16">
        <v>0.49</v>
      </c>
      <c r="G26" s="37">
        <v>0.43</v>
      </c>
      <c r="H26" s="18" t="s">
        <v>2</v>
      </c>
      <c r="I26" s="15" t="s">
        <v>4</v>
      </c>
      <c r="J26" s="36">
        <f>+6</f>
        <v>6</v>
      </c>
      <c r="K26" s="52">
        <f t="shared" si="1"/>
        <v>6</v>
      </c>
    </row>
    <row r="27">
      <c r="A27" s="24" t="s">
        <v>564</v>
      </c>
      <c r="B27" s="25">
        <v>716.0</v>
      </c>
      <c r="C27" s="26" t="s">
        <v>938</v>
      </c>
      <c r="D27" s="27"/>
      <c r="E27" s="28" t="s">
        <v>4</v>
      </c>
      <c r="F27" s="41">
        <v>0.49</v>
      </c>
      <c r="G27" s="48">
        <v>0.46</v>
      </c>
      <c r="H27" s="31" t="s">
        <v>2</v>
      </c>
      <c r="I27" s="28" t="s">
        <v>4</v>
      </c>
      <c r="J27" s="45">
        <f>+3</f>
        <v>3</v>
      </c>
      <c r="K27" s="52">
        <f t="shared" si="1"/>
        <v>3</v>
      </c>
    </row>
    <row r="28">
      <c r="A28" s="11" t="s">
        <v>671</v>
      </c>
      <c r="B28" s="12">
        <v>725.0</v>
      </c>
      <c r="C28" s="13" t="s">
        <v>939</v>
      </c>
      <c r="D28" s="33" t="s">
        <v>940</v>
      </c>
      <c r="E28" s="15" t="s">
        <v>4</v>
      </c>
      <c r="F28" s="39">
        <v>0.5</v>
      </c>
      <c r="G28" s="35">
        <v>0.45</v>
      </c>
      <c r="H28" s="18" t="s">
        <v>2</v>
      </c>
      <c r="I28" s="15" t="s">
        <v>4</v>
      </c>
      <c r="J28" s="36">
        <f>+5</f>
        <v>5</v>
      </c>
      <c r="K28" s="52">
        <f t="shared" si="1"/>
        <v>5</v>
      </c>
    </row>
    <row r="29">
      <c r="A29" s="11" t="s">
        <v>676</v>
      </c>
      <c r="B29" s="12">
        <v>729.0</v>
      </c>
      <c r="C29" s="13" t="s">
        <v>941</v>
      </c>
      <c r="D29" s="33" t="s">
        <v>942</v>
      </c>
      <c r="E29" s="15" t="s">
        <v>4</v>
      </c>
      <c r="F29" s="39">
        <v>0.52</v>
      </c>
      <c r="G29" s="35">
        <v>0.45</v>
      </c>
      <c r="H29" s="18" t="s">
        <v>2</v>
      </c>
      <c r="I29" s="15" t="s">
        <v>4</v>
      </c>
      <c r="J29" s="36">
        <f>+7</f>
        <v>7</v>
      </c>
      <c r="K29" s="52">
        <f t="shared" si="1"/>
        <v>7</v>
      </c>
    </row>
    <row r="30">
      <c r="A30" s="24" t="s">
        <v>943</v>
      </c>
      <c r="B30" s="25">
        <v>700.0</v>
      </c>
      <c r="C30" s="26" t="s">
        <v>944</v>
      </c>
      <c r="D30" s="27"/>
      <c r="E30" s="28" t="s">
        <v>4</v>
      </c>
      <c r="F30" s="54">
        <v>0.5</v>
      </c>
      <c r="G30" s="48">
        <v>0.47</v>
      </c>
      <c r="H30" s="31" t="s">
        <v>2</v>
      </c>
      <c r="I30" s="28" t="s">
        <v>4</v>
      </c>
      <c r="J30" s="45">
        <f>+3</f>
        <v>3</v>
      </c>
      <c r="K30" s="52">
        <f t="shared" si="1"/>
        <v>3</v>
      </c>
    </row>
    <row r="31">
      <c r="A31" s="11" t="s">
        <v>68</v>
      </c>
      <c r="B31" s="12">
        <v>500.0</v>
      </c>
      <c r="C31" s="13" t="s">
        <v>945</v>
      </c>
      <c r="D31" s="33" t="s">
        <v>946</v>
      </c>
      <c r="E31" s="15" t="s">
        <v>4</v>
      </c>
      <c r="F31" s="21">
        <v>0.46</v>
      </c>
      <c r="G31" s="35">
        <v>0.47</v>
      </c>
      <c r="H31" s="18" t="s">
        <v>2</v>
      </c>
      <c r="I31" s="19"/>
      <c r="J31" s="20" t="s">
        <v>14</v>
      </c>
      <c r="K31" s="52">
        <f t="shared" si="1"/>
        <v>0</v>
      </c>
    </row>
    <row r="32">
      <c r="A32" s="11" t="s">
        <v>947</v>
      </c>
      <c r="B32" s="12">
        <v>658.0</v>
      </c>
      <c r="C32" s="13" t="s">
        <v>948</v>
      </c>
      <c r="D32" s="33" t="s">
        <v>949</v>
      </c>
      <c r="E32" s="15" t="s">
        <v>4</v>
      </c>
      <c r="F32" s="39">
        <v>0.5</v>
      </c>
      <c r="G32" s="35">
        <v>0.46</v>
      </c>
      <c r="H32" s="18" t="s">
        <v>2</v>
      </c>
      <c r="I32" s="15" t="s">
        <v>4</v>
      </c>
      <c r="J32" s="36">
        <f>+4</f>
        <v>4</v>
      </c>
      <c r="K32" s="52">
        <f t="shared" si="1"/>
        <v>4</v>
      </c>
    </row>
    <row r="33">
      <c r="A33" s="11" t="s">
        <v>947</v>
      </c>
      <c r="B33" s="12">
        <v>658.0</v>
      </c>
      <c r="C33" s="13" t="s">
        <v>950</v>
      </c>
      <c r="D33" s="33" t="s">
        <v>951</v>
      </c>
      <c r="E33" s="15" t="s">
        <v>4</v>
      </c>
      <c r="F33" s="16">
        <v>0.49</v>
      </c>
      <c r="G33" s="35">
        <v>0.46</v>
      </c>
      <c r="H33" s="18" t="s">
        <v>2</v>
      </c>
      <c r="I33" s="15" t="s">
        <v>4</v>
      </c>
      <c r="J33" s="36">
        <f>+3</f>
        <v>3</v>
      </c>
      <c r="K33" s="52">
        <f t="shared" si="1"/>
        <v>3</v>
      </c>
    </row>
    <row r="34">
      <c r="A34" s="11" t="s">
        <v>348</v>
      </c>
      <c r="B34" s="34">
        <v>1066.0</v>
      </c>
      <c r="C34" s="13" t="s">
        <v>952</v>
      </c>
      <c r="D34" s="14"/>
      <c r="E34" s="15" t="s">
        <v>4</v>
      </c>
      <c r="F34" s="21">
        <v>0.47</v>
      </c>
      <c r="G34" s="17">
        <v>0.48</v>
      </c>
      <c r="H34" s="18" t="s">
        <v>2</v>
      </c>
      <c r="I34" s="15" t="s">
        <v>2</v>
      </c>
      <c r="J34" s="23">
        <f>+1</f>
        <v>1</v>
      </c>
      <c r="K34" s="52">
        <f t="shared" si="1"/>
        <v>-1</v>
      </c>
    </row>
    <row r="35">
      <c r="A35" s="11" t="s">
        <v>953</v>
      </c>
      <c r="B35" s="12">
        <v>800.0</v>
      </c>
      <c r="C35" s="13" t="s">
        <v>954</v>
      </c>
      <c r="D35" s="14"/>
      <c r="E35" s="15" t="s">
        <v>4</v>
      </c>
      <c r="F35" s="16">
        <v>0.48</v>
      </c>
      <c r="G35" s="35">
        <v>0.46</v>
      </c>
      <c r="H35" s="18" t="s">
        <v>2</v>
      </c>
      <c r="I35" s="15" t="s">
        <v>4</v>
      </c>
      <c r="J35" s="36">
        <f>+2</f>
        <v>2</v>
      </c>
      <c r="K35" s="52">
        <f t="shared" si="1"/>
        <v>2</v>
      </c>
    </row>
    <row r="36">
      <c r="A36" s="24" t="s">
        <v>350</v>
      </c>
      <c r="B36" s="25">
        <v>232.0</v>
      </c>
      <c r="C36" s="26" t="s">
        <v>955</v>
      </c>
      <c r="D36" s="26" t="s">
        <v>956</v>
      </c>
      <c r="E36" s="28" t="s">
        <v>4</v>
      </c>
      <c r="F36" s="54">
        <v>0.51</v>
      </c>
      <c r="G36" s="48">
        <v>0.45</v>
      </c>
      <c r="H36" s="31" t="s">
        <v>2</v>
      </c>
      <c r="I36" s="28" t="s">
        <v>4</v>
      </c>
      <c r="J36" s="45">
        <f>+6</f>
        <v>6</v>
      </c>
      <c r="K36" s="52">
        <f t="shared" si="1"/>
        <v>6</v>
      </c>
    </row>
    <row r="37">
      <c r="A37" s="11" t="s">
        <v>355</v>
      </c>
      <c r="B37" s="12">
        <v>800.0</v>
      </c>
      <c r="C37" s="13" t="s">
        <v>957</v>
      </c>
      <c r="D37" s="33" t="s">
        <v>958</v>
      </c>
      <c r="E37" s="15" t="s">
        <v>4</v>
      </c>
      <c r="F37" s="21">
        <v>0.47</v>
      </c>
      <c r="G37" s="35">
        <v>0.46</v>
      </c>
      <c r="H37" s="18" t="s">
        <v>2</v>
      </c>
      <c r="I37" s="15" t="s">
        <v>4</v>
      </c>
      <c r="J37" s="36">
        <f>+1</f>
        <v>1</v>
      </c>
      <c r="K37" s="52">
        <f t="shared" si="1"/>
        <v>1</v>
      </c>
    </row>
    <row r="38">
      <c r="A38" s="11" t="s">
        <v>363</v>
      </c>
      <c r="B38" s="34">
        <v>5945.0</v>
      </c>
      <c r="C38" s="13" t="s">
        <v>959</v>
      </c>
      <c r="D38" s="33" t="s">
        <v>960</v>
      </c>
      <c r="E38" s="15" t="s">
        <v>4</v>
      </c>
      <c r="F38" s="55">
        <v>0.53</v>
      </c>
      <c r="G38" s="35">
        <v>0.45</v>
      </c>
      <c r="H38" s="18" t="s">
        <v>2</v>
      </c>
      <c r="I38" s="15" t="s">
        <v>4</v>
      </c>
      <c r="J38" s="36">
        <f>+8</f>
        <v>8</v>
      </c>
      <c r="K38" s="52">
        <f t="shared" si="1"/>
        <v>8</v>
      </c>
    </row>
    <row r="39">
      <c r="A39" s="11" t="s">
        <v>363</v>
      </c>
      <c r="B39" s="34">
        <v>5945.0</v>
      </c>
      <c r="C39" s="13" t="s">
        <v>961</v>
      </c>
      <c r="D39" s="33" t="s">
        <v>962</v>
      </c>
      <c r="E39" s="15" t="s">
        <v>4</v>
      </c>
      <c r="F39" s="55">
        <v>0.54</v>
      </c>
      <c r="G39" s="37">
        <v>0.44</v>
      </c>
      <c r="H39" s="18" t="s">
        <v>2</v>
      </c>
      <c r="I39" s="15" t="s">
        <v>4</v>
      </c>
      <c r="J39" s="36">
        <f>+10</f>
        <v>10</v>
      </c>
      <c r="K39" s="52">
        <f t="shared" si="1"/>
        <v>10</v>
      </c>
    </row>
    <row r="40">
      <c r="A40" s="11" t="s">
        <v>82</v>
      </c>
      <c r="B40" s="12">
        <v>550.0</v>
      </c>
      <c r="C40" s="13" t="s">
        <v>963</v>
      </c>
      <c r="D40" s="14"/>
      <c r="E40" s="15" t="s">
        <v>4</v>
      </c>
      <c r="F40" s="21">
        <v>0.47</v>
      </c>
      <c r="G40" s="53">
        <v>0.42</v>
      </c>
      <c r="H40" s="18" t="s">
        <v>2</v>
      </c>
      <c r="I40" s="15" t="s">
        <v>4</v>
      </c>
      <c r="J40" s="36">
        <f>+5</f>
        <v>5</v>
      </c>
      <c r="K40" s="52">
        <f t="shared" si="1"/>
        <v>5</v>
      </c>
    </row>
    <row r="41">
      <c r="A41" s="11" t="s">
        <v>370</v>
      </c>
      <c r="B41" s="34">
        <v>1074.0</v>
      </c>
      <c r="C41" s="13" t="s">
        <v>964</v>
      </c>
      <c r="D41" s="33" t="s">
        <v>965</v>
      </c>
      <c r="E41" s="15" t="s">
        <v>4</v>
      </c>
      <c r="F41" s="39">
        <v>0.5</v>
      </c>
      <c r="G41" s="35">
        <v>0.47</v>
      </c>
      <c r="H41" s="18" t="s">
        <v>2</v>
      </c>
      <c r="I41" s="15" t="s">
        <v>4</v>
      </c>
      <c r="J41" s="36">
        <f>+3</f>
        <v>3</v>
      </c>
      <c r="K41" s="52">
        <f t="shared" si="1"/>
        <v>3</v>
      </c>
    </row>
    <row r="42">
      <c r="A42" s="11" t="s">
        <v>966</v>
      </c>
      <c r="B42" s="12">
        <v>667.0</v>
      </c>
      <c r="C42" s="13" t="s">
        <v>967</v>
      </c>
      <c r="D42" s="33" t="s">
        <v>968</v>
      </c>
      <c r="E42" s="15" t="s">
        <v>4</v>
      </c>
      <c r="F42" s="16">
        <v>0.49</v>
      </c>
      <c r="G42" s="35">
        <v>0.47</v>
      </c>
      <c r="H42" s="18" t="s">
        <v>2</v>
      </c>
      <c r="I42" s="15" t="s">
        <v>4</v>
      </c>
      <c r="J42" s="36">
        <f>+2</f>
        <v>2</v>
      </c>
      <c r="K42" s="52">
        <f t="shared" si="1"/>
        <v>2</v>
      </c>
    </row>
    <row r="43">
      <c r="A43" s="11" t="s">
        <v>966</v>
      </c>
      <c r="B43" s="12">
        <v>667.0</v>
      </c>
      <c r="C43" s="13" t="s">
        <v>969</v>
      </c>
      <c r="D43" s="33" t="s">
        <v>970</v>
      </c>
      <c r="E43" s="15" t="s">
        <v>4</v>
      </c>
      <c r="F43" s="39">
        <v>0.5</v>
      </c>
      <c r="G43" s="35">
        <v>0.46</v>
      </c>
      <c r="H43" s="18" t="s">
        <v>2</v>
      </c>
      <c r="I43" s="15" t="s">
        <v>4</v>
      </c>
      <c r="J43" s="36">
        <f>+4</f>
        <v>4</v>
      </c>
      <c r="K43" s="52">
        <f t="shared" si="1"/>
        <v>4</v>
      </c>
    </row>
    <row r="44">
      <c r="A44" s="11" t="s">
        <v>101</v>
      </c>
      <c r="B44" s="12">
        <v>750.0</v>
      </c>
      <c r="C44" s="13" t="s">
        <v>971</v>
      </c>
      <c r="D44" s="14"/>
      <c r="E44" s="15" t="s">
        <v>4</v>
      </c>
      <c r="F44" s="16">
        <v>0.48</v>
      </c>
      <c r="G44" s="35">
        <v>0.45</v>
      </c>
      <c r="H44" s="18" t="s">
        <v>2</v>
      </c>
      <c r="I44" s="15" t="s">
        <v>4</v>
      </c>
      <c r="J44" s="36">
        <f>+3</f>
        <v>3</v>
      </c>
      <c r="K44" s="52">
        <f t="shared" si="1"/>
        <v>3</v>
      </c>
    </row>
    <row r="45">
      <c r="A45" s="11" t="s">
        <v>599</v>
      </c>
      <c r="B45" s="12">
        <v>502.0</v>
      </c>
      <c r="C45" s="13" t="s">
        <v>972</v>
      </c>
      <c r="D45" s="14"/>
      <c r="E45" s="15" t="s">
        <v>4</v>
      </c>
      <c r="F45" s="16">
        <v>0.49</v>
      </c>
      <c r="G45" s="35">
        <v>0.47</v>
      </c>
      <c r="H45" s="18" t="s">
        <v>2</v>
      </c>
      <c r="I45" s="15" t="s">
        <v>4</v>
      </c>
      <c r="J45" s="36">
        <f>+2</f>
        <v>2</v>
      </c>
      <c r="K45" s="52">
        <f t="shared" si="1"/>
        <v>2</v>
      </c>
    </row>
    <row r="46">
      <c r="A46" s="11" t="s">
        <v>599</v>
      </c>
      <c r="B46" s="12">
        <v>502.0</v>
      </c>
      <c r="C46" s="13" t="s">
        <v>973</v>
      </c>
      <c r="D46" s="14"/>
      <c r="E46" s="15" t="s">
        <v>4</v>
      </c>
      <c r="F46" s="39">
        <v>0.51</v>
      </c>
      <c r="G46" s="37">
        <v>0.44</v>
      </c>
      <c r="H46" s="18" t="s">
        <v>2</v>
      </c>
      <c r="I46" s="15" t="s">
        <v>4</v>
      </c>
      <c r="J46" s="36">
        <f>+7</f>
        <v>7</v>
      </c>
      <c r="K46" s="52">
        <f t="shared" si="1"/>
        <v>7</v>
      </c>
    </row>
    <row r="47">
      <c r="A47" s="11" t="s">
        <v>599</v>
      </c>
      <c r="B47" s="12">
        <v>502.0</v>
      </c>
      <c r="C47" s="13" t="s">
        <v>974</v>
      </c>
      <c r="D47" s="14"/>
      <c r="E47" s="15" t="s">
        <v>4</v>
      </c>
      <c r="F47" s="39">
        <v>0.5</v>
      </c>
      <c r="G47" s="37">
        <v>0.44</v>
      </c>
      <c r="H47" s="18" t="s">
        <v>2</v>
      </c>
      <c r="I47" s="15" t="s">
        <v>4</v>
      </c>
      <c r="J47" s="36">
        <f>+6</f>
        <v>6</v>
      </c>
      <c r="K47" s="52">
        <f t="shared" si="1"/>
        <v>6</v>
      </c>
    </row>
    <row r="48">
      <c r="A48" s="11" t="s">
        <v>388</v>
      </c>
      <c r="B48" s="12">
        <v>720.0</v>
      </c>
      <c r="C48" s="13" t="s">
        <v>975</v>
      </c>
      <c r="D48" s="14"/>
      <c r="E48" s="15" t="s">
        <v>4</v>
      </c>
      <c r="F48" s="16">
        <v>0.48</v>
      </c>
      <c r="G48" s="35">
        <v>0.46</v>
      </c>
      <c r="H48" s="18" t="s">
        <v>2</v>
      </c>
      <c r="I48" s="15" t="s">
        <v>4</v>
      </c>
      <c r="J48" s="36">
        <f>+2</f>
        <v>2</v>
      </c>
      <c r="K48" s="52">
        <f t="shared" si="1"/>
        <v>2</v>
      </c>
    </row>
    <row r="49">
      <c r="A49" s="11" t="s">
        <v>976</v>
      </c>
      <c r="B49" s="34">
        <v>1087.0</v>
      </c>
      <c r="C49" s="13" t="s">
        <v>977</v>
      </c>
      <c r="D49" s="14"/>
      <c r="E49" s="15" t="s">
        <v>4</v>
      </c>
      <c r="F49" s="38">
        <v>0.44</v>
      </c>
      <c r="G49" s="17">
        <v>0.48</v>
      </c>
      <c r="H49" s="18" t="s">
        <v>2</v>
      </c>
      <c r="I49" s="15" t="s">
        <v>2</v>
      </c>
      <c r="J49" s="23">
        <f>+4</f>
        <v>4</v>
      </c>
      <c r="K49" s="52">
        <f t="shared" si="1"/>
        <v>-4</v>
      </c>
    </row>
    <row r="50">
      <c r="A50" s="11" t="s">
        <v>978</v>
      </c>
      <c r="B50" s="12">
        <v>608.0</v>
      </c>
      <c r="C50" s="13" t="s">
        <v>979</v>
      </c>
      <c r="D50" s="14"/>
      <c r="E50" s="15" t="s">
        <v>4</v>
      </c>
      <c r="F50" s="39">
        <v>0.5</v>
      </c>
      <c r="G50" s="35">
        <v>0.47</v>
      </c>
      <c r="H50" s="18" t="s">
        <v>2</v>
      </c>
      <c r="I50" s="15" t="s">
        <v>4</v>
      </c>
      <c r="J50" s="36">
        <f>+3</f>
        <v>3</v>
      </c>
      <c r="K50" s="52">
        <f t="shared" si="1"/>
        <v>3</v>
      </c>
    </row>
    <row r="51">
      <c r="A51" s="11" t="s">
        <v>978</v>
      </c>
      <c r="B51" s="12">
        <v>608.0</v>
      </c>
      <c r="C51" s="13" t="s">
        <v>980</v>
      </c>
      <c r="D51" s="14"/>
      <c r="E51" s="15" t="s">
        <v>4</v>
      </c>
      <c r="F51" s="16">
        <v>0.49</v>
      </c>
      <c r="G51" s="35">
        <v>0.45</v>
      </c>
      <c r="H51" s="18" t="s">
        <v>2</v>
      </c>
      <c r="I51" s="15" t="s">
        <v>4</v>
      </c>
      <c r="J51" s="36">
        <f>+4</f>
        <v>4</v>
      </c>
      <c r="K51" s="52">
        <f t="shared" si="1"/>
        <v>4</v>
      </c>
    </row>
    <row r="52">
      <c r="A52" s="11" t="s">
        <v>392</v>
      </c>
      <c r="B52" s="12">
        <v>727.0</v>
      </c>
      <c r="C52" s="13" t="s">
        <v>981</v>
      </c>
      <c r="D52" s="33" t="s">
        <v>982</v>
      </c>
      <c r="E52" s="15" t="s">
        <v>4</v>
      </c>
      <c r="F52" s="16">
        <v>0.49</v>
      </c>
      <c r="G52" s="37">
        <v>0.43</v>
      </c>
      <c r="H52" s="18" t="s">
        <v>2</v>
      </c>
      <c r="I52" s="15" t="s">
        <v>4</v>
      </c>
      <c r="J52" s="36">
        <f>+6</f>
        <v>6</v>
      </c>
      <c r="K52" s="52">
        <f t="shared" si="1"/>
        <v>6</v>
      </c>
    </row>
    <row r="53">
      <c r="A53" s="11" t="s">
        <v>983</v>
      </c>
      <c r="B53" s="12">
        <v>633.0</v>
      </c>
      <c r="C53" s="13" t="s">
        <v>984</v>
      </c>
      <c r="D53" s="33" t="s">
        <v>985</v>
      </c>
      <c r="E53" s="15" t="s">
        <v>4</v>
      </c>
      <c r="F53" s="16">
        <v>0.48</v>
      </c>
      <c r="G53" s="35">
        <v>0.46</v>
      </c>
      <c r="H53" s="18" t="s">
        <v>2</v>
      </c>
      <c r="I53" s="15" t="s">
        <v>4</v>
      </c>
      <c r="J53" s="36">
        <f>+2</f>
        <v>2</v>
      </c>
      <c r="K53" s="52">
        <f t="shared" si="1"/>
        <v>2</v>
      </c>
    </row>
    <row r="54">
      <c r="A54" s="11" t="s">
        <v>986</v>
      </c>
      <c r="B54" s="12">
        <v>600.0</v>
      </c>
      <c r="C54" s="13" t="s">
        <v>987</v>
      </c>
      <c r="D54" s="33" t="s">
        <v>988</v>
      </c>
      <c r="E54" s="15" t="s">
        <v>4</v>
      </c>
      <c r="F54" s="16">
        <v>0.48</v>
      </c>
      <c r="G54" s="35">
        <v>0.45</v>
      </c>
      <c r="H54" s="18" t="s">
        <v>2</v>
      </c>
      <c r="I54" s="15" t="s">
        <v>4</v>
      </c>
      <c r="J54" s="36">
        <f>+3</f>
        <v>3</v>
      </c>
      <c r="K54" s="52">
        <f t="shared" si="1"/>
        <v>3</v>
      </c>
    </row>
    <row r="55">
      <c r="A55" s="11" t="s">
        <v>989</v>
      </c>
      <c r="B55" s="12">
        <v>550.0</v>
      </c>
      <c r="C55" s="13" t="s">
        <v>990</v>
      </c>
      <c r="D55" s="14"/>
      <c r="E55" s="15" t="s">
        <v>4</v>
      </c>
      <c r="F55" s="16">
        <v>0.48</v>
      </c>
      <c r="G55" s="37">
        <v>0.43</v>
      </c>
      <c r="H55" s="18" t="s">
        <v>2</v>
      </c>
      <c r="I55" s="15" t="s">
        <v>4</v>
      </c>
      <c r="J55" s="36">
        <f>+5</f>
        <v>5</v>
      </c>
      <c r="K55" s="52">
        <f t="shared" si="1"/>
        <v>5</v>
      </c>
    </row>
    <row r="56">
      <c r="A56" s="11" t="s">
        <v>989</v>
      </c>
      <c r="B56" s="12">
        <v>800.0</v>
      </c>
      <c r="C56" s="13" t="s">
        <v>991</v>
      </c>
      <c r="D56" s="33" t="s">
        <v>992</v>
      </c>
      <c r="E56" s="15" t="s">
        <v>4</v>
      </c>
      <c r="F56" s="16">
        <v>0.48</v>
      </c>
      <c r="G56" s="17">
        <v>0.48</v>
      </c>
      <c r="H56" s="18" t="s">
        <v>2</v>
      </c>
      <c r="I56" s="19"/>
      <c r="J56" s="20" t="s">
        <v>14</v>
      </c>
      <c r="K56" s="52">
        <f t="shared" si="1"/>
        <v>0</v>
      </c>
    </row>
    <row r="57">
      <c r="A57" s="11" t="s">
        <v>993</v>
      </c>
      <c r="B57" s="12">
        <v>400.0</v>
      </c>
      <c r="C57" s="13" t="s">
        <v>994</v>
      </c>
      <c r="D57" s="14"/>
      <c r="E57" s="15" t="s">
        <v>4</v>
      </c>
      <c r="F57" s="21">
        <v>0.46</v>
      </c>
      <c r="G57" s="37">
        <v>0.45</v>
      </c>
      <c r="H57" s="18" t="s">
        <v>2</v>
      </c>
      <c r="I57" s="15" t="s">
        <v>4</v>
      </c>
      <c r="J57" s="36">
        <f>+1</f>
        <v>1</v>
      </c>
      <c r="K57" s="52">
        <f t="shared" si="1"/>
        <v>1</v>
      </c>
    </row>
    <row r="58">
      <c r="A58" s="11" t="s">
        <v>398</v>
      </c>
      <c r="B58" s="12">
        <v>296.0</v>
      </c>
      <c r="C58" s="13" t="s">
        <v>995</v>
      </c>
      <c r="D58" s="33" t="s">
        <v>996</v>
      </c>
      <c r="E58" s="15" t="s">
        <v>4</v>
      </c>
      <c r="F58" s="39">
        <v>0.51</v>
      </c>
      <c r="G58" s="35">
        <v>0.45</v>
      </c>
      <c r="H58" s="18" t="s">
        <v>2</v>
      </c>
      <c r="I58" s="15" t="s">
        <v>4</v>
      </c>
      <c r="J58" s="36">
        <f>+6</f>
        <v>6</v>
      </c>
      <c r="K58" s="52">
        <f t="shared" si="1"/>
        <v>6</v>
      </c>
    </row>
    <row r="59">
      <c r="A59" s="11" t="s">
        <v>997</v>
      </c>
      <c r="B59" s="12">
        <v>655.0</v>
      </c>
      <c r="C59" s="13" t="s">
        <v>998</v>
      </c>
      <c r="D59" s="14"/>
      <c r="E59" s="15" t="s">
        <v>4</v>
      </c>
      <c r="F59" s="16">
        <v>0.49</v>
      </c>
      <c r="G59" s="53">
        <v>0.41</v>
      </c>
      <c r="H59" s="18" t="s">
        <v>2</v>
      </c>
      <c r="I59" s="15" t="s">
        <v>4</v>
      </c>
      <c r="J59" s="36">
        <f>+8</f>
        <v>8</v>
      </c>
      <c r="K59" s="52">
        <f t="shared" si="1"/>
        <v>8</v>
      </c>
    </row>
    <row r="60">
      <c r="A60" s="11" t="s">
        <v>997</v>
      </c>
      <c r="B60" s="12">
        <v>604.0</v>
      </c>
      <c r="C60" s="13" t="s">
        <v>999</v>
      </c>
      <c r="D60" s="33" t="s">
        <v>1000</v>
      </c>
      <c r="E60" s="15" t="s">
        <v>4</v>
      </c>
      <c r="F60" s="39">
        <v>0.5</v>
      </c>
      <c r="G60" s="35">
        <v>0.46</v>
      </c>
      <c r="H60" s="18" t="s">
        <v>2</v>
      </c>
      <c r="I60" s="15" t="s">
        <v>4</v>
      </c>
      <c r="J60" s="36">
        <f>+4</f>
        <v>4</v>
      </c>
      <c r="K60" s="52">
        <f t="shared" si="1"/>
        <v>4</v>
      </c>
    </row>
    <row r="61">
      <c r="A61" s="11" t="s">
        <v>1001</v>
      </c>
      <c r="B61" s="34">
        <v>1045.0</v>
      </c>
      <c r="C61" s="13" t="s">
        <v>1002</v>
      </c>
      <c r="D61" s="33" t="s">
        <v>1003</v>
      </c>
      <c r="E61" s="15" t="s">
        <v>4</v>
      </c>
      <c r="F61" s="21">
        <v>0.45</v>
      </c>
      <c r="G61" s="35">
        <v>0.46</v>
      </c>
      <c r="H61" s="18" t="s">
        <v>2</v>
      </c>
      <c r="I61" s="15" t="s">
        <v>2</v>
      </c>
      <c r="J61" s="23">
        <f>+1</f>
        <v>1</v>
      </c>
      <c r="K61" s="52">
        <f t="shared" si="1"/>
        <v>-1</v>
      </c>
    </row>
    <row r="63">
      <c r="B63" s="5">
        <f>AVERAGE(B2:B61)</f>
        <v>1010.016949</v>
      </c>
      <c r="J63" s="4" t="s">
        <v>123</v>
      </c>
      <c r="K63" s="5">
        <f>_xlfn.Var.s(K3:K61)</f>
        <v>9.108708358</v>
      </c>
    </row>
    <row r="64">
      <c r="J64" s="4" t="s">
        <v>124</v>
      </c>
      <c r="K64" s="5">
        <f>Large(K3:K61,1)-Small(K3:K61,1)</f>
        <v>14</v>
      </c>
    </row>
    <row r="65">
      <c r="J65" s="4" t="s">
        <v>161</v>
      </c>
      <c r="K65" s="5">
        <f>stdev(K3:K61)</f>
        <v>3.018063677</v>
      </c>
    </row>
  </sheetData>
  <mergeCells count="2">
    <mergeCell ref="E1:H1"/>
    <mergeCell ref="I1:J1"/>
  </mergeCells>
  <hyperlinks>
    <hyperlink r:id="rId1" ref="A2"/>
    <hyperlink r:id="rId2" ref="C3"/>
    <hyperlink r:id="rId3" ref="D3"/>
    <hyperlink r:id="rId4" ref="C4"/>
    <hyperlink r:id="rId5" ref="D4"/>
    <hyperlink r:id="rId6" ref="C5"/>
    <hyperlink r:id="rId7" ref="D5"/>
    <hyperlink r:id="rId8" ref="C6"/>
    <hyperlink r:id="rId9" ref="D6"/>
    <hyperlink r:id="rId10" location="page=3" ref="C7"/>
    <hyperlink r:id="rId11" ref="D7"/>
    <hyperlink r:id="rId12" location="page=3" ref="C8"/>
    <hyperlink r:id="rId13" ref="D8"/>
    <hyperlink r:id="rId14" ref="C9"/>
    <hyperlink r:id="rId15" ref="D9"/>
    <hyperlink r:id="rId16" ref="C10"/>
    <hyperlink r:id="rId17" ref="C11"/>
    <hyperlink r:id="rId18" ref="C12"/>
    <hyperlink r:id="rId19" ref="C13"/>
    <hyperlink r:id="rId20" ref="C14"/>
    <hyperlink r:id="rId21" ref="C15"/>
    <hyperlink r:id="rId22" ref="C16"/>
    <hyperlink r:id="rId23" ref="C17"/>
    <hyperlink r:id="rId24" ref="C18"/>
    <hyperlink r:id="rId25" ref="C19"/>
    <hyperlink r:id="rId26" ref="C20"/>
    <hyperlink r:id="rId27" ref="C21"/>
    <hyperlink r:id="rId28" ref="C22"/>
    <hyperlink r:id="rId29" ref="C23"/>
    <hyperlink r:id="rId30" ref="D23"/>
    <hyperlink r:id="rId31" ref="C24"/>
    <hyperlink r:id="rId32" ref="D24"/>
    <hyperlink r:id="rId33" ref="C25"/>
    <hyperlink r:id="rId34" ref="C26"/>
    <hyperlink r:id="rId35" ref="C27"/>
    <hyperlink r:id="rId36" ref="C28"/>
    <hyperlink r:id="rId37" ref="D28"/>
    <hyperlink r:id="rId38" ref="C29"/>
    <hyperlink r:id="rId39" ref="D29"/>
    <hyperlink r:id="rId40" ref="C30"/>
    <hyperlink r:id="rId41" ref="C31"/>
    <hyperlink r:id="rId42" ref="D31"/>
    <hyperlink r:id="rId43" ref="C32"/>
    <hyperlink r:id="rId44" ref="D32"/>
    <hyperlink r:id="rId45" ref="C33"/>
    <hyperlink r:id="rId46" ref="D33"/>
    <hyperlink r:id="rId47" ref="C34"/>
    <hyperlink r:id="rId48" ref="C35"/>
    <hyperlink r:id="rId49" ref="C36"/>
    <hyperlink r:id="rId50" ref="D36"/>
    <hyperlink r:id="rId51" ref="C37"/>
    <hyperlink r:id="rId52" ref="D37"/>
    <hyperlink r:id="rId53" ref="C38"/>
    <hyperlink r:id="rId54" ref="D38"/>
    <hyperlink r:id="rId55" ref="C39"/>
    <hyperlink r:id="rId56" ref="D39"/>
    <hyperlink r:id="rId57" ref="C40"/>
    <hyperlink r:id="rId58" ref="C41"/>
    <hyperlink r:id="rId59" ref="D41"/>
    <hyperlink r:id="rId60" ref="C42"/>
    <hyperlink r:id="rId61" ref="D42"/>
    <hyperlink r:id="rId62" ref="C43"/>
    <hyperlink r:id="rId63" ref="D43"/>
    <hyperlink r:id="rId64" location="page=22" ref="C44"/>
    <hyperlink r:id="rId65" ref="C45"/>
    <hyperlink r:id="rId66" ref="C46"/>
    <hyperlink r:id="rId67" ref="C47"/>
    <hyperlink r:id="rId68" location="page=22" ref="C48"/>
    <hyperlink r:id="rId69" ref="C49"/>
    <hyperlink r:id="rId70" ref="C50"/>
    <hyperlink r:id="rId71" ref="C51"/>
    <hyperlink r:id="rId72" ref="C52"/>
    <hyperlink r:id="rId73" ref="D52"/>
    <hyperlink r:id="rId74" ref="C53"/>
    <hyperlink r:id="rId75" ref="D53"/>
    <hyperlink r:id="rId76" ref="C54"/>
    <hyperlink r:id="rId77" ref="D54"/>
    <hyperlink r:id="rId78" ref="C55"/>
    <hyperlink r:id="rId79" ref="C56"/>
    <hyperlink r:id="rId80" ref="D56"/>
    <hyperlink r:id="rId81" ref="C57"/>
    <hyperlink r:id="rId82" ref="C58"/>
    <hyperlink r:id="rId83" ref="D58"/>
    <hyperlink r:id="rId84" ref="C59"/>
    <hyperlink r:id="rId85" ref="C60"/>
    <hyperlink r:id="rId86" ref="D60"/>
    <hyperlink r:id="rId87" ref="C61"/>
    <hyperlink r:id="rId88" ref="D61"/>
  </hyperlinks>
  <drawing r:id="rId89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 t="s">
        <v>6</v>
      </c>
      <c r="C1" s="6" t="s">
        <v>7</v>
      </c>
      <c r="D1" s="6" t="s">
        <v>8</v>
      </c>
      <c r="E1" s="7" t="s">
        <v>9</v>
      </c>
      <c r="F1" s="8"/>
      <c r="G1" s="8"/>
      <c r="H1" s="8"/>
      <c r="I1" s="7" t="s">
        <v>10</v>
      </c>
      <c r="J1" s="8"/>
    </row>
    <row r="2">
      <c r="A2" s="10" t="s">
        <v>1004</v>
      </c>
    </row>
    <row r="3">
      <c r="A3" s="11" t="s">
        <v>163</v>
      </c>
      <c r="B3" s="12">
        <v>450.0</v>
      </c>
      <c r="C3" s="13" t="s">
        <v>1005</v>
      </c>
      <c r="D3" s="14"/>
      <c r="E3" s="15" t="s">
        <v>1</v>
      </c>
      <c r="F3" s="16">
        <v>0.48</v>
      </c>
      <c r="G3" s="35">
        <v>0.47</v>
      </c>
      <c r="H3" s="18" t="s">
        <v>2</v>
      </c>
      <c r="I3" s="15" t="s">
        <v>1</v>
      </c>
      <c r="J3" s="36">
        <f>+1</f>
        <v>1</v>
      </c>
      <c r="K3" s="5">
        <f t="shared" ref="K3:K104" si="1">IF(J3="Even", 0, IF(I3="Harris", J3, -J3))</f>
        <v>1</v>
      </c>
    </row>
    <row r="4">
      <c r="A4" s="24" t="s">
        <v>12</v>
      </c>
      <c r="B4" s="40">
        <v>1089.0</v>
      </c>
      <c r="C4" s="26" t="s">
        <v>1006</v>
      </c>
      <c r="D4" s="27"/>
      <c r="E4" s="28" t="s">
        <v>1</v>
      </c>
      <c r="F4" s="29">
        <v>0.47</v>
      </c>
      <c r="G4" s="42">
        <v>0.48</v>
      </c>
      <c r="H4" s="31" t="s">
        <v>2</v>
      </c>
      <c r="I4" s="28" t="s">
        <v>2</v>
      </c>
      <c r="J4" s="32">
        <f>+2</f>
        <v>2</v>
      </c>
      <c r="K4" s="5">
        <f t="shared" si="1"/>
        <v>-2</v>
      </c>
    </row>
    <row r="5">
      <c r="A5" s="11" t="s">
        <v>12</v>
      </c>
      <c r="B5" s="12">
        <v>903.0</v>
      </c>
      <c r="C5" s="13" t="s">
        <v>1007</v>
      </c>
      <c r="D5" s="14"/>
      <c r="E5" s="15" t="s">
        <v>1</v>
      </c>
      <c r="F5" s="16">
        <v>0.49</v>
      </c>
      <c r="G5" s="17">
        <v>0.5</v>
      </c>
      <c r="H5" s="18" t="s">
        <v>2</v>
      </c>
      <c r="I5" s="15" t="s">
        <v>2</v>
      </c>
      <c r="J5" s="23">
        <f t="shared" ref="J5:J6" si="2">+1</f>
        <v>1</v>
      </c>
      <c r="K5" s="5">
        <f t="shared" si="1"/>
        <v>-1</v>
      </c>
    </row>
    <row r="6">
      <c r="A6" s="11" t="s">
        <v>15</v>
      </c>
      <c r="B6" s="12">
        <v>800.0</v>
      </c>
      <c r="C6" s="13" t="s">
        <v>1008</v>
      </c>
      <c r="D6" s="14"/>
      <c r="E6" s="15" t="s">
        <v>1</v>
      </c>
      <c r="F6" s="16">
        <v>0.48</v>
      </c>
      <c r="G6" s="17">
        <v>0.49</v>
      </c>
      <c r="H6" s="18" t="s">
        <v>2</v>
      </c>
      <c r="I6" s="15" t="s">
        <v>2</v>
      </c>
      <c r="J6" s="23">
        <f t="shared" si="2"/>
        <v>1</v>
      </c>
      <c r="K6" s="5">
        <f t="shared" si="1"/>
        <v>-1</v>
      </c>
    </row>
    <row r="7">
      <c r="A7" s="24" t="s">
        <v>15</v>
      </c>
      <c r="B7" s="40">
        <v>2049.0</v>
      </c>
      <c r="C7" s="26" t="s">
        <v>1009</v>
      </c>
      <c r="D7" s="27"/>
      <c r="E7" s="28" t="s">
        <v>1</v>
      </c>
      <c r="F7" s="41">
        <v>0.48</v>
      </c>
      <c r="G7" s="42">
        <v>0.5</v>
      </c>
      <c r="H7" s="31" t="s">
        <v>2</v>
      </c>
      <c r="I7" s="28" t="s">
        <v>2</v>
      </c>
      <c r="J7" s="32">
        <f t="shared" ref="J7:J8" si="3">+2</f>
        <v>2</v>
      </c>
      <c r="K7" s="5">
        <f t="shared" si="1"/>
        <v>-2</v>
      </c>
    </row>
    <row r="8">
      <c r="A8" s="11" t="s">
        <v>15</v>
      </c>
      <c r="B8" s="34">
        <v>2049.0</v>
      </c>
      <c r="C8" s="13" t="s">
        <v>1010</v>
      </c>
      <c r="D8" s="14"/>
      <c r="E8" s="15" t="s">
        <v>1</v>
      </c>
      <c r="F8" s="21">
        <v>0.47</v>
      </c>
      <c r="G8" s="17">
        <v>0.49</v>
      </c>
      <c r="H8" s="18" t="s">
        <v>2</v>
      </c>
      <c r="I8" s="15" t="s">
        <v>2</v>
      </c>
      <c r="J8" s="23">
        <f t="shared" si="3"/>
        <v>2</v>
      </c>
      <c r="K8" s="5">
        <f t="shared" si="1"/>
        <v>-2</v>
      </c>
    </row>
    <row r="9">
      <c r="A9" s="11" t="s">
        <v>18</v>
      </c>
      <c r="B9" s="34">
        <v>1000.0</v>
      </c>
      <c r="C9" s="13" t="s">
        <v>1011</v>
      </c>
      <c r="D9" s="33" t="s">
        <v>1012</v>
      </c>
      <c r="E9" s="15" t="s">
        <v>1</v>
      </c>
      <c r="F9" s="16">
        <v>0.49</v>
      </c>
      <c r="G9" s="17">
        <v>0.5</v>
      </c>
      <c r="H9" s="18" t="s">
        <v>2</v>
      </c>
      <c r="I9" s="15" t="s">
        <v>2</v>
      </c>
      <c r="J9" s="23">
        <f>+1</f>
        <v>1</v>
      </c>
      <c r="K9" s="5">
        <f t="shared" si="1"/>
        <v>-1</v>
      </c>
    </row>
    <row r="10">
      <c r="A10" s="11" t="s">
        <v>1013</v>
      </c>
      <c r="B10" s="34">
        <v>1527.0</v>
      </c>
      <c r="C10" s="13" t="s">
        <v>1014</v>
      </c>
      <c r="D10" s="33" t="s">
        <v>1015</v>
      </c>
      <c r="E10" s="15" t="s">
        <v>1</v>
      </c>
      <c r="F10" s="21">
        <v>0.47</v>
      </c>
      <c r="G10" s="35">
        <v>0.47</v>
      </c>
      <c r="H10" s="18" t="s">
        <v>2</v>
      </c>
      <c r="I10" s="19"/>
      <c r="J10" s="20" t="s">
        <v>14</v>
      </c>
      <c r="K10" s="5">
        <f t="shared" si="1"/>
        <v>0</v>
      </c>
    </row>
    <row r="11">
      <c r="A11" s="11" t="s">
        <v>1013</v>
      </c>
      <c r="B11" s="34">
        <v>1527.0</v>
      </c>
      <c r="C11" s="13" t="s">
        <v>1016</v>
      </c>
      <c r="D11" s="33" t="s">
        <v>1017</v>
      </c>
      <c r="E11" s="15" t="s">
        <v>1</v>
      </c>
      <c r="F11" s="16">
        <v>0.48</v>
      </c>
      <c r="G11" s="17">
        <v>0.48</v>
      </c>
      <c r="H11" s="18" t="s">
        <v>2</v>
      </c>
      <c r="I11" s="19"/>
      <c r="J11" s="20" t="s">
        <v>14</v>
      </c>
      <c r="K11" s="5">
        <f t="shared" si="1"/>
        <v>0</v>
      </c>
    </row>
    <row r="12">
      <c r="A12" s="11" t="s">
        <v>1013</v>
      </c>
      <c r="B12" s="34">
        <v>1527.0</v>
      </c>
      <c r="C12" s="13" t="s">
        <v>1018</v>
      </c>
      <c r="D12" s="33" t="s">
        <v>1019</v>
      </c>
      <c r="E12" s="15" t="s">
        <v>1</v>
      </c>
      <c r="F12" s="21">
        <v>0.46</v>
      </c>
      <c r="G12" s="35">
        <v>0.47</v>
      </c>
      <c r="H12" s="18" t="s">
        <v>2</v>
      </c>
      <c r="I12" s="15" t="s">
        <v>2</v>
      </c>
      <c r="J12" s="23">
        <f t="shared" ref="J12:J13" si="4">+1</f>
        <v>1</v>
      </c>
      <c r="K12" s="5">
        <f t="shared" si="1"/>
        <v>-1</v>
      </c>
    </row>
    <row r="13">
      <c r="A13" s="11" t="s">
        <v>1013</v>
      </c>
      <c r="B13" s="34">
        <v>1527.0</v>
      </c>
      <c r="C13" s="13" t="s">
        <v>1020</v>
      </c>
      <c r="D13" s="33" t="s">
        <v>1021</v>
      </c>
      <c r="E13" s="15" t="s">
        <v>1</v>
      </c>
      <c r="F13" s="21">
        <v>0.47</v>
      </c>
      <c r="G13" s="17">
        <v>0.48</v>
      </c>
      <c r="H13" s="18" t="s">
        <v>2</v>
      </c>
      <c r="I13" s="15" t="s">
        <v>2</v>
      </c>
      <c r="J13" s="23">
        <f t="shared" si="4"/>
        <v>1</v>
      </c>
      <c r="K13" s="5">
        <f t="shared" si="1"/>
        <v>-1</v>
      </c>
    </row>
    <row r="14">
      <c r="A14" s="11" t="s">
        <v>172</v>
      </c>
      <c r="B14" s="12">
        <v>798.0</v>
      </c>
      <c r="C14" s="13" t="s">
        <v>1022</v>
      </c>
      <c r="D14" s="14"/>
      <c r="E14" s="15" t="s">
        <v>1</v>
      </c>
      <c r="F14" s="16">
        <v>0.48</v>
      </c>
      <c r="G14" s="35">
        <v>0.46</v>
      </c>
      <c r="H14" s="18" t="s">
        <v>2</v>
      </c>
      <c r="I14" s="15" t="s">
        <v>1</v>
      </c>
      <c r="J14" s="36">
        <f t="shared" ref="J14:J15" si="5">+2</f>
        <v>2</v>
      </c>
      <c r="K14" s="5">
        <f t="shared" si="1"/>
        <v>2</v>
      </c>
    </row>
    <row r="15">
      <c r="A15" s="11" t="s">
        <v>172</v>
      </c>
      <c r="B15" s="12">
        <v>699.0</v>
      </c>
      <c r="C15" s="13" t="s">
        <v>1023</v>
      </c>
      <c r="D15" s="14"/>
      <c r="E15" s="15" t="s">
        <v>1</v>
      </c>
      <c r="F15" s="16">
        <v>0.49</v>
      </c>
      <c r="G15" s="35">
        <v>0.47</v>
      </c>
      <c r="H15" s="18" t="s">
        <v>2</v>
      </c>
      <c r="I15" s="15" t="s">
        <v>1</v>
      </c>
      <c r="J15" s="36">
        <f t="shared" si="5"/>
        <v>2</v>
      </c>
      <c r="K15" s="5">
        <f t="shared" si="1"/>
        <v>2</v>
      </c>
    </row>
    <row r="16">
      <c r="A16" s="11" t="s">
        <v>1024</v>
      </c>
      <c r="B16" s="12">
        <v>400.0</v>
      </c>
      <c r="C16" s="13" t="s">
        <v>1025</v>
      </c>
      <c r="D16" s="14"/>
      <c r="E16" s="15" t="s">
        <v>1</v>
      </c>
      <c r="F16" s="39">
        <v>0.51</v>
      </c>
      <c r="G16" s="17">
        <v>0.5</v>
      </c>
      <c r="H16" s="18" t="s">
        <v>2</v>
      </c>
      <c r="I16" s="15" t="s">
        <v>1</v>
      </c>
      <c r="J16" s="36">
        <f>+1</f>
        <v>1</v>
      </c>
      <c r="K16" s="5">
        <f t="shared" si="1"/>
        <v>1</v>
      </c>
    </row>
    <row r="17">
      <c r="A17" s="11" t="s">
        <v>26</v>
      </c>
      <c r="B17" s="34">
        <v>2373.0</v>
      </c>
      <c r="C17" s="13" t="s">
        <v>1026</v>
      </c>
      <c r="D17" s="14"/>
      <c r="E17" s="15" t="s">
        <v>1</v>
      </c>
      <c r="F17" s="39">
        <v>0.5</v>
      </c>
      <c r="G17" s="17">
        <v>0.48</v>
      </c>
      <c r="H17" s="18" t="s">
        <v>2</v>
      </c>
      <c r="I17" s="15" t="s">
        <v>1</v>
      </c>
      <c r="J17" s="36">
        <f>+2</f>
        <v>2</v>
      </c>
      <c r="K17" s="5">
        <f t="shared" si="1"/>
        <v>2</v>
      </c>
    </row>
    <row r="18">
      <c r="A18" s="11" t="s">
        <v>26</v>
      </c>
      <c r="B18" s="34">
        <v>2119.0</v>
      </c>
      <c r="C18" s="13" t="s">
        <v>1027</v>
      </c>
      <c r="D18" s="14"/>
      <c r="E18" s="15" t="s">
        <v>1</v>
      </c>
      <c r="F18" s="39">
        <v>0.51</v>
      </c>
      <c r="G18" s="35">
        <v>0.47</v>
      </c>
      <c r="H18" s="18" t="s">
        <v>2</v>
      </c>
      <c r="I18" s="15" t="s">
        <v>1</v>
      </c>
      <c r="J18" s="36">
        <f>+4</f>
        <v>4</v>
      </c>
      <c r="K18" s="5">
        <f t="shared" si="1"/>
        <v>4</v>
      </c>
    </row>
    <row r="19">
      <c r="A19" s="11" t="s">
        <v>26</v>
      </c>
      <c r="B19" s="34">
        <v>2373.0</v>
      </c>
      <c r="C19" s="13" t="s">
        <v>1028</v>
      </c>
      <c r="D19" s="14"/>
      <c r="E19" s="15" t="s">
        <v>1</v>
      </c>
      <c r="F19" s="16">
        <v>0.49</v>
      </c>
      <c r="G19" s="35">
        <v>0.47</v>
      </c>
      <c r="H19" s="18" t="s">
        <v>2</v>
      </c>
      <c r="I19" s="15" t="s">
        <v>1</v>
      </c>
      <c r="J19" s="36">
        <f t="shared" ref="J19:J21" si="6">+2</f>
        <v>2</v>
      </c>
      <c r="K19" s="5">
        <f t="shared" si="1"/>
        <v>2</v>
      </c>
    </row>
    <row r="20">
      <c r="A20" s="11" t="s">
        <v>30</v>
      </c>
      <c r="B20" s="12">
        <v>850.0</v>
      </c>
      <c r="C20" s="13" t="s">
        <v>1029</v>
      </c>
      <c r="D20" s="33" t="s">
        <v>1030</v>
      </c>
      <c r="E20" s="15" t="s">
        <v>1</v>
      </c>
      <c r="F20" s="16">
        <v>0.5</v>
      </c>
      <c r="G20" s="17">
        <v>0.48</v>
      </c>
      <c r="H20" s="18" t="s">
        <v>2</v>
      </c>
      <c r="I20" s="15" t="s">
        <v>1</v>
      </c>
      <c r="J20" s="36">
        <f t="shared" si="6"/>
        <v>2</v>
      </c>
      <c r="K20" s="5">
        <f t="shared" si="1"/>
        <v>2</v>
      </c>
    </row>
    <row r="21">
      <c r="A21" s="24" t="s">
        <v>30</v>
      </c>
      <c r="B21" s="40">
        <v>1738.0</v>
      </c>
      <c r="C21" s="26" t="s">
        <v>1031</v>
      </c>
      <c r="D21" s="27"/>
      <c r="E21" s="28" t="s">
        <v>1</v>
      </c>
      <c r="F21" s="41">
        <v>0.48</v>
      </c>
      <c r="G21" s="42">
        <v>0.49</v>
      </c>
      <c r="H21" s="31" t="s">
        <v>2</v>
      </c>
      <c r="I21" s="28" t="s">
        <v>2</v>
      </c>
      <c r="J21" s="32">
        <f t="shared" si="6"/>
        <v>2</v>
      </c>
      <c r="K21" s="5">
        <f t="shared" si="1"/>
        <v>-2</v>
      </c>
    </row>
    <row r="22">
      <c r="A22" s="11" t="s">
        <v>30</v>
      </c>
      <c r="B22" s="34">
        <v>1738.0</v>
      </c>
      <c r="C22" s="13" t="s">
        <v>1032</v>
      </c>
      <c r="D22" s="14"/>
      <c r="E22" s="15" t="s">
        <v>1</v>
      </c>
      <c r="F22" s="21">
        <v>0.47</v>
      </c>
      <c r="G22" s="17">
        <v>0.49</v>
      </c>
      <c r="H22" s="18" t="s">
        <v>2</v>
      </c>
      <c r="I22" s="15" t="s">
        <v>2</v>
      </c>
      <c r="J22" s="23">
        <f>+1</f>
        <v>1</v>
      </c>
      <c r="K22" s="5">
        <f t="shared" si="1"/>
        <v>-1</v>
      </c>
    </row>
    <row r="23">
      <c r="A23" s="11" t="s">
        <v>33</v>
      </c>
      <c r="B23" s="12">
        <v>800.0</v>
      </c>
      <c r="C23" s="13" t="s">
        <v>1033</v>
      </c>
      <c r="D23" s="14"/>
      <c r="E23" s="15" t="s">
        <v>1</v>
      </c>
      <c r="F23" s="21">
        <v>0.47</v>
      </c>
      <c r="G23" s="17">
        <v>0.49</v>
      </c>
      <c r="H23" s="18" t="s">
        <v>2</v>
      </c>
      <c r="I23" s="15" t="s">
        <v>2</v>
      </c>
      <c r="J23" s="23">
        <f>+2</f>
        <v>2</v>
      </c>
      <c r="K23" s="5">
        <f t="shared" si="1"/>
        <v>-2</v>
      </c>
    </row>
    <row r="24">
      <c r="A24" s="11" t="s">
        <v>36</v>
      </c>
      <c r="B24" s="34">
        <v>1596.0</v>
      </c>
      <c r="C24" s="13" t="s">
        <v>1034</v>
      </c>
      <c r="D24" s="33" t="s">
        <v>1035</v>
      </c>
      <c r="E24" s="15" t="s">
        <v>1</v>
      </c>
      <c r="F24" s="16">
        <v>0.48</v>
      </c>
      <c r="G24" s="17">
        <v>0.48</v>
      </c>
      <c r="H24" s="18" t="s">
        <v>2</v>
      </c>
      <c r="I24" s="19"/>
      <c r="J24" s="20" t="s">
        <v>14</v>
      </c>
      <c r="K24" s="5">
        <f t="shared" si="1"/>
        <v>0</v>
      </c>
    </row>
    <row r="25">
      <c r="A25" s="11" t="s">
        <v>41</v>
      </c>
      <c r="B25" s="12">
        <v>956.0</v>
      </c>
      <c r="C25" s="13" t="s">
        <v>1036</v>
      </c>
      <c r="D25" s="33" t="s">
        <v>1037</v>
      </c>
      <c r="E25" s="15" t="s">
        <v>1</v>
      </c>
      <c r="F25" s="39">
        <v>0.51</v>
      </c>
      <c r="G25" s="17">
        <v>0.48</v>
      </c>
      <c r="H25" s="18" t="s">
        <v>2</v>
      </c>
      <c r="I25" s="15" t="s">
        <v>1</v>
      </c>
      <c r="J25" s="36">
        <f>+3</f>
        <v>3</v>
      </c>
      <c r="K25" s="5">
        <f t="shared" si="1"/>
        <v>3</v>
      </c>
    </row>
    <row r="26">
      <c r="A26" s="11" t="s">
        <v>41</v>
      </c>
      <c r="B26" s="12">
        <v>982.0</v>
      </c>
      <c r="C26" s="13" t="s">
        <v>1038</v>
      </c>
      <c r="D26" s="33" t="s">
        <v>1039</v>
      </c>
      <c r="E26" s="15" t="s">
        <v>1</v>
      </c>
      <c r="F26" s="39">
        <v>0.5</v>
      </c>
      <c r="G26" s="17">
        <v>0.48</v>
      </c>
      <c r="H26" s="18" t="s">
        <v>2</v>
      </c>
      <c r="I26" s="15" t="s">
        <v>1</v>
      </c>
      <c r="J26" s="36">
        <f>+2</f>
        <v>2</v>
      </c>
      <c r="K26" s="5">
        <f t="shared" si="1"/>
        <v>2</v>
      </c>
    </row>
    <row r="27">
      <c r="A27" s="11" t="s">
        <v>41</v>
      </c>
      <c r="B27" s="12">
        <v>956.0</v>
      </c>
      <c r="C27" s="13" t="s">
        <v>1040</v>
      </c>
      <c r="D27" s="33" t="s">
        <v>1041</v>
      </c>
      <c r="E27" s="15" t="s">
        <v>1</v>
      </c>
      <c r="F27" s="16">
        <v>0.49</v>
      </c>
      <c r="G27" s="35">
        <v>0.46</v>
      </c>
      <c r="H27" s="18" t="s">
        <v>2</v>
      </c>
      <c r="I27" s="15" t="s">
        <v>1</v>
      </c>
      <c r="J27" s="36">
        <f>+3</f>
        <v>3</v>
      </c>
      <c r="K27" s="5">
        <f t="shared" si="1"/>
        <v>3</v>
      </c>
    </row>
    <row r="28">
      <c r="A28" s="11" t="s">
        <v>41</v>
      </c>
      <c r="B28" s="12">
        <v>982.0</v>
      </c>
      <c r="C28" s="13" t="s">
        <v>1042</v>
      </c>
      <c r="D28" s="33" t="s">
        <v>1043</v>
      </c>
      <c r="E28" s="15" t="s">
        <v>1</v>
      </c>
      <c r="F28" s="16">
        <v>0.48</v>
      </c>
      <c r="G28" s="35">
        <v>0.46</v>
      </c>
      <c r="H28" s="18" t="s">
        <v>2</v>
      </c>
      <c r="I28" s="15" t="s">
        <v>1</v>
      </c>
      <c r="J28" s="36">
        <f t="shared" ref="J28:J29" si="7">+2</f>
        <v>2</v>
      </c>
      <c r="K28" s="5">
        <f t="shared" si="1"/>
        <v>2</v>
      </c>
    </row>
    <row r="29">
      <c r="A29" s="11" t="s">
        <v>41</v>
      </c>
      <c r="B29" s="12">
        <v>908.0</v>
      </c>
      <c r="C29" s="13" t="s">
        <v>1044</v>
      </c>
      <c r="D29" s="14"/>
      <c r="E29" s="15" t="s">
        <v>1</v>
      </c>
      <c r="F29" s="39">
        <v>0.5</v>
      </c>
      <c r="G29" s="17">
        <v>0.48</v>
      </c>
      <c r="H29" s="18" t="s">
        <v>2</v>
      </c>
      <c r="I29" s="15" t="s">
        <v>1</v>
      </c>
      <c r="J29" s="36">
        <f t="shared" si="7"/>
        <v>2</v>
      </c>
      <c r="K29" s="5">
        <f t="shared" si="1"/>
        <v>2</v>
      </c>
    </row>
    <row r="30">
      <c r="A30" s="11" t="s">
        <v>197</v>
      </c>
      <c r="B30" s="34">
        <v>1538.0</v>
      </c>
      <c r="C30" s="13" t="s">
        <v>1045</v>
      </c>
      <c r="D30" s="14"/>
      <c r="E30" s="15" t="s">
        <v>1</v>
      </c>
      <c r="F30" s="16">
        <v>0.48</v>
      </c>
      <c r="G30" s="17">
        <v>0.48</v>
      </c>
      <c r="H30" s="18" t="s">
        <v>2</v>
      </c>
      <c r="I30" s="19"/>
      <c r="J30" s="20" t="s">
        <v>14</v>
      </c>
      <c r="K30" s="5">
        <f t="shared" si="1"/>
        <v>0</v>
      </c>
    </row>
    <row r="31">
      <c r="A31" s="11" t="s">
        <v>208</v>
      </c>
      <c r="B31" s="12">
        <v>500.0</v>
      </c>
      <c r="C31" s="13" t="s">
        <v>1046</v>
      </c>
      <c r="D31" s="33" t="s">
        <v>1047</v>
      </c>
      <c r="E31" s="15" t="s">
        <v>1</v>
      </c>
      <c r="F31" s="16">
        <v>0.49</v>
      </c>
      <c r="G31" s="17">
        <v>0.49</v>
      </c>
      <c r="H31" s="18" t="s">
        <v>2</v>
      </c>
      <c r="I31" s="19"/>
      <c r="J31" s="20" t="s">
        <v>14</v>
      </c>
      <c r="K31" s="5">
        <f t="shared" si="1"/>
        <v>0</v>
      </c>
    </row>
    <row r="32">
      <c r="A32" s="11" t="s">
        <v>208</v>
      </c>
      <c r="B32" s="12">
        <v>460.0</v>
      </c>
      <c r="C32" s="13" t="s">
        <v>1048</v>
      </c>
      <c r="D32" s="33" t="s">
        <v>1049</v>
      </c>
      <c r="E32" s="15" t="s">
        <v>1</v>
      </c>
      <c r="F32" s="16">
        <v>0.49</v>
      </c>
      <c r="G32" s="35">
        <v>0.47</v>
      </c>
      <c r="H32" s="18" t="s">
        <v>2</v>
      </c>
      <c r="I32" s="15" t="s">
        <v>1</v>
      </c>
      <c r="J32" s="36">
        <f t="shared" ref="J32:J33" si="8">+2</f>
        <v>2</v>
      </c>
      <c r="K32" s="5">
        <f t="shared" si="1"/>
        <v>2</v>
      </c>
    </row>
    <row r="33">
      <c r="A33" s="11" t="s">
        <v>208</v>
      </c>
      <c r="B33" s="34">
        <v>1400.0</v>
      </c>
      <c r="C33" s="13" t="s">
        <v>1050</v>
      </c>
      <c r="D33" s="14"/>
      <c r="E33" s="15" t="s">
        <v>1</v>
      </c>
      <c r="F33" s="39">
        <v>0.5</v>
      </c>
      <c r="G33" s="17">
        <v>0.48</v>
      </c>
      <c r="H33" s="18" t="s">
        <v>2</v>
      </c>
      <c r="I33" s="15" t="s">
        <v>1</v>
      </c>
      <c r="J33" s="36">
        <f t="shared" si="8"/>
        <v>2</v>
      </c>
      <c r="K33" s="5">
        <f t="shared" si="1"/>
        <v>2</v>
      </c>
    </row>
    <row r="34">
      <c r="A34" s="11" t="s">
        <v>208</v>
      </c>
      <c r="B34" s="34">
        <v>1558.0</v>
      </c>
      <c r="C34" s="13" t="s">
        <v>1051</v>
      </c>
      <c r="D34" s="14"/>
      <c r="E34" s="15" t="s">
        <v>1</v>
      </c>
      <c r="F34" s="39">
        <v>0.51</v>
      </c>
      <c r="G34" s="35">
        <v>0.47</v>
      </c>
      <c r="H34" s="18" t="s">
        <v>2</v>
      </c>
      <c r="I34" s="15" t="s">
        <v>1</v>
      </c>
      <c r="J34" s="36">
        <f>+4</f>
        <v>4</v>
      </c>
      <c r="K34" s="5">
        <f t="shared" si="1"/>
        <v>4</v>
      </c>
    </row>
    <row r="35">
      <c r="A35" s="11" t="s">
        <v>208</v>
      </c>
      <c r="B35" s="12">
        <v>600.0</v>
      </c>
      <c r="C35" s="13" t="s">
        <v>1052</v>
      </c>
      <c r="D35" s="14"/>
      <c r="E35" s="15" t="s">
        <v>1</v>
      </c>
      <c r="F35" s="21">
        <v>0.46</v>
      </c>
      <c r="G35" s="22">
        <v>0.52</v>
      </c>
      <c r="H35" s="18" t="s">
        <v>2</v>
      </c>
      <c r="I35" s="15" t="s">
        <v>2</v>
      </c>
      <c r="J35" s="23">
        <f>+6</f>
        <v>6</v>
      </c>
      <c r="K35" s="5">
        <f t="shared" si="1"/>
        <v>-6</v>
      </c>
    </row>
    <row r="36">
      <c r="A36" s="11" t="s">
        <v>208</v>
      </c>
      <c r="B36" s="12">
        <v>600.0</v>
      </c>
      <c r="C36" s="13" t="s">
        <v>1053</v>
      </c>
      <c r="D36" s="14"/>
      <c r="E36" s="15" t="s">
        <v>1</v>
      </c>
      <c r="F36" s="21">
        <v>0.46</v>
      </c>
      <c r="G36" s="22">
        <v>0.51</v>
      </c>
      <c r="H36" s="18" t="s">
        <v>2</v>
      </c>
      <c r="I36" s="15" t="s">
        <v>2</v>
      </c>
      <c r="J36" s="23">
        <f>+5</f>
        <v>5</v>
      </c>
      <c r="K36" s="5">
        <f t="shared" si="1"/>
        <v>-5</v>
      </c>
    </row>
    <row r="37">
      <c r="A37" s="11" t="s">
        <v>314</v>
      </c>
      <c r="B37" s="34">
        <v>1204.0</v>
      </c>
      <c r="C37" s="13" t="s">
        <v>1054</v>
      </c>
      <c r="D37" s="14"/>
      <c r="E37" s="15" t="s">
        <v>1</v>
      </c>
      <c r="F37" s="16">
        <v>0.48</v>
      </c>
      <c r="G37" s="35">
        <v>0.47</v>
      </c>
      <c r="H37" s="18" t="s">
        <v>2</v>
      </c>
      <c r="I37" s="15" t="s">
        <v>1</v>
      </c>
      <c r="J37" s="36">
        <f t="shared" ref="J37:J38" si="9">+1</f>
        <v>1</v>
      </c>
      <c r="K37" s="5">
        <f t="shared" si="1"/>
        <v>1</v>
      </c>
    </row>
    <row r="38">
      <c r="A38" s="11" t="s">
        <v>314</v>
      </c>
      <c r="B38" s="34">
        <v>1204.0</v>
      </c>
      <c r="C38" s="13" t="s">
        <v>1055</v>
      </c>
      <c r="D38" s="14"/>
      <c r="E38" s="15" t="s">
        <v>1</v>
      </c>
      <c r="F38" s="16">
        <v>0.48</v>
      </c>
      <c r="G38" s="35">
        <v>0.47</v>
      </c>
      <c r="H38" s="18" t="s">
        <v>2</v>
      </c>
      <c r="I38" s="15" t="s">
        <v>1</v>
      </c>
      <c r="J38" s="36">
        <f t="shared" si="9"/>
        <v>1</v>
      </c>
      <c r="K38" s="5">
        <f t="shared" si="1"/>
        <v>1</v>
      </c>
    </row>
    <row r="39">
      <c r="A39" s="11" t="s">
        <v>52</v>
      </c>
      <c r="B39" s="34">
        <v>1299.0</v>
      </c>
      <c r="C39" s="13" t="s">
        <v>1056</v>
      </c>
      <c r="D39" s="14"/>
      <c r="E39" s="15" t="s">
        <v>1</v>
      </c>
      <c r="F39" s="21">
        <v>0.47</v>
      </c>
      <c r="G39" s="17">
        <v>0.5</v>
      </c>
      <c r="H39" s="18" t="s">
        <v>2</v>
      </c>
      <c r="I39" s="15" t="s">
        <v>2</v>
      </c>
      <c r="J39" s="23">
        <f>+3</f>
        <v>3</v>
      </c>
      <c r="K39" s="5">
        <f t="shared" si="1"/>
        <v>-3</v>
      </c>
    </row>
    <row r="40">
      <c r="A40" s="24" t="s">
        <v>52</v>
      </c>
      <c r="B40" s="40">
        <v>1299.0</v>
      </c>
      <c r="C40" s="26" t="s">
        <v>1057</v>
      </c>
      <c r="D40" s="27"/>
      <c r="E40" s="28" t="s">
        <v>1</v>
      </c>
      <c r="F40" s="29">
        <v>0.47</v>
      </c>
      <c r="G40" s="42">
        <v>0.49</v>
      </c>
      <c r="H40" s="31" t="s">
        <v>2</v>
      </c>
      <c r="I40" s="28" t="s">
        <v>2</v>
      </c>
      <c r="J40" s="32">
        <f t="shared" ref="J40:J41" si="10">+2</f>
        <v>2</v>
      </c>
      <c r="K40" s="5">
        <f t="shared" si="1"/>
        <v>-2</v>
      </c>
    </row>
    <row r="41">
      <c r="A41" s="11" t="s">
        <v>440</v>
      </c>
      <c r="B41" s="34">
        <v>2186.0</v>
      </c>
      <c r="C41" s="13" t="s">
        <v>1058</v>
      </c>
      <c r="D41" s="14"/>
      <c r="E41" s="15" t="s">
        <v>1</v>
      </c>
      <c r="F41" s="21">
        <v>0.47</v>
      </c>
      <c r="G41" s="17">
        <v>0.49</v>
      </c>
      <c r="H41" s="18" t="s">
        <v>2</v>
      </c>
      <c r="I41" s="15" t="s">
        <v>2</v>
      </c>
      <c r="J41" s="23">
        <f t="shared" si="10"/>
        <v>2</v>
      </c>
      <c r="K41" s="5">
        <f t="shared" si="1"/>
        <v>-2</v>
      </c>
    </row>
    <row r="42">
      <c r="A42" s="24" t="s">
        <v>440</v>
      </c>
      <c r="B42" s="40">
        <v>2186.0</v>
      </c>
      <c r="C42" s="26" t="s">
        <v>1059</v>
      </c>
      <c r="D42" s="27"/>
      <c r="E42" s="28" t="s">
        <v>1</v>
      </c>
      <c r="F42" s="29">
        <v>0.46</v>
      </c>
      <c r="G42" s="48">
        <v>0.47</v>
      </c>
      <c r="H42" s="31" t="s">
        <v>2</v>
      </c>
      <c r="I42" s="28" t="s">
        <v>2</v>
      </c>
      <c r="J42" s="32">
        <f t="shared" ref="J42:J44" si="11">+1</f>
        <v>1</v>
      </c>
      <c r="K42" s="5">
        <f t="shared" si="1"/>
        <v>-1</v>
      </c>
    </row>
    <row r="43">
      <c r="A43" s="11" t="s">
        <v>440</v>
      </c>
      <c r="B43" s="12">
        <v>824.0</v>
      </c>
      <c r="C43" s="13" t="s">
        <v>1060</v>
      </c>
      <c r="D43" s="14"/>
      <c r="E43" s="15" t="s">
        <v>1</v>
      </c>
      <c r="F43" s="21">
        <v>0.46</v>
      </c>
      <c r="G43" s="35">
        <v>0.47</v>
      </c>
      <c r="H43" s="18" t="s">
        <v>2</v>
      </c>
      <c r="I43" s="15" t="s">
        <v>2</v>
      </c>
      <c r="J43" s="23">
        <f t="shared" si="11"/>
        <v>1</v>
      </c>
      <c r="K43" s="5">
        <f t="shared" si="1"/>
        <v>-1</v>
      </c>
    </row>
    <row r="44">
      <c r="A44" s="11" t="s">
        <v>440</v>
      </c>
      <c r="B44" s="34">
        <v>1057.0</v>
      </c>
      <c r="C44" s="13" t="s">
        <v>1061</v>
      </c>
      <c r="D44" s="33" t="s">
        <v>1062</v>
      </c>
      <c r="E44" s="15" t="s">
        <v>1</v>
      </c>
      <c r="F44" s="16">
        <v>0.49</v>
      </c>
      <c r="G44" s="22">
        <v>0.5</v>
      </c>
      <c r="H44" s="18" t="s">
        <v>2</v>
      </c>
      <c r="I44" s="15" t="s">
        <v>2</v>
      </c>
      <c r="J44" s="23">
        <f t="shared" si="11"/>
        <v>1</v>
      </c>
      <c r="K44" s="5">
        <f t="shared" si="1"/>
        <v>-1</v>
      </c>
    </row>
    <row r="45">
      <c r="A45" s="11" t="s">
        <v>440</v>
      </c>
      <c r="B45" s="34">
        <v>1310.0</v>
      </c>
      <c r="C45" s="13" t="s">
        <v>1063</v>
      </c>
      <c r="D45" s="33" t="s">
        <v>1064</v>
      </c>
      <c r="E45" s="15" t="s">
        <v>1</v>
      </c>
      <c r="F45" s="39">
        <v>0.5</v>
      </c>
      <c r="G45" s="17">
        <v>0.48</v>
      </c>
      <c r="H45" s="18" t="s">
        <v>2</v>
      </c>
      <c r="I45" s="15" t="s">
        <v>1</v>
      </c>
      <c r="J45" s="36">
        <f>+2</f>
        <v>2</v>
      </c>
      <c r="K45" s="5">
        <f t="shared" si="1"/>
        <v>2</v>
      </c>
    </row>
    <row r="46">
      <c r="A46" s="11" t="s">
        <v>440</v>
      </c>
      <c r="B46" s="34">
        <v>1057.0</v>
      </c>
      <c r="C46" s="13" t="s">
        <v>1065</v>
      </c>
      <c r="D46" s="33" t="s">
        <v>1066</v>
      </c>
      <c r="E46" s="15" t="s">
        <v>1</v>
      </c>
      <c r="F46" s="16">
        <v>0.48</v>
      </c>
      <c r="G46" s="17">
        <v>0.48</v>
      </c>
      <c r="H46" s="18" t="s">
        <v>2</v>
      </c>
      <c r="I46" s="19"/>
      <c r="J46" s="20" t="s">
        <v>14</v>
      </c>
      <c r="K46" s="5">
        <f t="shared" si="1"/>
        <v>0</v>
      </c>
    </row>
    <row r="47">
      <c r="A47" s="11" t="s">
        <v>440</v>
      </c>
      <c r="B47" s="34">
        <v>1310.0</v>
      </c>
      <c r="C47" s="13" t="s">
        <v>1067</v>
      </c>
      <c r="D47" s="33" t="s">
        <v>1068</v>
      </c>
      <c r="E47" s="15" t="s">
        <v>1</v>
      </c>
      <c r="F47" s="16">
        <v>0.48</v>
      </c>
      <c r="G47" s="35">
        <v>0.46</v>
      </c>
      <c r="H47" s="18" t="s">
        <v>2</v>
      </c>
      <c r="I47" s="15" t="s">
        <v>1</v>
      </c>
      <c r="J47" s="36">
        <f>+2</f>
        <v>2</v>
      </c>
      <c r="K47" s="5">
        <f t="shared" si="1"/>
        <v>2</v>
      </c>
    </row>
    <row r="48">
      <c r="A48" s="11" t="s">
        <v>219</v>
      </c>
      <c r="B48" s="12">
        <v>819.0</v>
      </c>
      <c r="C48" s="13" t="s">
        <v>1069</v>
      </c>
      <c r="D48" s="14"/>
      <c r="E48" s="15" t="s">
        <v>1</v>
      </c>
      <c r="F48" s="16">
        <v>0.48</v>
      </c>
      <c r="G48" s="17">
        <v>0.48</v>
      </c>
      <c r="H48" s="18" t="s">
        <v>2</v>
      </c>
      <c r="I48" s="19"/>
      <c r="J48" s="20" t="s">
        <v>14</v>
      </c>
      <c r="K48" s="5">
        <f t="shared" si="1"/>
        <v>0</v>
      </c>
    </row>
    <row r="49">
      <c r="A49" s="11" t="s">
        <v>1070</v>
      </c>
      <c r="B49" s="34">
        <v>1273.0</v>
      </c>
      <c r="C49" s="13" t="s">
        <v>1071</v>
      </c>
      <c r="D49" s="33" t="s">
        <v>1072</v>
      </c>
      <c r="E49" s="15" t="s">
        <v>1</v>
      </c>
      <c r="F49" s="16">
        <v>0.49</v>
      </c>
      <c r="G49" s="17">
        <v>0.49</v>
      </c>
      <c r="H49" s="18" t="s">
        <v>2</v>
      </c>
      <c r="I49" s="19"/>
      <c r="J49" s="20" t="s">
        <v>14</v>
      </c>
      <c r="K49" s="5">
        <f t="shared" si="1"/>
        <v>0</v>
      </c>
    </row>
    <row r="50">
      <c r="A50" s="11" t="s">
        <v>221</v>
      </c>
      <c r="B50" s="12">
        <v>800.0</v>
      </c>
      <c r="C50" s="13" t="s">
        <v>1073</v>
      </c>
      <c r="D50" s="14"/>
      <c r="E50" s="15" t="s">
        <v>1</v>
      </c>
      <c r="F50" s="21">
        <v>0.47</v>
      </c>
      <c r="G50" s="17">
        <v>0.48</v>
      </c>
      <c r="H50" s="18" t="s">
        <v>2</v>
      </c>
      <c r="I50" s="15" t="s">
        <v>2</v>
      </c>
      <c r="J50" s="23">
        <f>+1</f>
        <v>1</v>
      </c>
      <c r="K50" s="5">
        <f t="shared" si="1"/>
        <v>-1</v>
      </c>
    </row>
    <row r="51">
      <c r="A51" s="24" t="s">
        <v>57</v>
      </c>
      <c r="B51" s="40">
        <v>1116.0</v>
      </c>
      <c r="C51" s="26" t="s">
        <v>1074</v>
      </c>
      <c r="D51" s="26" t="s">
        <v>1075</v>
      </c>
      <c r="E51" s="28" t="s">
        <v>1</v>
      </c>
      <c r="F51" s="41">
        <v>0.48</v>
      </c>
      <c r="G51" s="42">
        <v>0.48</v>
      </c>
      <c r="H51" s="31" t="s">
        <v>2</v>
      </c>
      <c r="I51" s="46"/>
      <c r="J51" s="47" t="s">
        <v>14</v>
      </c>
      <c r="K51" s="5">
        <f t="shared" si="1"/>
        <v>0</v>
      </c>
    </row>
    <row r="52">
      <c r="A52" s="11" t="s">
        <v>1076</v>
      </c>
      <c r="B52" s="12">
        <v>600.0</v>
      </c>
      <c r="C52" s="13" t="s">
        <v>1077</v>
      </c>
      <c r="D52" s="33" t="s">
        <v>1078</v>
      </c>
      <c r="E52" s="15" t="s">
        <v>1</v>
      </c>
      <c r="F52" s="21">
        <v>0.47</v>
      </c>
      <c r="G52" s="35">
        <v>0.47</v>
      </c>
      <c r="H52" s="18" t="s">
        <v>2</v>
      </c>
      <c r="I52" s="19"/>
      <c r="J52" s="20" t="s">
        <v>14</v>
      </c>
      <c r="K52" s="5">
        <f t="shared" si="1"/>
        <v>0</v>
      </c>
    </row>
    <row r="53">
      <c r="A53" s="11" t="s">
        <v>62</v>
      </c>
      <c r="B53" s="34">
        <v>3685.0</v>
      </c>
      <c r="C53" s="13" t="s">
        <v>1079</v>
      </c>
      <c r="D53" s="14"/>
      <c r="E53" s="15" t="s">
        <v>1</v>
      </c>
      <c r="F53" s="16">
        <v>0.49</v>
      </c>
      <c r="G53" s="17">
        <v>0.48</v>
      </c>
      <c r="H53" s="18" t="s">
        <v>2</v>
      </c>
      <c r="I53" s="15" t="s">
        <v>1</v>
      </c>
      <c r="J53" s="36">
        <f>+1</f>
        <v>1</v>
      </c>
      <c r="K53" s="5">
        <f t="shared" si="1"/>
        <v>1</v>
      </c>
    </row>
    <row r="54">
      <c r="A54" s="24" t="s">
        <v>62</v>
      </c>
      <c r="B54" s="40">
        <v>3708.0</v>
      </c>
      <c r="C54" s="26" t="s">
        <v>1080</v>
      </c>
      <c r="D54" s="27"/>
      <c r="E54" s="28" t="s">
        <v>1</v>
      </c>
      <c r="F54" s="54">
        <v>0.5</v>
      </c>
      <c r="G54" s="48">
        <v>0.47</v>
      </c>
      <c r="H54" s="31" t="s">
        <v>2</v>
      </c>
      <c r="I54" s="28" t="s">
        <v>1</v>
      </c>
      <c r="J54" s="45">
        <f>+3</f>
        <v>3</v>
      </c>
      <c r="K54" s="5">
        <f t="shared" si="1"/>
        <v>3</v>
      </c>
    </row>
    <row r="55">
      <c r="A55" s="11" t="s">
        <v>143</v>
      </c>
      <c r="B55" s="12">
        <v>800.0</v>
      </c>
      <c r="C55" s="13" t="s">
        <v>1081</v>
      </c>
      <c r="D55" s="14"/>
      <c r="E55" s="15" t="s">
        <v>1</v>
      </c>
      <c r="F55" s="16">
        <v>0.48</v>
      </c>
      <c r="G55" s="35">
        <v>0.47</v>
      </c>
      <c r="H55" s="18" t="s">
        <v>2</v>
      </c>
      <c r="I55" s="15" t="s">
        <v>1</v>
      </c>
      <c r="J55" s="36">
        <f>+1</f>
        <v>1</v>
      </c>
      <c r="K55" s="5">
        <f t="shared" si="1"/>
        <v>1</v>
      </c>
    </row>
    <row r="56">
      <c r="A56" s="11" t="s">
        <v>235</v>
      </c>
      <c r="B56" s="12">
        <v>860.0</v>
      </c>
      <c r="C56" s="13" t="s">
        <v>1082</v>
      </c>
      <c r="D56" s="33" t="s">
        <v>1083</v>
      </c>
      <c r="E56" s="15" t="s">
        <v>1</v>
      </c>
      <c r="F56" s="16">
        <v>0.49</v>
      </c>
      <c r="G56" s="22">
        <v>0.51</v>
      </c>
      <c r="H56" s="18" t="s">
        <v>2</v>
      </c>
      <c r="I56" s="15" t="s">
        <v>2</v>
      </c>
      <c r="J56" s="23">
        <f>+2</f>
        <v>2</v>
      </c>
      <c r="K56" s="5">
        <f t="shared" si="1"/>
        <v>-2</v>
      </c>
    </row>
    <row r="57">
      <c r="A57" s="24" t="s">
        <v>65</v>
      </c>
      <c r="B57" s="40">
        <v>1586.0</v>
      </c>
      <c r="C57" s="26" t="s">
        <v>1084</v>
      </c>
      <c r="D57" s="26" t="s">
        <v>1085</v>
      </c>
      <c r="E57" s="28" t="s">
        <v>1</v>
      </c>
      <c r="F57" s="41">
        <v>0.48</v>
      </c>
      <c r="G57" s="48">
        <v>0.47</v>
      </c>
      <c r="H57" s="31" t="s">
        <v>2</v>
      </c>
      <c r="I57" s="28" t="s">
        <v>1</v>
      </c>
      <c r="J57" s="45">
        <f>+1</f>
        <v>1</v>
      </c>
      <c r="K57" s="5">
        <f t="shared" si="1"/>
        <v>1</v>
      </c>
    </row>
    <row r="58">
      <c r="A58" s="11" t="s">
        <v>1086</v>
      </c>
      <c r="B58" s="12">
        <v>500.0</v>
      </c>
      <c r="C58" s="13" t="s">
        <v>1087</v>
      </c>
      <c r="D58" s="33" t="s">
        <v>1088</v>
      </c>
      <c r="E58" s="15" t="s">
        <v>1</v>
      </c>
      <c r="F58" s="21">
        <v>0.46</v>
      </c>
      <c r="G58" s="35">
        <v>0.46</v>
      </c>
      <c r="H58" s="18" t="s">
        <v>2</v>
      </c>
      <c r="I58" s="19"/>
      <c r="J58" s="20" t="s">
        <v>14</v>
      </c>
      <c r="K58" s="5">
        <f t="shared" si="1"/>
        <v>0</v>
      </c>
    </row>
    <row r="59">
      <c r="A59" s="11" t="s">
        <v>146</v>
      </c>
      <c r="B59" s="12">
        <v>840.0</v>
      </c>
      <c r="C59" s="13" t="s">
        <v>1089</v>
      </c>
      <c r="D59" s="33" t="s">
        <v>1090</v>
      </c>
      <c r="E59" s="15" t="s">
        <v>1</v>
      </c>
      <c r="F59" s="16">
        <v>0.48</v>
      </c>
      <c r="G59" s="22">
        <v>0.5</v>
      </c>
      <c r="H59" s="18" t="s">
        <v>2</v>
      </c>
      <c r="I59" s="15" t="s">
        <v>2</v>
      </c>
      <c r="J59" s="23">
        <f t="shared" ref="J59:J61" si="12">+2</f>
        <v>2</v>
      </c>
      <c r="K59" s="5">
        <f t="shared" si="1"/>
        <v>-2</v>
      </c>
    </row>
    <row r="60">
      <c r="A60" s="24" t="s">
        <v>73</v>
      </c>
      <c r="B60" s="25">
        <v>812.0</v>
      </c>
      <c r="C60" s="26" t="s">
        <v>1091</v>
      </c>
      <c r="D60" s="26" t="s">
        <v>1092</v>
      </c>
      <c r="E60" s="28" t="s">
        <v>1</v>
      </c>
      <c r="F60" s="54">
        <v>0.5</v>
      </c>
      <c r="G60" s="42">
        <v>0.48</v>
      </c>
      <c r="H60" s="31" t="s">
        <v>2</v>
      </c>
      <c r="I60" s="28" t="s">
        <v>1</v>
      </c>
      <c r="J60" s="45">
        <f t="shared" si="12"/>
        <v>2</v>
      </c>
      <c r="K60" s="5">
        <f t="shared" si="1"/>
        <v>2</v>
      </c>
    </row>
    <row r="61">
      <c r="A61" s="11" t="s">
        <v>73</v>
      </c>
      <c r="B61" s="12">
        <v>812.0</v>
      </c>
      <c r="C61" s="13" t="s">
        <v>1093</v>
      </c>
      <c r="D61" s="33" t="s">
        <v>1094</v>
      </c>
      <c r="E61" s="15" t="s">
        <v>1</v>
      </c>
      <c r="F61" s="39">
        <v>0.5</v>
      </c>
      <c r="G61" s="17">
        <v>0.48</v>
      </c>
      <c r="H61" s="18" t="s">
        <v>2</v>
      </c>
      <c r="I61" s="15" t="s">
        <v>1</v>
      </c>
      <c r="J61" s="36">
        <f t="shared" si="12"/>
        <v>2</v>
      </c>
      <c r="K61" s="5">
        <f t="shared" si="1"/>
        <v>2</v>
      </c>
    </row>
    <row r="62">
      <c r="A62" s="11" t="s">
        <v>73</v>
      </c>
      <c r="B62" s="12">
        <v>866.0</v>
      </c>
      <c r="C62" s="13" t="s">
        <v>1095</v>
      </c>
      <c r="D62" s="33" t="s">
        <v>1096</v>
      </c>
      <c r="E62" s="15" t="s">
        <v>1</v>
      </c>
      <c r="F62" s="16">
        <v>0.48</v>
      </c>
      <c r="G62" s="17">
        <v>0.48</v>
      </c>
      <c r="H62" s="18" t="s">
        <v>2</v>
      </c>
      <c r="I62" s="19"/>
      <c r="J62" s="20" t="s">
        <v>14</v>
      </c>
      <c r="K62" s="5">
        <f t="shared" si="1"/>
        <v>0</v>
      </c>
    </row>
    <row r="63">
      <c r="A63" s="11" t="s">
        <v>73</v>
      </c>
      <c r="B63" s="12">
        <v>866.0</v>
      </c>
      <c r="C63" s="13" t="s">
        <v>1097</v>
      </c>
      <c r="D63" s="33" t="s">
        <v>1098</v>
      </c>
      <c r="E63" s="15" t="s">
        <v>1</v>
      </c>
      <c r="F63" s="16">
        <v>0.48</v>
      </c>
      <c r="G63" s="17">
        <v>0.48</v>
      </c>
      <c r="H63" s="18" t="s">
        <v>2</v>
      </c>
      <c r="I63" s="19"/>
      <c r="J63" s="20" t="s">
        <v>14</v>
      </c>
      <c r="K63" s="5">
        <f t="shared" si="1"/>
        <v>0</v>
      </c>
    </row>
    <row r="64">
      <c r="A64" s="11" t="s">
        <v>1099</v>
      </c>
      <c r="B64" s="12">
        <v>794.0</v>
      </c>
      <c r="C64" s="13" t="s">
        <v>1100</v>
      </c>
      <c r="D64" s="14"/>
      <c r="E64" s="15" t="s">
        <v>1</v>
      </c>
      <c r="F64" s="16">
        <v>0.48</v>
      </c>
      <c r="G64" s="37">
        <v>0.44</v>
      </c>
      <c r="H64" s="18" t="s">
        <v>2</v>
      </c>
      <c r="I64" s="15" t="s">
        <v>1</v>
      </c>
      <c r="J64" s="36">
        <f>+4</f>
        <v>4</v>
      </c>
      <c r="K64" s="5">
        <f t="shared" si="1"/>
        <v>4</v>
      </c>
    </row>
    <row r="65">
      <c r="A65" s="11" t="s">
        <v>1099</v>
      </c>
      <c r="B65" s="12">
        <v>583.0</v>
      </c>
      <c r="C65" s="13" t="s">
        <v>1101</v>
      </c>
      <c r="D65" s="14"/>
      <c r="E65" s="15" t="s">
        <v>1</v>
      </c>
      <c r="F65" s="16">
        <v>0.49</v>
      </c>
      <c r="G65" s="22">
        <v>0.5</v>
      </c>
      <c r="H65" s="18" t="s">
        <v>2</v>
      </c>
      <c r="I65" s="15" t="s">
        <v>2</v>
      </c>
      <c r="J65" s="23">
        <f>+1</f>
        <v>1</v>
      </c>
      <c r="K65" s="5">
        <f t="shared" si="1"/>
        <v>-1</v>
      </c>
    </row>
    <row r="66">
      <c r="A66" s="11" t="s">
        <v>1099</v>
      </c>
      <c r="B66" s="12">
        <v>794.0</v>
      </c>
      <c r="C66" s="13" t="s">
        <v>1102</v>
      </c>
      <c r="D66" s="14"/>
      <c r="E66" s="15" t="s">
        <v>1</v>
      </c>
      <c r="F66" s="16">
        <v>0.49</v>
      </c>
      <c r="G66" s="35">
        <v>0.45</v>
      </c>
      <c r="H66" s="18" t="s">
        <v>2</v>
      </c>
      <c r="I66" s="15" t="s">
        <v>1</v>
      </c>
      <c r="J66" s="36">
        <f>+4</f>
        <v>4</v>
      </c>
      <c r="K66" s="5">
        <f t="shared" si="1"/>
        <v>4</v>
      </c>
    </row>
    <row r="67">
      <c r="A67" s="11" t="s">
        <v>774</v>
      </c>
      <c r="B67" s="34">
        <v>1084.0</v>
      </c>
      <c r="C67" s="13" t="s">
        <v>1103</v>
      </c>
      <c r="D67" s="14"/>
      <c r="E67" s="15" t="s">
        <v>1</v>
      </c>
      <c r="F67" s="38">
        <v>0.43</v>
      </c>
      <c r="G67" s="35">
        <v>0.46</v>
      </c>
      <c r="H67" s="18" t="s">
        <v>2</v>
      </c>
      <c r="I67" s="15" t="s">
        <v>2</v>
      </c>
      <c r="J67" s="23">
        <f>+3</f>
        <v>3</v>
      </c>
      <c r="K67" s="5">
        <f t="shared" si="1"/>
        <v>-3</v>
      </c>
    </row>
    <row r="68">
      <c r="A68" s="11" t="s">
        <v>82</v>
      </c>
      <c r="B68" s="34">
        <v>1256.0</v>
      </c>
      <c r="C68" s="13" t="s">
        <v>1104</v>
      </c>
      <c r="D68" s="33" t="s">
        <v>1105</v>
      </c>
      <c r="E68" s="15" t="s">
        <v>1</v>
      </c>
      <c r="F68" s="16">
        <v>0.48</v>
      </c>
      <c r="G68" s="17">
        <v>0.48</v>
      </c>
      <c r="H68" s="18" t="s">
        <v>2</v>
      </c>
      <c r="I68" s="19"/>
      <c r="J68" s="20" t="s">
        <v>14</v>
      </c>
      <c r="K68" s="5">
        <f t="shared" si="1"/>
        <v>0</v>
      </c>
    </row>
    <row r="69">
      <c r="A69" s="11" t="s">
        <v>85</v>
      </c>
      <c r="B69" s="34">
        <v>2048.0</v>
      </c>
      <c r="C69" s="13" t="s">
        <v>1106</v>
      </c>
      <c r="D69" s="14"/>
      <c r="E69" s="15" t="s">
        <v>1</v>
      </c>
      <c r="F69" s="21">
        <v>0.47</v>
      </c>
      <c r="G69" s="17">
        <v>0.5</v>
      </c>
      <c r="H69" s="18" t="s">
        <v>2</v>
      </c>
      <c r="I69" s="15" t="s">
        <v>2</v>
      </c>
      <c r="J69" s="23">
        <f t="shared" ref="J69:J70" si="13">+3</f>
        <v>3</v>
      </c>
      <c r="K69" s="5">
        <f t="shared" si="1"/>
        <v>-3</v>
      </c>
    </row>
    <row r="70">
      <c r="A70" s="24" t="s">
        <v>85</v>
      </c>
      <c r="B70" s="40">
        <v>2048.0</v>
      </c>
      <c r="C70" s="26" t="s">
        <v>1107</v>
      </c>
      <c r="D70" s="27"/>
      <c r="E70" s="28" t="s">
        <v>1</v>
      </c>
      <c r="F70" s="29">
        <v>0.47</v>
      </c>
      <c r="G70" s="42">
        <v>0.5</v>
      </c>
      <c r="H70" s="31" t="s">
        <v>2</v>
      </c>
      <c r="I70" s="28" t="s">
        <v>2</v>
      </c>
      <c r="J70" s="32">
        <f t="shared" si="13"/>
        <v>3</v>
      </c>
      <c r="K70" s="5">
        <f t="shared" si="1"/>
        <v>-3</v>
      </c>
    </row>
    <row r="71">
      <c r="A71" s="11" t="s">
        <v>1108</v>
      </c>
      <c r="B71" s="12">
        <v>600.0</v>
      </c>
      <c r="C71" s="13" t="s">
        <v>1109</v>
      </c>
      <c r="D71" s="14"/>
      <c r="E71" s="15" t="s">
        <v>1</v>
      </c>
      <c r="F71" s="16">
        <v>0.49</v>
      </c>
      <c r="G71" s="17">
        <v>0.48</v>
      </c>
      <c r="H71" s="18" t="s">
        <v>2</v>
      </c>
      <c r="I71" s="15" t="s">
        <v>1</v>
      </c>
      <c r="J71" s="36">
        <f>+1</f>
        <v>1</v>
      </c>
      <c r="K71" s="5">
        <f t="shared" si="1"/>
        <v>1</v>
      </c>
    </row>
    <row r="72">
      <c r="A72" s="11" t="s">
        <v>1108</v>
      </c>
      <c r="B72" s="12">
        <v>600.0</v>
      </c>
      <c r="C72" s="13" t="s">
        <v>1110</v>
      </c>
      <c r="D72" s="14"/>
      <c r="E72" s="15" t="s">
        <v>1</v>
      </c>
      <c r="F72" s="16">
        <v>0.49</v>
      </c>
      <c r="G72" s="17">
        <v>0.49</v>
      </c>
      <c r="H72" s="18" t="s">
        <v>2</v>
      </c>
      <c r="I72" s="19"/>
      <c r="J72" s="20" t="s">
        <v>14</v>
      </c>
      <c r="K72" s="5">
        <f t="shared" si="1"/>
        <v>0</v>
      </c>
    </row>
    <row r="73">
      <c r="A73" s="11" t="s">
        <v>1111</v>
      </c>
      <c r="B73" s="34">
        <v>1043.0</v>
      </c>
      <c r="C73" s="13" t="s">
        <v>1112</v>
      </c>
      <c r="D73" s="33" t="s">
        <v>1113</v>
      </c>
      <c r="E73" s="15" t="s">
        <v>1</v>
      </c>
      <c r="F73" s="39">
        <v>0.5</v>
      </c>
      <c r="G73" s="17">
        <v>0.48</v>
      </c>
      <c r="H73" s="18" t="s">
        <v>2</v>
      </c>
      <c r="I73" s="15" t="s">
        <v>1</v>
      </c>
      <c r="J73" s="36">
        <f>+2</f>
        <v>2</v>
      </c>
      <c r="K73" s="5">
        <f t="shared" si="1"/>
        <v>2</v>
      </c>
    </row>
    <row r="74">
      <c r="A74" s="11" t="s">
        <v>1111</v>
      </c>
      <c r="B74" s="34">
        <v>1062.0</v>
      </c>
      <c r="C74" s="13" t="s">
        <v>1114</v>
      </c>
      <c r="D74" s="33" t="s">
        <v>1115</v>
      </c>
      <c r="E74" s="15" t="s">
        <v>1</v>
      </c>
      <c r="F74" s="39">
        <v>0.5</v>
      </c>
      <c r="G74" s="35">
        <v>0.47</v>
      </c>
      <c r="H74" s="18" t="s">
        <v>2</v>
      </c>
      <c r="I74" s="15" t="s">
        <v>1</v>
      </c>
      <c r="J74" s="36">
        <f>+3</f>
        <v>3</v>
      </c>
      <c r="K74" s="5">
        <f t="shared" si="1"/>
        <v>3</v>
      </c>
    </row>
    <row r="75">
      <c r="A75" s="11" t="s">
        <v>93</v>
      </c>
      <c r="B75" s="34">
        <v>1395.0</v>
      </c>
      <c r="C75" s="13" t="s">
        <v>1116</v>
      </c>
      <c r="D75" s="14"/>
      <c r="E75" s="15" t="s">
        <v>1</v>
      </c>
      <c r="F75" s="16">
        <v>0.49</v>
      </c>
      <c r="G75" s="17">
        <v>0.48</v>
      </c>
      <c r="H75" s="18" t="s">
        <v>2</v>
      </c>
      <c r="I75" s="15" t="s">
        <v>1</v>
      </c>
      <c r="J75" s="36">
        <f>+1</f>
        <v>1</v>
      </c>
      <c r="K75" s="5">
        <f t="shared" si="1"/>
        <v>1</v>
      </c>
    </row>
    <row r="76">
      <c r="A76" s="24" t="s">
        <v>95</v>
      </c>
      <c r="B76" s="25">
        <v>707.0</v>
      </c>
      <c r="C76" s="26" t="s">
        <v>1117</v>
      </c>
      <c r="D76" s="27"/>
      <c r="E76" s="28" t="s">
        <v>1</v>
      </c>
      <c r="F76" s="41">
        <v>0.49</v>
      </c>
      <c r="G76" s="48">
        <v>0.47</v>
      </c>
      <c r="H76" s="31" t="s">
        <v>2</v>
      </c>
      <c r="I76" s="28" t="s">
        <v>1</v>
      </c>
      <c r="J76" s="45">
        <f>+2</f>
        <v>2</v>
      </c>
      <c r="K76" s="5">
        <f t="shared" si="1"/>
        <v>2</v>
      </c>
    </row>
    <row r="77">
      <c r="A77" s="11" t="s">
        <v>95</v>
      </c>
      <c r="B77" s="12">
        <v>707.0</v>
      </c>
      <c r="C77" s="13" t="s">
        <v>1118</v>
      </c>
      <c r="D77" s="14"/>
      <c r="E77" s="15" t="s">
        <v>1</v>
      </c>
      <c r="F77" s="16">
        <v>0.49</v>
      </c>
      <c r="G77" s="35">
        <v>0.46</v>
      </c>
      <c r="H77" s="18" t="s">
        <v>2</v>
      </c>
      <c r="I77" s="15" t="s">
        <v>1</v>
      </c>
      <c r="J77" s="36">
        <f>+3</f>
        <v>3</v>
      </c>
      <c r="K77" s="5">
        <f t="shared" si="1"/>
        <v>3</v>
      </c>
    </row>
    <row r="78">
      <c r="A78" s="11" t="s">
        <v>98</v>
      </c>
      <c r="B78" s="34">
        <v>1649.0</v>
      </c>
      <c r="C78" s="13" t="s">
        <v>1119</v>
      </c>
      <c r="D78" s="33" t="s">
        <v>1120</v>
      </c>
      <c r="E78" s="15" t="s">
        <v>1</v>
      </c>
      <c r="F78" s="16">
        <v>0.48</v>
      </c>
      <c r="G78" s="17">
        <v>0.48</v>
      </c>
      <c r="H78" s="18" t="s">
        <v>2</v>
      </c>
      <c r="I78" s="19"/>
      <c r="J78" s="20" t="s">
        <v>14</v>
      </c>
      <c r="K78" s="5">
        <f t="shared" si="1"/>
        <v>0</v>
      </c>
    </row>
    <row r="79">
      <c r="A79" s="11" t="s">
        <v>718</v>
      </c>
      <c r="B79" s="12">
        <v>857.0</v>
      </c>
      <c r="C79" s="13" t="s">
        <v>1121</v>
      </c>
      <c r="D79" s="33" t="s">
        <v>1122</v>
      </c>
      <c r="E79" s="15" t="s">
        <v>1</v>
      </c>
      <c r="F79" s="16">
        <v>0.49</v>
      </c>
      <c r="G79" s="35">
        <v>0.45</v>
      </c>
      <c r="H79" s="18" t="s">
        <v>2</v>
      </c>
      <c r="I79" s="15" t="s">
        <v>1</v>
      </c>
      <c r="J79" s="36">
        <f>+4</f>
        <v>4</v>
      </c>
      <c r="K79" s="5">
        <f t="shared" si="1"/>
        <v>4</v>
      </c>
    </row>
    <row r="80">
      <c r="A80" s="11" t="s">
        <v>718</v>
      </c>
      <c r="B80" s="12">
        <v>857.0</v>
      </c>
      <c r="C80" s="13" t="s">
        <v>1123</v>
      </c>
      <c r="D80" s="33" t="s">
        <v>1124</v>
      </c>
      <c r="E80" s="15" t="s">
        <v>1</v>
      </c>
      <c r="F80" s="39">
        <v>0.5</v>
      </c>
      <c r="G80" s="35">
        <v>0.47</v>
      </c>
      <c r="H80" s="18" t="s">
        <v>2</v>
      </c>
      <c r="I80" s="15" t="s">
        <v>1</v>
      </c>
      <c r="J80" s="36">
        <f>+3</f>
        <v>3</v>
      </c>
      <c r="K80" s="5">
        <f t="shared" si="1"/>
        <v>3</v>
      </c>
    </row>
    <row r="81">
      <c r="A81" s="11" t="s">
        <v>718</v>
      </c>
      <c r="B81" s="12">
        <v>857.0</v>
      </c>
      <c r="C81" s="13" t="s">
        <v>1125</v>
      </c>
      <c r="D81" s="33" t="s">
        <v>1126</v>
      </c>
      <c r="E81" s="15" t="s">
        <v>1</v>
      </c>
      <c r="F81" s="16">
        <v>0.49</v>
      </c>
      <c r="G81" s="35">
        <v>0.45</v>
      </c>
      <c r="H81" s="18" t="s">
        <v>2</v>
      </c>
      <c r="I81" s="15" t="s">
        <v>1</v>
      </c>
      <c r="J81" s="36">
        <f>+4</f>
        <v>4</v>
      </c>
      <c r="K81" s="5">
        <f t="shared" si="1"/>
        <v>4</v>
      </c>
    </row>
    <row r="82">
      <c r="A82" s="11" t="s">
        <v>718</v>
      </c>
      <c r="B82" s="12">
        <v>857.0</v>
      </c>
      <c r="C82" s="13" t="s">
        <v>1127</v>
      </c>
      <c r="D82" s="33" t="s">
        <v>1128</v>
      </c>
      <c r="E82" s="15" t="s">
        <v>1</v>
      </c>
      <c r="F82" s="39">
        <v>0.5</v>
      </c>
      <c r="G82" s="35">
        <v>0.47</v>
      </c>
      <c r="H82" s="18" t="s">
        <v>2</v>
      </c>
      <c r="I82" s="15" t="s">
        <v>1</v>
      </c>
      <c r="J82" s="36">
        <f>+3</f>
        <v>3</v>
      </c>
      <c r="K82" s="5">
        <f t="shared" si="1"/>
        <v>3</v>
      </c>
    </row>
    <row r="83">
      <c r="A83" s="11" t="s">
        <v>1129</v>
      </c>
      <c r="B83" s="34">
        <v>1193.0</v>
      </c>
      <c r="C83" s="13" t="s">
        <v>1130</v>
      </c>
      <c r="D83" s="14"/>
      <c r="E83" s="15" t="s">
        <v>1</v>
      </c>
      <c r="F83" s="16">
        <v>0.5</v>
      </c>
      <c r="G83" s="22">
        <v>0.51</v>
      </c>
      <c r="H83" s="18" t="s">
        <v>2</v>
      </c>
      <c r="I83" s="15" t="s">
        <v>2</v>
      </c>
      <c r="J83" s="23">
        <f t="shared" ref="J83:J84" si="14">+1</f>
        <v>1</v>
      </c>
      <c r="K83" s="5">
        <f t="shared" si="1"/>
        <v>-1</v>
      </c>
    </row>
    <row r="84">
      <c r="A84" s="11" t="s">
        <v>1129</v>
      </c>
      <c r="B84" s="34">
        <v>1193.0</v>
      </c>
      <c r="C84" s="13" t="s">
        <v>1131</v>
      </c>
      <c r="D84" s="14"/>
      <c r="E84" s="15" t="s">
        <v>1</v>
      </c>
      <c r="F84" s="16">
        <v>0.48</v>
      </c>
      <c r="G84" s="17">
        <v>0.49</v>
      </c>
      <c r="H84" s="18" t="s">
        <v>2</v>
      </c>
      <c r="I84" s="15" t="s">
        <v>2</v>
      </c>
      <c r="J84" s="23">
        <f t="shared" si="14"/>
        <v>1</v>
      </c>
      <c r="K84" s="5">
        <f t="shared" si="1"/>
        <v>-1</v>
      </c>
    </row>
    <row r="85">
      <c r="A85" s="11" t="s">
        <v>271</v>
      </c>
      <c r="B85" s="12">
        <v>707.0</v>
      </c>
      <c r="C85" s="13" t="s">
        <v>1132</v>
      </c>
      <c r="D85" s="33" t="s">
        <v>1133</v>
      </c>
      <c r="E85" s="15" t="s">
        <v>1</v>
      </c>
      <c r="F85" s="21">
        <v>0.46</v>
      </c>
      <c r="G85" s="17">
        <v>0.48</v>
      </c>
      <c r="H85" s="18" t="s">
        <v>2</v>
      </c>
      <c r="I85" s="15" t="s">
        <v>2</v>
      </c>
      <c r="J85" s="23">
        <f>+2</f>
        <v>2</v>
      </c>
      <c r="K85" s="5">
        <f t="shared" si="1"/>
        <v>-2</v>
      </c>
    </row>
    <row r="86">
      <c r="A86" s="11" t="s">
        <v>1134</v>
      </c>
      <c r="B86" s="12">
        <v>803.0</v>
      </c>
      <c r="C86" s="13" t="s">
        <v>1135</v>
      </c>
      <c r="D86" s="33" t="s">
        <v>1136</v>
      </c>
      <c r="E86" s="15" t="s">
        <v>1</v>
      </c>
      <c r="F86" s="16">
        <v>0.48</v>
      </c>
      <c r="G86" s="17">
        <v>0.49</v>
      </c>
      <c r="H86" s="18" t="s">
        <v>2</v>
      </c>
      <c r="I86" s="15" t="s">
        <v>2</v>
      </c>
      <c r="J86" s="23">
        <f>+1</f>
        <v>1</v>
      </c>
      <c r="K86" s="5">
        <f t="shared" si="1"/>
        <v>-1</v>
      </c>
    </row>
    <row r="87">
      <c r="A87" s="11" t="s">
        <v>1134</v>
      </c>
      <c r="B87" s="34">
        <v>1079.0</v>
      </c>
      <c r="C87" s="13" t="s">
        <v>1137</v>
      </c>
      <c r="D87" s="33" t="s">
        <v>1138</v>
      </c>
      <c r="E87" s="15" t="s">
        <v>1</v>
      </c>
      <c r="F87" s="16">
        <v>0.49</v>
      </c>
      <c r="G87" s="37">
        <v>0.45</v>
      </c>
      <c r="H87" s="18" t="s">
        <v>2</v>
      </c>
      <c r="I87" s="15" t="s">
        <v>1</v>
      </c>
      <c r="J87" s="36">
        <f>+4</f>
        <v>4</v>
      </c>
      <c r="K87" s="5">
        <f t="shared" si="1"/>
        <v>4</v>
      </c>
    </row>
    <row r="88">
      <c r="A88" s="11" t="s">
        <v>1134</v>
      </c>
      <c r="B88" s="12">
        <v>803.0</v>
      </c>
      <c r="C88" s="13" t="s">
        <v>1139</v>
      </c>
      <c r="D88" s="33" t="s">
        <v>1140</v>
      </c>
      <c r="E88" s="15" t="s">
        <v>1</v>
      </c>
      <c r="F88" s="16">
        <v>0.48</v>
      </c>
      <c r="G88" s="17">
        <v>0.49</v>
      </c>
      <c r="H88" s="18" t="s">
        <v>2</v>
      </c>
      <c r="I88" s="15" t="s">
        <v>2</v>
      </c>
      <c r="J88" s="23">
        <f>+1</f>
        <v>1</v>
      </c>
      <c r="K88" s="5">
        <f t="shared" si="1"/>
        <v>-1</v>
      </c>
    </row>
    <row r="89">
      <c r="A89" s="11" t="s">
        <v>1134</v>
      </c>
      <c r="B89" s="34">
        <v>1079.0</v>
      </c>
      <c r="C89" s="13" t="s">
        <v>1141</v>
      </c>
      <c r="D89" s="33" t="s">
        <v>1142</v>
      </c>
      <c r="E89" s="15" t="s">
        <v>1</v>
      </c>
      <c r="F89" s="16">
        <v>0.49</v>
      </c>
      <c r="G89" s="35">
        <v>0.45</v>
      </c>
      <c r="H89" s="18" t="s">
        <v>2</v>
      </c>
      <c r="I89" s="15" t="s">
        <v>1</v>
      </c>
      <c r="J89" s="36">
        <f>+4</f>
        <v>4</v>
      </c>
      <c r="K89" s="5">
        <f t="shared" si="1"/>
        <v>4</v>
      </c>
    </row>
    <row r="90">
      <c r="A90" s="11" t="s">
        <v>103</v>
      </c>
      <c r="B90" s="12">
        <v>800.0</v>
      </c>
      <c r="C90" s="13" t="s">
        <v>1143</v>
      </c>
      <c r="D90" s="49" t="s">
        <v>105</v>
      </c>
      <c r="E90" s="15" t="s">
        <v>1</v>
      </c>
      <c r="F90" s="16">
        <v>0.48</v>
      </c>
      <c r="G90" s="17">
        <v>0.49</v>
      </c>
      <c r="H90" s="18" t="s">
        <v>2</v>
      </c>
      <c r="I90" s="15" t="s">
        <v>2</v>
      </c>
      <c r="J90" s="23">
        <f t="shared" ref="J90:J91" si="15">+1</f>
        <v>1</v>
      </c>
      <c r="K90" s="5">
        <f t="shared" si="1"/>
        <v>-1</v>
      </c>
    </row>
    <row r="91">
      <c r="A91" s="11" t="s">
        <v>1144</v>
      </c>
      <c r="B91" s="12">
        <v>800.0</v>
      </c>
      <c r="C91" s="13" t="s">
        <v>1145</v>
      </c>
      <c r="D91" s="14"/>
      <c r="E91" s="15" t="s">
        <v>1</v>
      </c>
      <c r="F91" s="21">
        <v>0.46</v>
      </c>
      <c r="G91" s="35">
        <v>0.45</v>
      </c>
      <c r="H91" s="18" t="s">
        <v>2</v>
      </c>
      <c r="I91" s="15" t="s">
        <v>1</v>
      </c>
      <c r="J91" s="36">
        <f t="shared" si="15"/>
        <v>1</v>
      </c>
      <c r="K91" s="5">
        <f t="shared" si="1"/>
        <v>1</v>
      </c>
    </row>
    <row r="92">
      <c r="A92" s="11" t="s">
        <v>724</v>
      </c>
      <c r="B92" s="12">
        <v>800.0</v>
      </c>
      <c r="C92" s="13" t="s">
        <v>1146</v>
      </c>
      <c r="D92" s="14"/>
      <c r="E92" s="15" t="s">
        <v>1</v>
      </c>
      <c r="F92" s="21">
        <v>0.47</v>
      </c>
      <c r="G92" s="17">
        <v>0.49</v>
      </c>
      <c r="H92" s="18" t="s">
        <v>2</v>
      </c>
      <c r="I92" s="15" t="s">
        <v>2</v>
      </c>
      <c r="J92" s="23">
        <f>+2</f>
        <v>2</v>
      </c>
      <c r="K92" s="5">
        <f t="shared" si="1"/>
        <v>-2</v>
      </c>
    </row>
    <row r="93">
      <c r="A93" s="24" t="s">
        <v>106</v>
      </c>
      <c r="B93" s="25">
        <v>800.0</v>
      </c>
      <c r="C93" s="26" t="s">
        <v>1147</v>
      </c>
      <c r="D93" s="26" t="s">
        <v>1148</v>
      </c>
      <c r="E93" s="28" t="s">
        <v>1</v>
      </c>
      <c r="F93" s="29">
        <v>0.47</v>
      </c>
      <c r="G93" s="48">
        <v>0.47</v>
      </c>
      <c r="H93" s="31" t="s">
        <v>2</v>
      </c>
      <c r="I93" s="46"/>
      <c r="J93" s="47" t="s">
        <v>14</v>
      </c>
      <c r="K93" s="5">
        <f t="shared" si="1"/>
        <v>0</v>
      </c>
    </row>
    <row r="94">
      <c r="A94" s="11" t="s">
        <v>106</v>
      </c>
      <c r="B94" s="34">
        <v>1000.0</v>
      </c>
      <c r="C94" s="13" t="s">
        <v>1149</v>
      </c>
      <c r="D94" s="33" t="s">
        <v>1150</v>
      </c>
      <c r="E94" s="15" t="s">
        <v>1</v>
      </c>
      <c r="F94" s="16">
        <v>0.49</v>
      </c>
      <c r="G94" s="17">
        <v>0.5</v>
      </c>
      <c r="H94" s="18" t="s">
        <v>2</v>
      </c>
      <c r="I94" s="15" t="s">
        <v>2</v>
      </c>
      <c r="J94" s="23">
        <f t="shared" ref="J94:J97" si="16">+1</f>
        <v>1</v>
      </c>
      <c r="K94" s="5">
        <f t="shared" si="1"/>
        <v>-1</v>
      </c>
    </row>
    <row r="95">
      <c r="A95" s="11" t="s">
        <v>109</v>
      </c>
      <c r="B95" s="12">
        <v>600.0</v>
      </c>
      <c r="C95" s="13" t="s">
        <v>1151</v>
      </c>
      <c r="D95" s="33" t="s">
        <v>1152</v>
      </c>
      <c r="E95" s="15" t="s">
        <v>1</v>
      </c>
      <c r="F95" s="21">
        <v>0.46</v>
      </c>
      <c r="G95" s="35">
        <v>0.47</v>
      </c>
      <c r="H95" s="18" t="s">
        <v>2</v>
      </c>
      <c r="I95" s="15" t="s">
        <v>2</v>
      </c>
      <c r="J95" s="23">
        <f t="shared" si="16"/>
        <v>1</v>
      </c>
      <c r="K95" s="5">
        <f t="shared" si="1"/>
        <v>-1</v>
      </c>
    </row>
    <row r="96">
      <c r="A96" s="11" t="s">
        <v>109</v>
      </c>
      <c r="B96" s="12">
        <v>600.0</v>
      </c>
      <c r="C96" s="13" t="s">
        <v>1153</v>
      </c>
      <c r="D96" s="33" t="s">
        <v>1154</v>
      </c>
      <c r="E96" s="15" t="s">
        <v>1</v>
      </c>
      <c r="F96" s="21">
        <v>0.45</v>
      </c>
      <c r="G96" s="35">
        <v>0.46</v>
      </c>
      <c r="H96" s="18" t="s">
        <v>2</v>
      </c>
      <c r="I96" s="15" t="s">
        <v>2</v>
      </c>
      <c r="J96" s="23">
        <f t="shared" si="16"/>
        <v>1</v>
      </c>
      <c r="K96" s="5">
        <f t="shared" si="1"/>
        <v>-1</v>
      </c>
    </row>
    <row r="97">
      <c r="A97" s="11" t="s">
        <v>280</v>
      </c>
      <c r="B97" s="12">
        <v>450.0</v>
      </c>
      <c r="C97" s="13" t="s">
        <v>1155</v>
      </c>
      <c r="D97" s="14"/>
      <c r="E97" s="15" t="s">
        <v>1</v>
      </c>
      <c r="F97" s="39">
        <v>0.5</v>
      </c>
      <c r="G97" s="17">
        <v>0.49</v>
      </c>
      <c r="H97" s="18" t="s">
        <v>2</v>
      </c>
      <c r="I97" s="15" t="s">
        <v>1</v>
      </c>
      <c r="J97" s="36">
        <f t="shared" si="16"/>
        <v>1</v>
      </c>
      <c r="K97" s="5">
        <f t="shared" si="1"/>
        <v>1</v>
      </c>
    </row>
    <row r="98">
      <c r="A98" s="24" t="s">
        <v>282</v>
      </c>
      <c r="B98" s="40">
        <v>1412.0</v>
      </c>
      <c r="C98" s="26" t="s">
        <v>1156</v>
      </c>
      <c r="D98" s="27"/>
      <c r="E98" s="28" t="s">
        <v>1</v>
      </c>
      <c r="F98" s="41">
        <v>0.49</v>
      </c>
      <c r="G98" s="48">
        <v>0.47</v>
      </c>
      <c r="H98" s="31" t="s">
        <v>2</v>
      </c>
      <c r="I98" s="28" t="s">
        <v>1</v>
      </c>
      <c r="J98" s="45">
        <f>+2</f>
        <v>2</v>
      </c>
      <c r="K98" s="5">
        <f t="shared" si="1"/>
        <v>2</v>
      </c>
    </row>
    <row r="99">
      <c r="A99" s="11" t="s">
        <v>282</v>
      </c>
      <c r="B99" s="34">
        <v>1412.0</v>
      </c>
      <c r="C99" s="13" t="s">
        <v>1157</v>
      </c>
      <c r="D99" s="14"/>
      <c r="E99" s="15" t="s">
        <v>1</v>
      </c>
      <c r="F99" s="16">
        <v>0.49</v>
      </c>
      <c r="G99" s="35">
        <v>0.46</v>
      </c>
      <c r="H99" s="18" t="s">
        <v>2</v>
      </c>
      <c r="I99" s="15" t="s">
        <v>1</v>
      </c>
      <c r="J99" s="36">
        <f>+3</f>
        <v>3</v>
      </c>
      <c r="K99" s="5">
        <f t="shared" si="1"/>
        <v>3</v>
      </c>
    </row>
    <row r="100">
      <c r="A100" s="11" t="s">
        <v>1158</v>
      </c>
      <c r="B100" s="34">
        <v>1037.0</v>
      </c>
      <c r="C100" s="13" t="s">
        <v>1159</v>
      </c>
      <c r="D100" s="33" t="s">
        <v>1160</v>
      </c>
      <c r="E100" s="15" t="s">
        <v>1</v>
      </c>
      <c r="F100" s="21">
        <v>0.47</v>
      </c>
      <c r="G100" s="35">
        <v>0.47</v>
      </c>
      <c r="H100" s="18" t="s">
        <v>2</v>
      </c>
      <c r="I100" s="19"/>
      <c r="J100" s="20" t="s">
        <v>14</v>
      </c>
      <c r="K100" s="5">
        <f t="shared" si="1"/>
        <v>0</v>
      </c>
    </row>
    <row r="101">
      <c r="A101" s="11" t="s">
        <v>1158</v>
      </c>
      <c r="B101" s="34">
        <v>1037.0</v>
      </c>
      <c r="C101" s="13" t="s">
        <v>1161</v>
      </c>
      <c r="D101" s="33" t="s">
        <v>1162</v>
      </c>
      <c r="E101" s="15" t="s">
        <v>1</v>
      </c>
      <c r="F101" s="21">
        <v>0.47</v>
      </c>
      <c r="G101" s="17">
        <v>0.48</v>
      </c>
      <c r="H101" s="18" t="s">
        <v>2</v>
      </c>
      <c r="I101" s="15" t="s">
        <v>2</v>
      </c>
      <c r="J101" s="23">
        <f t="shared" ref="J101:J102" si="17">+1</f>
        <v>1</v>
      </c>
      <c r="K101" s="5">
        <f t="shared" si="1"/>
        <v>-1</v>
      </c>
    </row>
    <row r="102">
      <c r="A102" s="11" t="s">
        <v>117</v>
      </c>
      <c r="B102" s="34">
        <v>5686.0</v>
      </c>
      <c r="C102" s="13" t="s">
        <v>1163</v>
      </c>
      <c r="D102" s="33" t="s">
        <v>1164</v>
      </c>
      <c r="E102" s="15" t="s">
        <v>1</v>
      </c>
      <c r="F102" s="16">
        <v>0.48</v>
      </c>
      <c r="G102" s="35">
        <v>0.47</v>
      </c>
      <c r="H102" s="18" t="s">
        <v>2</v>
      </c>
      <c r="I102" s="15" t="s">
        <v>1</v>
      </c>
      <c r="J102" s="36">
        <f t="shared" si="17"/>
        <v>1</v>
      </c>
      <c r="K102" s="5">
        <f t="shared" si="1"/>
        <v>1</v>
      </c>
    </row>
    <row r="103">
      <c r="A103" s="11" t="s">
        <v>120</v>
      </c>
      <c r="B103" s="34">
        <v>1000.0</v>
      </c>
      <c r="C103" s="13" t="s">
        <v>1165</v>
      </c>
      <c r="D103" s="33" t="s">
        <v>1166</v>
      </c>
      <c r="E103" s="15" t="s">
        <v>1</v>
      </c>
      <c r="F103" s="21">
        <v>0.47</v>
      </c>
      <c r="G103" s="37">
        <v>0.45</v>
      </c>
      <c r="H103" s="18" t="s">
        <v>2</v>
      </c>
      <c r="I103" s="15" t="s">
        <v>1</v>
      </c>
      <c r="J103" s="36">
        <f>+2</f>
        <v>2</v>
      </c>
      <c r="K103" s="5">
        <f t="shared" si="1"/>
        <v>2</v>
      </c>
    </row>
    <row r="104">
      <c r="A104" s="11" t="s">
        <v>120</v>
      </c>
      <c r="B104" s="12">
        <v>500.0</v>
      </c>
      <c r="C104" s="13" t="s">
        <v>1167</v>
      </c>
      <c r="D104" s="33" t="s">
        <v>1168</v>
      </c>
      <c r="E104" s="15" t="s">
        <v>1</v>
      </c>
      <c r="F104" s="21">
        <v>0.46</v>
      </c>
      <c r="G104" s="35">
        <v>0.46</v>
      </c>
      <c r="H104" s="18" t="s">
        <v>2</v>
      </c>
      <c r="I104" s="19"/>
      <c r="J104" s="20" t="s">
        <v>14</v>
      </c>
      <c r="K104" s="5">
        <f t="shared" si="1"/>
        <v>0</v>
      </c>
    </row>
    <row r="106">
      <c r="B106" s="5">
        <f>AVERAGE(B2:B104)</f>
        <v>1184.705882</v>
      </c>
      <c r="J106" s="4" t="s">
        <v>123</v>
      </c>
      <c r="K106" s="5">
        <f>_xlfn.VAR.S(K3:K104)</f>
        <v>4.258299359</v>
      </c>
    </row>
    <row r="107">
      <c r="J107" s="4" t="s">
        <v>124</v>
      </c>
      <c r="K107" s="5">
        <f>LARGE(K3:K104, 1) - SMALL(K3:K104, 1)</f>
        <v>10</v>
      </c>
    </row>
    <row r="108">
      <c r="J108" s="4" t="s">
        <v>125</v>
      </c>
      <c r="K108" s="5">
        <f>STDEV(K3:K104)</f>
        <v>2.063564721</v>
      </c>
    </row>
  </sheetData>
  <mergeCells count="2">
    <mergeCell ref="E1:H1"/>
    <mergeCell ref="I1:J1"/>
  </mergeCells>
  <hyperlinks>
    <hyperlink r:id="rId1" ref="A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D9"/>
    <hyperlink r:id="rId10" ref="C10"/>
    <hyperlink r:id="rId11" ref="D10"/>
    <hyperlink r:id="rId12" ref="C11"/>
    <hyperlink r:id="rId13" ref="D11"/>
    <hyperlink r:id="rId14" ref="C12"/>
    <hyperlink r:id="rId15" ref="D12"/>
    <hyperlink r:id="rId16" ref="C13"/>
    <hyperlink r:id="rId17" ref="D13"/>
    <hyperlink r:id="rId18" ref="C14"/>
    <hyperlink r:id="rId19" ref="C15"/>
    <hyperlink r:id="rId20" ref="C16"/>
    <hyperlink r:id="rId21" ref="C17"/>
    <hyperlink r:id="rId22" ref="C18"/>
    <hyperlink r:id="rId23" ref="C19"/>
    <hyperlink r:id="rId24" ref="C20"/>
    <hyperlink r:id="rId25" ref="D20"/>
    <hyperlink r:id="rId26" ref="C21"/>
    <hyperlink r:id="rId27" ref="C22"/>
    <hyperlink r:id="rId28" ref="C23"/>
    <hyperlink r:id="rId29" ref="C24"/>
    <hyperlink r:id="rId30" ref="D24"/>
    <hyperlink r:id="rId31" ref="C25"/>
    <hyperlink r:id="rId32" ref="D25"/>
    <hyperlink r:id="rId33" ref="C26"/>
    <hyperlink r:id="rId34" ref="D26"/>
    <hyperlink r:id="rId35" ref="C27"/>
    <hyperlink r:id="rId36" ref="D27"/>
    <hyperlink r:id="rId37" ref="C28"/>
    <hyperlink r:id="rId38" ref="D28"/>
    <hyperlink r:id="rId39" ref="C29"/>
    <hyperlink r:id="rId40" ref="C30"/>
    <hyperlink r:id="rId41" ref="C31"/>
    <hyperlink r:id="rId42" ref="D31"/>
    <hyperlink r:id="rId43" ref="C32"/>
    <hyperlink r:id="rId44" ref="D32"/>
    <hyperlink r:id="rId45" ref="C33"/>
    <hyperlink r:id="rId46" ref="C34"/>
    <hyperlink r:id="rId47" ref="C35"/>
    <hyperlink r:id="rId48" ref="C36"/>
    <hyperlink r:id="rId49" ref="C37"/>
    <hyperlink r:id="rId50" ref="C38"/>
    <hyperlink r:id="rId51" ref="C39"/>
    <hyperlink r:id="rId52" ref="C40"/>
    <hyperlink r:id="rId53" ref="C41"/>
    <hyperlink r:id="rId54" ref="C42"/>
    <hyperlink r:id="rId55" ref="C43"/>
    <hyperlink r:id="rId56" ref="C44"/>
    <hyperlink r:id="rId57" ref="D44"/>
    <hyperlink r:id="rId58" ref="C45"/>
    <hyperlink r:id="rId59" ref="D45"/>
    <hyperlink r:id="rId60" ref="C46"/>
    <hyperlink r:id="rId61" ref="D46"/>
    <hyperlink r:id="rId62" ref="C47"/>
    <hyperlink r:id="rId63" ref="D47"/>
    <hyperlink r:id="rId64" ref="C48"/>
    <hyperlink r:id="rId65" ref="C49"/>
    <hyperlink r:id="rId66" ref="D49"/>
    <hyperlink r:id="rId67" ref="C50"/>
    <hyperlink r:id="rId68" ref="C51"/>
    <hyperlink r:id="rId69" ref="D51"/>
    <hyperlink r:id="rId70" ref="C52"/>
    <hyperlink r:id="rId71" ref="D52"/>
    <hyperlink r:id="rId72" ref="C53"/>
    <hyperlink r:id="rId73" ref="C54"/>
    <hyperlink r:id="rId74" ref="C55"/>
    <hyperlink r:id="rId75" ref="C56"/>
    <hyperlink r:id="rId76" ref="D56"/>
    <hyperlink r:id="rId77" ref="C57"/>
    <hyperlink r:id="rId78" ref="D57"/>
    <hyperlink r:id="rId79" ref="C58"/>
    <hyperlink r:id="rId80" ref="D58"/>
    <hyperlink r:id="rId81" ref="C59"/>
    <hyperlink r:id="rId82" ref="D59"/>
    <hyperlink r:id="rId83" ref="C60"/>
    <hyperlink r:id="rId84" ref="D60"/>
    <hyperlink r:id="rId85" ref="C61"/>
    <hyperlink r:id="rId86" ref="D61"/>
    <hyperlink r:id="rId87" ref="C62"/>
    <hyperlink r:id="rId88" ref="D62"/>
    <hyperlink r:id="rId89" ref="C63"/>
    <hyperlink r:id="rId90" ref="D63"/>
    <hyperlink r:id="rId91" ref="C64"/>
    <hyperlink r:id="rId92" ref="C65"/>
    <hyperlink r:id="rId93" ref="C66"/>
    <hyperlink r:id="rId94" ref="C67"/>
    <hyperlink r:id="rId95" ref="C68"/>
    <hyperlink r:id="rId96" ref="D68"/>
    <hyperlink r:id="rId97" ref="C69"/>
    <hyperlink r:id="rId98" ref="C70"/>
    <hyperlink r:id="rId99" ref="C71"/>
    <hyperlink r:id="rId100" ref="C72"/>
    <hyperlink r:id="rId101" ref="C73"/>
    <hyperlink r:id="rId102" ref="D73"/>
    <hyperlink r:id="rId103" ref="C74"/>
    <hyperlink r:id="rId104" ref="D74"/>
    <hyperlink r:id="rId105" ref="C75"/>
    <hyperlink r:id="rId106" ref="C76"/>
    <hyperlink r:id="rId107" ref="C77"/>
    <hyperlink r:id="rId108" location="usvipop" ref="C78"/>
    <hyperlink r:id="rId109" ref="D78"/>
    <hyperlink r:id="rId110" ref="C79"/>
    <hyperlink r:id="rId111" ref="D79"/>
    <hyperlink r:id="rId112" ref="C80"/>
    <hyperlink r:id="rId113" ref="D80"/>
    <hyperlink r:id="rId114" ref="C81"/>
    <hyperlink r:id="rId115" ref="D81"/>
    <hyperlink r:id="rId116" ref="C82"/>
    <hyperlink r:id="rId117" ref="D82"/>
    <hyperlink r:id="rId118" ref="C83"/>
    <hyperlink r:id="rId119" ref="C84"/>
    <hyperlink r:id="rId120" ref="C85"/>
    <hyperlink r:id="rId121" ref="D85"/>
    <hyperlink r:id="rId122" ref="C86"/>
    <hyperlink r:id="rId123" ref="D86"/>
    <hyperlink r:id="rId124" ref="C87"/>
    <hyperlink r:id="rId125" ref="D87"/>
    <hyperlink r:id="rId126" ref="C88"/>
    <hyperlink r:id="rId127" ref="D88"/>
    <hyperlink r:id="rId128" ref="C89"/>
    <hyperlink r:id="rId129" ref="D89"/>
    <hyperlink r:id="rId130" ref="C90"/>
    <hyperlink r:id="rId131" ref="C91"/>
    <hyperlink r:id="rId132" ref="C92"/>
    <hyperlink r:id="rId133" ref="C93"/>
    <hyperlink r:id="rId134" ref="D93"/>
    <hyperlink r:id="rId135" ref="C94"/>
    <hyperlink r:id="rId136" ref="D94"/>
    <hyperlink r:id="rId137" ref="C95"/>
    <hyperlink r:id="rId138" ref="D95"/>
    <hyperlink r:id="rId139" ref="C96"/>
    <hyperlink r:id="rId140" ref="D96"/>
    <hyperlink r:id="rId141" ref="C97"/>
    <hyperlink r:id="rId142" ref="C98"/>
    <hyperlink r:id="rId143" ref="C99"/>
    <hyperlink r:id="rId144" ref="C100"/>
    <hyperlink r:id="rId145" ref="D100"/>
    <hyperlink r:id="rId146" ref="C101"/>
    <hyperlink r:id="rId147" ref="D101"/>
    <hyperlink r:id="rId148" ref="C102"/>
    <hyperlink r:id="rId149" ref="D102"/>
    <hyperlink r:id="rId150" ref="C103"/>
    <hyperlink r:id="rId151" ref="D103"/>
    <hyperlink r:id="rId152" ref="C104"/>
    <hyperlink r:id="rId153" ref="D104"/>
  </hyperlinks>
  <drawing r:id="rId15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6.88"/>
  </cols>
  <sheetData>
    <row r="1">
      <c r="A1" s="6" t="s">
        <v>5</v>
      </c>
      <c r="B1" s="6" t="s">
        <v>6</v>
      </c>
      <c r="C1" s="6" t="s">
        <v>7</v>
      </c>
      <c r="D1" s="6" t="s">
        <v>8</v>
      </c>
      <c r="E1" s="7" t="s">
        <v>9</v>
      </c>
      <c r="F1" s="8"/>
      <c r="G1" s="8"/>
      <c r="H1" s="8"/>
      <c r="I1" s="9" t="s">
        <v>10</v>
      </c>
      <c r="J1" s="8"/>
    </row>
    <row r="2">
      <c r="A2" s="10" t="s">
        <v>1169</v>
      </c>
    </row>
    <row r="3">
      <c r="A3" s="11" t="s">
        <v>15</v>
      </c>
      <c r="B3" s="12">
        <v>499.0</v>
      </c>
      <c r="C3" s="13" t="s">
        <v>1170</v>
      </c>
      <c r="D3" s="14"/>
      <c r="E3" s="15" t="s">
        <v>4</v>
      </c>
      <c r="F3" s="16">
        <v>0.48</v>
      </c>
      <c r="G3" s="17">
        <v>0.49</v>
      </c>
      <c r="H3" s="18" t="s">
        <v>2</v>
      </c>
      <c r="I3" s="15" t="s">
        <v>2</v>
      </c>
      <c r="J3" s="23">
        <f>+1</f>
        <v>1</v>
      </c>
      <c r="K3" s="52">
        <f t="shared" ref="K3:K86" si="1">IF(J3="Even", 0, IF(I3="Biden", J3, -J3))</f>
        <v>-1</v>
      </c>
    </row>
    <row r="4">
      <c r="A4" s="11" t="s">
        <v>506</v>
      </c>
      <c r="B4" s="34">
        <v>1107.0</v>
      </c>
      <c r="C4" s="13" t="s">
        <v>1171</v>
      </c>
      <c r="D4" s="14"/>
      <c r="E4" s="15" t="s">
        <v>4</v>
      </c>
      <c r="F4" s="16">
        <v>0.5</v>
      </c>
      <c r="G4" s="17">
        <v>0.48</v>
      </c>
      <c r="H4" s="18" t="s">
        <v>2</v>
      </c>
      <c r="I4" s="15" t="s">
        <v>4</v>
      </c>
      <c r="J4" s="36">
        <f>+2</f>
        <v>2</v>
      </c>
      <c r="K4" s="52">
        <f t="shared" si="1"/>
        <v>2</v>
      </c>
    </row>
    <row r="5">
      <c r="A5" s="11" t="s">
        <v>129</v>
      </c>
      <c r="B5" s="34">
        <v>6045.0</v>
      </c>
      <c r="C5" s="13" t="s">
        <v>1172</v>
      </c>
      <c r="D5" s="33" t="s">
        <v>1173</v>
      </c>
      <c r="E5" s="15" t="s">
        <v>4</v>
      </c>
      <c r="F5" s="39">
        <v>0.52</v>
      </c>
      <c r="G5" s="35">
        <v>0.47</v>
      </c>
      <c r="H5" s="18" t="s">
        <v>2</v>
      </c>
      <c r="I5" s="15" t="s">
        <v>4</v>
      </c>
      <c r="J5" s="36">
        <f>+5</f>
        <v>5</v>
      </c>
      <c r="K5" s="52">
        <f t="shared" si="1"/>
        <v>5</v>
      </c>
    </row>
    <row r="6">
      <c r="A6" s="11" t="s">
        <v>129</v>
      </c>
      <c r="B6" s="34">
        <v>6045.0</v>
      </c>
      <c r="C6" s="13" t="s">
        <v>1174</v>
      </c>
      <c r="D6" s="33" t="s">
        <v>1175</v>
      </c>
      <c r="E6" s="15" t="s">
        <v>4</v>
      </c>
      <c r="F6" s="39">
        <v>0.52</v>
      </c>
      <c r="G6" s="35">
        <v>0.45</v>
      </c>
      <c r="H6" s="18" t="s">
        <v>2</v>
      </c>
      <c r="I6" s="15" t="s">
        <v>4</v>
      </c>
      <c r="J6" s="36">
        <f>+7</f>
        <v>7</v>
      </c>
      <c r="K6" s="52">
        <f t="shared" si="1"/>
        <v>7</v>
      </c>
    </row>
    <row r="7">
      <c r="A7" s="11" t="s">
        <v>296</v>
      </c>
      <c r="B7" s="12">
        <v>450.0</v>
      </c>
      <c r="C7" s="13" t="s">
        <v>1176</v>
      </c>
      <c r="D7" s="14"/>
      <c r="E7" s="15" t="s">
        <v>4</v>
      </c>
      <c r="F7" s="39">
        <v>0.5</v>
      </c>
      <c r="G7" s="37">
        <v>0.44</v>
      </c>
      <c r="H7" s="18" t="s">
        <v>2</v>
      </c>
      <c r="I7" s="15" t="s">
        <v>4</v>
      </c>
      <c r="J7" s="36">
        <f>+6</f>
        <v>6</v>
      </c>
      <c r="K7" s="52">
        <f t="shared" si="1"/>
        <v>6</v>
      </c>
    </row>
    <row r="8">
      <c r="A8" s="24" t="s">
        <v>296</v>
      </c>
      <c r="B8" s="25">
        <v>800.0</v>
      </c>
      <c r="C8" s="26" t="s">
        <v>1177</v>
      </c>
      <c r="D8" s="27"/>
      <c r="E8" s="28" t="s">
        <v>4</v>
      </c>
      <c r="F8" s="54">
        <v>0.5</v>
      </c>
      <c r="G8" s="48">
        <v>0.47</v>
      </c>
      <c r="H8" s="31" t="s">
        <v>2</v>
      </c>
      <c r="I8" s="28" t="s">
        <v>4</v>
      </c>
      <c r="J8" s="45">
        <f>+3</f>
        <v>3</v>
      </c>
      <c r="K8" s="52">
        <f t="shared" si="1"/>
        <v>3</v>
      </c>
    </row>
    <row r="9">
      <c r="A9" s="11" t="s">
        <v>746</v>
      </c>
      <c r="B9" s="12">
        <v>340.0</v>
      </c>
      <c r="C9" s="13" t="s">
        <v>1178</v>
      </c>
      <c r="D9" s="33" t="s">
        <v>1179</v>
      </c>
      <c r="E9" s="15" t="s">
        <v>4</v>
      </c>
      <c r="F9" s="39">
        <v>0.51</v>
      </c>
      <c r="G9" s="17">
        <v>0.49</v>
      </c>
      <c r="H9" s="18" t="s">
        <v>2</v>
      </c>
      <c r="I9" s="15" t="s">
        <v>4</v>
      </c>
      <c r="J9" s="36">
        <f>+2</f>
        <v>2</v>
      </c>
      <c r="K9" s="52">
        <f t="shared" si="1"/>
        <v>2</v>
      </c>
    </row>
    <row r="10">
      <c r="A10" s="11" t="s">
        <v>298</v>
      </c>
      <c r="B10" s="34">
        <v>1020.0</v>
      </c>
      <c r="C10" s="13" t="s">
        <v>1180</v>
      </c>
      <c r="D10" s="33" t="s">
        <v>1181</v>
      </c>
      <c r="E10" s="15" t="s">
        <v>4</v>
      </c>
      <c r="F10" s="39">
        <v>0.5</v>
      </c>
      <c r="G10" s="35">
        <v>0.46</v>
      </c>
      <c r="H10" s="18" t="s">
        <v>2</v>
      </c>
      <c r="I10" s="15" t="s">
        <v>4</v>
      </c>
      <c r="J10" s="36">
        <f>+4</f>
        <v>4</v>
      </c>
      <c r="K10" s="52">
        <f t="shared" si="1"/>
        <v>4</v>
      </c>
    </row>
    <row r="11">
      <c r="A11" s="11" t="s">
        <v>298</v>
      </c>
      <c r="B11" s="12">
        <v>772.0</v>
      </c>
      <c r="C11" s="13" t="s">
        <v>1182</v>
      </c>
      <c r="D11" s="33" t="s">
        <v>1183</v>
      </c>
      <c r="E11" s="15" t="s">
        <v>4</v>
      </c>
      <c r="F11" s="39">
        <v>0.51</v>
      </c>
      <c r="G11" s="35">
        <v>0.46</v>
      </c>
      <c r="H11" s="18" t="s">
        <v>2</v>
      </c>
      <c r="I11" s="15" t="s">
        <v>4</v>
      </c>
      <c r="J11" s="36">
        <f>+5</f>
        <v>5</v>
      </c>
      <c r="K11" s="52">
        <f t="shared" si="1"/>
        <v>5</v>
      </c>
    </row>
    <row r="12">
      <c r="A12" s="11" t="s">
        <v>298</v>
      </c>
      <c r="B12" s="12">
        <v>699.0</v>
      </c>
      <c r="C12" s="13" t="s">
        <v>1184</v>
      </c>
      <c r="D12" s="33" t="s">
        <v>1185</v>
      </c>
      <c r="E12" s="15" t="s">
        <v>4</v>
      </c>
      <c r="F12" s="39">
        <v>0.5</v>
      </c>
      <c r="G12" s="35">
        <v>0.46</v>
      </c>
      <c r="H12" s="18" t="s">
        <v>2</v>
      </c>
      <c r="I12" s="15" t="s">
        <v>4</v>
      </c>
      <c r="J12" s="36">
        <f>+4</f>
        <v>4</v>
      </c>
      <c r="K12" s="52">
        <f t="shared" si="1"/>
        <v>4</v>
      </c>
    </row>
    <row r="13">
      <c r="A13" s="11" t="s">
        <v>1186</v>
      </c>
      <c r="B13" s="12">
        <v>502.0</v>
      </c>
      <c r="C13" s="13" t="s">
        <v>1187</v>
      </c>
      <c r="D13" s="14"/>
      <c r="E13" s="15" t="s">
        <v>4</v>
      </c>
      <c r="F13" s="39">
        <v>0.5</v>
      </c>
      <c r="G13" s="35">
        <v>0.45</v>
      </c>
      <c r="H13" s="18" t="s">
        <v>2</v>
      </c>
      <c r="I13" s="15" t="s">
        <v>4</v>
      </c>
      <c r="J13" s="36">
        <f>+5</f>
        <v>5</v>
      </c>
      <c r="K13" s="52">
        <f t="shared" si="1"/>
        <v>5</v>
      </c>
    </row>
    <row r="14">
      <c r="A14" s="11" t="s">
        <v>1186</v>
      </c>
      <c r="B14" s="12">
        <v>502.0</v>
      </c>
      <c r="C14" s="13" t="s">
        <v>1188</v>
      </c>
      <c r="D14" s="14"/>
      <c r="E14" s="15" t="s">
        <v>4</v>
      </c>
      <c r="F14" s="39">
        <v>0.51</v>
      </c>
      <c r="G14" s="37">
        <v>0.44</v>
      </c>
      <c r="H14" s="18" t="s">
        <v>2</v>
      </c>
      <c r="I14" s="15" t="s">
        <v>4</v>
      </c>
      <c r="J14" s="36">
        <f>+7</f>
        <v>7</v>
      </c>
      <c r="K14" s="52">
        <f t="shared" si="1"/>
        <v>7</v>
      </c>
    </row>
    <row r="15">
      <c r="A15" s="11" t="s">
        <v>1186</v>
      </c>
      <c r="B15" s="12">
        <v>502.0</v>
      </c>
      <c r="C15" s="13" t="s">
        <v>1189</v>
      </c>
      <c r="D15" s="14"/>
      <c r="E15" s="15" t="s">
        <v>4</v>
      </c>
      <c r="F15" s="39">
        <v>0.5</v>
      </c>
      <c r="G15" s="35">
        <v>0.45</v>
      </c>
      <c r="H15" s="18" t="s">
        <v>2</v>
      </c>
      <c r="I15" s="15" t="s">
        <v>4</v>
      </c>
      <c r="J15" s="36">
        <f>+5</f>
        <v>5</v>
      </c>
      <c r="K15" s="52">
        <f t="shared" si="1"/>
        <v>5</v>
      </c>
    </row>
    <row r="16">
      <c r="A16" s="11" t="s">
        <v>134</v>
      </c>
      <c r="B16" s="12">
        <v>673.0</v>
      </c>
      <c r="C16" s="13" t="s">
        <v>1190</v>
      </c>
      <c r="D16" s="33" t="s">
        <v>1191</v>
      </c>
      <c r="E16" s="15" t="s">
        <v>4</v>
      </c>
      <c r="F16" s="39">
        <v>0.51</v>
      </c>
      <c r="G16" s="35">
        <v>0.45</v>
      </c>
      <c r="H16" s="18" t="s">
        <v>2</v>
      </c>
      <c r="I16" s="15" t="s">
        <v>4</v>
      </c>
      <c r="J16" s="36">
        <f t="shared" ref="J16:J17" si="2">+6</f>
        <v>6</v>
      </c>
      <c r="K16" s="52">
        <f t="shared" si="1"/>
        <v>6</v>
      </c>
    </row>
    <row r="17">
      <c r="A17" s="11" t="s">
        <v>134</v>
      </c>
      <c r="B17" s="12">
        <v>673.0</v>
      </c>
      <c r="C17" s="13" t="s">
        <v>1192</v>
      </c>
      <c r="D17" s="33" t="s">
        <v>1193</v>
      </c>
      <c r="E17" s="15" t="s">
        <v>4</v>
      </c>
      <c r="F17" s="39">
        <v>0.52</v>
      </c>
      <c r="G17" s="35">
        <v>0.46</v>
      </c>
      <c r="H17" s="18" t="s">
        <v>2</v>
      </c>
      <c r="I17" s="15" t="s">
        <v>4</v>
      </c>
      <c r="J17" s="36">
        <f t="shared" si="2"/>
        <v>6</v>
      </c>
      <c r="K17" s="52">
        <f t="shared" si="1"/>
        <v>6</v>
      </c>
    </row>
    <row r="18">
      <c r="A18" s="11" t="s">
        <v>134</v>
      </c>
      <c r="B18" s="34">
        <v>1417.0</v>
      </c>
      <c r="C18" s="13" t="s">
        <v>1194</v>
      </c>
      <c r="D18" s="14"/>
      <c r="E18" s="15" t="s">
        <v>4</v>
      </c>
      <c r="F18" s="39">
        <v>0.52</v>
      </c>
      <c r="G18" s="35">
        <v>0.45</v>
      </c>
      <c r="H18" s="18" t="s">
        <v>2</v>
      </c>
      <c r="I18" s="15" t="s">
        <v>4</v>
      </c>
      <c r="J18" s="36">
        <f>+7</f>
        <v>7</v>
      </c>
      <c r="K18" s="52">
        <f t="shared" si="1"/>
        <v>7</v>
      </c>
    </row>
    <row r="19">
      <c r="A19" s="11" t="s">
        <v>30</v>
      </c>
      <c r="B19" s="34">
        <v>1062.0</v>
      </c>
      <c r="C19" s="13" t="s">
        <v>1195</v>
      </c>
      <c r="D19" s="14"/>
      <c r="E19" s="15" t="s">
        <v>4</v>
      </c>
      <c r="F19" s="21">
        <v>0.46</v>
      </c>
      <c r="G19" s="17">
        <v>0.48</v>
      </c>
      <c r="H19" s="18" t="s">
        <v>2</v>
      </c>
      <c r="I19" s="15" t="s">
        <v>2</v>
      </c>
      <c r="J19" s="23">
        <f>+2</f>
        <v>2</v>
      </c>
      <c r="K19" s="52">
        <f t="shared" si="1"/>
        <v>-2</v>
      </c>
    </row>
    <row r="20">
      <c r="A20" s="11" t="s">
        <v>30</v>
      </c>
      <c r="B20" s="12">
        <v>500.0</v>
      </c>
      <c r="C20" s="13" t="s">
        <v>1196</v>
      </c>
      <c r="D20" s="33" t="s">
        <v>1197</v>
      </c>
      <c r="E20" s="15" t="s">
        <v>4</v>
      </c>
      <c r="F20" s="21">
        <v>0.47</v>
      </c>
      <c r="G20" s="17">
        <v>0.49</v>
      </c>
      <c r="H20" s="18" t="s">
        <v>2</v>
      </c>
      <c r="I20" s="15" t="s">
        <v>2</v>
      </c>
      <c r="J20" s="23">
        <f>+1</f>
        <v>1</v>
      </c>
      <c r="K20" s="52">
        <f t="shared" si="1"/>
        <v>-1</v>
      </c>
    </row>
    <row r="21">
      <c r="A21" s="11" t="s">
        <v>30</v>
      </c>
      <c r="B21" s="12">
        <v>879.0</v>
      </c>
      <c r="C21" s="13" t="s">
        <v>1198</v>
      </c>
      <c r="D21" s="33" t="s">
        <v>1199</v>
      </c>
      <c r="E21" s="15" t="s">
        <v>4</v>
      </c>
      <c r="F21" s="39">
        <v>0.52</v>
      </c>
      <c r="G21" s="17">
        <v>0.48</v>
      </c>
      <c r="H21" s="18" t="s">
        <v>2</v>
      </c>
      <c r="I21" s="15" t="s">
        <v>4</v>
      </c>
      <c r="J21" s="36">
        <f>+4</f>
        <v>4</v>
      </c>
      <c r="K21" s="52">
        <f t="shared" si="1"/>
        <v>4</v>
      </c>
    </row>
    <row r="22">
      <c r="A22" s="11" t="s">
        <v>1200</v>
      </c>
      <c r="B22" s="34">
        <v>1862.0</v>
      </c>
      <c r="C22" s="13" t="s">
        <v>1201</v>
      </c>
      <c r="D22" s="14"/>
      <c r="E22" s="15" t="s">
        <v>4</v>
      </c>
      <c r="F22" s="16">
        <v>0.49</v>
      </c>
      <c r="G22" s="37">
        <v>0.43</v>
      </c>
      <c r="H22" s="18" t="s">
        <v>2</v>
      </c>
      <c r="I22" s="15" t="s">
        <v>4</v>
      </c>
      <c r="J22" s="36">
        <f>+6</f>
        <v>6</v>
      </c>
      <c r="K22" s="52">
        <f t="shared" si="1"/>
        <v>6</v>
      </c>
    </row>
    <row r="23">
      <c r="A23" s="11" t="s">
        <v>197</v>
      </c>
      <c r="B23" s="34">
        <v>2686.0</v>
      </c>
      <c r="C23" s="13" t="s">
        <v>1202</v>
      </c>
      <c r="D23" s="14"/>
      <c r="E23" s="15" t="s">
        <v>4</v>
      </c>
      <c r="F23" s="39">
        <v>0.52</v>
      </c>
      <c r="G23" s="37">
        <v>0.43</v>
      </c>
      <c r="H23" s="18" t="s">
        <v>2</v>
      </c>
      <c r="I23" s="15" t="s">
        <v>4</v>
      </c>
      <c r="J23" s="36">
        <f>+9</f>
        <v>9</v>
      </c>
      <c r="K23" s="52">
        <f t="shared" si="1"/>
        <v>9</v>
      </c>
    </row>
    <row r="24">
      <c r="A24" s="11" t="s">
        <v>312</v>
      </c>
      <c r="B24" s="12">
        <v>823.0</v>
      </c>
      <c r="C24" s="13" t="s">
        <v>1203</v>
      </c>
      <c r="D24" s="14"/>
      <c r="E24" s="15" t="s">
        <v>4</v>
      </c>
      <c r="F24" s="39">
        <v>0.52</v>
      </c>
      <c r="G24" s="35">
        <v>0.47</v>
      </c>
      <c r="H24" s="18" t="s">
        <v>2</v>
      </c>
      <c r="I24" s="15" t="s">
        <v>4</v>
      </c>
      <c r="J24" s="36">
        <f>+5</f>
        <v>5</v>
      </c>
      <c r="K24" s="52">
        <f t="shared" si="1"/>
        <v>5</v>
      </c>
    </row>
    <row r="25">
      <c r="A25" s="24" t="s">
        <v>312</v>
      </c>
      <c r="B25" s="25">
        <v>672.0</v>
      </c>
      <c r="C25" s="26" t="s">
        <v>1204</v>
      </c>
      <c r="D25" s="27"/>
      <c r="E25" s="28" t="s">
        <v>4</v>
      </c>
      <c r="F25" s="41">
        <v>0.49</v>
      </c>
      <c r="G25" s="42">
        <v>0.5</v>
      </c>
      <c r="H25" s="31" t="s">
        <v>2</v>
      </c>
      <c r="I25" s="28" t="s">
        <v>2</v>
      </c>
      <c r="J25" s="32">
        <f>+1</f>
        <v>1</v>
      </c>
      <c r="K25" s="52">
        <f t="shared" si="1"/>
        <v>-1</v>
      </c>
    </row>
    <row r="26">
      <c r="A26" s="11" t="s">
        <v>50</v>
      </c>
      <c r="B26" s="12">
        <v>998.0</v>
      </c>
      <c r="C26" s="13" t="s">
        <v>1205</v>
      </c>
      <c r="D26" s="33" t="s">
        <v>1206</v>
      </c>
      <c r="E26" s="15" t="s">
        <v>4</v>
      </c>
      <c r="F26" s="58">
        <v>0.56</v>
      </c>
      <c r="G26" s="53">
        <v>0.42</v>
      </c>
      <c r="H26" s="18" t="s">
        <v>2</v>
      </c>
      <c r="I26" s="15" t="s">
        <v>4</v>
      </c>
      <c r="J26" s="36">
        <f>+14</f>
        <v>14</v>
      </c>
      <c r="K26" s="52">
        <f t="shared" si="1"/>
        <v>14</v>
      </c>
    </row>
    <row r="27">
      <c r="A27" s="11" t="s">
        <v>137</v>
      </c>
      <c r="B27" s="34">
        <v>1012.0</v>
      </c>
      <c r="C27" s="13" t="s">
        <v>1207</v>
      </c>
      <c r="D27" s="33" t="s">
        <v>1208</v>
      </c>
      <c r="E27" s="15" t="s">
        <v>4</v>
      </c>
      <c r="F27" s="39">
        <v>0.52</v>
      </c>
      <c r="G27" s="35">
        <v>0.45</v>
      </c>
      <c r="H27" s="18" t="s">
        <v>2</v>
      </c>
      <c r="I27" s="15" t="s">
        <v>4</v>
      </c>
      <c r="J27" s="36">
        <f>+7</f>
        <v>7</v>
      </c>
      <c r="K27" s="52">
        <f t="shared" si="1"/>
        <v>7</v>
      </c>
    </row>
    <row r="28">
      <c r="A28" s="24" t="s">
        <v>319</v>
      </c>
      <c r="B28" s="40">
        <v>2125.0</v>
      </c>
      <c r="C28" s="26" t="s">
        <v>1209</v>
      </c>
      <c r="D28" s="27"/>
      <c r="E28" s="28" t="s">
        <v>4</v>
      </c>
      <c r="F28" s="54">
        <v>0.5</v>
      </c>
      <c r="G28" s="48">
        <v>0.45</v>
      </c>
      <c r="H28" s="31" t="s">
        <v>2</v>
      </c>
      <c r="I28" s="28" t="s">
        <v>4</v>
      </c>
      <c r="J28" s="45">
        <f t="shared" ref="J28:J29" si="3">+5</f>
        <v>5</v>
      </c>
      <c r="K28" s="52">
        <f t="shared" si="1"/>
        <v>5</v>
      </c>
    </row>
    <row r="29">
      <c r="A29" s="11" t="s">
        <v>319</v>
      </c>
      <c r="B29" s="12">
        <v>901.0</v>
      </c>
      <c r="C29" s="13" t="s">
        <v>1210</v>
      </c>
      <c r="D29" s="33" t="s">
        <v>1211</v>
      </c>
      <c r="E29" s="15" t="s">
        <v>4</v>
      </c>
      <c r="F29" s="39">
        <v>0.51</v>
      </c>
      <c r="G29" s="35">
        <v>0.46</v>
      </c>
      <c r="H29" s="18" t="s">
        <v>2</v>
      </c>
      <c r="I29" s="15" t="s">
        <v>4</v>
      </c>
      <c r="J29" s="36">
        <f t="shared" si="3"/>
        <v>5</v>
      </c>
      <c r="K29" s="52">
        <f t="shared" si="1"/>
        <v>5</v>
      </c>
    </row>
    <row r="30">
      <c r="A30" s="11" t="s">
        <v>437</v>
      </c>
      <c r="B30" s="12">
        <v>810.0</v>
      </c>
      <c r="C30" s="13" t="s">
        <v>1212</v>
      </c>
      <c r="D30" s="14"/>
      <c r="E30" s="15" t="s">
        <v>4</v>
      </c>
      <c r="F30" s="39">
        <v>0.51</v>
      </c>
      <c r="G30" s="37">
        <v>0.44</v>
      </c>
      <c r="H30" s="18" t="s">
        <v>2</v>
      </c>
      <c r="I30" s="15" t="s">
        <v>4</v>
      </c>
      <c r="J30" s="36">
        <f>+7</f>
        <v>7</v>
      </c>
      <c r="K30" s="52">
        <f t="shared" si="1"/>
        <v>7</v>
      </c>
    </row>
    <row r="31">
      <c r="A31" s="11" t="s">
        <v>437</v>
      </c>
      <c r="B31" s="12">
        <v>908.0</v>
      </c>
      <c r="C31" s="13" t="s">
        <v>1213</v>
      </c>
      <c r="D31" s="14"/>
      <c r="E31" s="15" t="s">
        <v>4</v>
      </c>
      <c r="F31" s="16">
        <v>0.49</v>
      </c>
      <c r="G31" s="35">
        <v>0.45</v>
      </c>
      <c r="H31" s="18" t="s">
        <v>2</v>
      </c>
      <c r="I31" s="15" t="s">
        <v>4</v>
      </c>
      <c r="J31" s="36">
        <f>+4</f>
        <v>4</v>
      </c>
      <c r="K31" s="52">
        <f t="shared" si="1"/>
        <v>4</v>
      </c>
    </row>
    <row r="32">
      <c r="A32" s="11" t="s">
        <v>139</v>
      </c>
      <c r="B32" s="34">
        <v>1000.0</v>
      </c>
      <c r="C32" s="13" t="s">
        <v>1214</v>
      </c>
      <c r="D32" s="14"/>
      <c r="E32" s="15" t="s">
        <v>4</v>
      </c>
      <c r="F32" s="21">
        <v>0.47</v>
      </c>
      <c r="G32" s="17">
        <v>0.49</v>
      </c>
      <c r="H32" s="18" t="s">
        <v>2</v>
      </c>
      <c r="I32" s="15" t="s">
        <v>2</v>
      </c>
      <c r="J32" s="23">
        <f>+2</f>
        <v>2</v>
      </c>
      <c r="K32" s="52">
        <f t="shared" si="1"/>
        <v>-2</v>
      </c>
    </row>
    <row r="33">
      <c r="A33" s="24" t="s">
        <v>219</v>
      </c>
      <c r="B33" s="25">
        <v>419.0</v>
      </c>
      <c r="C33" s="26" t="s">
        <v>1215</v>
      </c>
      <c r="D33" s="26" t="s">
        <v>1216</v>
      </c>
      <c r="E33" s="28" t="s">
        <v>4</v>
      </c>
      <c r="F33" s="41">
        <v>0.49</v>
      </c>
      <c r="G33" s="44">
        <v>0.44</v>
      </c>
      <c r="H33" s="31" t="s">
        <v>2</v>
      </c>
      <c r="I33" s="28" t="s">
        <v>4</v>
      </c>
      <c r="J33" s="45">
        <f>+5</f>
        <v>5</v>
      </c>
      <c r="K33" s="52">
        <f t="shared" si="1"/>
        <v>5</v>
      </c>
    </row>
    <row r="34">
      <c r="A34" s="11" t="s">
        <v>57</v>
      </c>
      <c r="B34" s="12">
        <v>800.0</v>
      </c>
      <c r="C34" s="13" t="s">
        <v>1217</v>
      </c>
      <c r="D34" s="33" t="s">
        <v>1218</v>
      </c>
      <c r="E34" s="15" t="s">
        <v>4</v>
      </c>
      <c r="F34" s="39">
        <v>0.51</v>
      </c>
      <c r="G34" s="35">
        <v>0.45</v>
      </c>
      <c r="H34" s="18" t="s">
        <v>2</v>
      </c>
      <c r="I34" s="15" t="s">
        <v>4</v>
      </c>
      <c r="J34" s="36">
        <f>+6</f>
        <v>6</v>
      </c>
      <c r="K34" s="52">
        <f t="shared" si="1"/>
        <v>6</v>
      </c>
    </row>
    <row r="35">
      <c r="A35" s="24" t="s">
        <v>548</v>
      </c>
      <c r="B35" s="40">
        <v>1324.0</v>
      </c>
      <c r="C35" s="26" t="s">
        <v>1219</v>
      </c>
      <c r="D35" s="27"/>
      <c r="E35" s="28" t="s">
        <v>4</v>
      </c>
      <c r="F35" s="54">
        <v>0.51</v>
      </c>
      <c r="G35" s="44">
        <v>0.44</v>
      </c>
      <c r="H35" s="31" t="s">
        <v>2</v>
      </c>
      <c r="I35" s="28" t="s">
        <v>4</v>
      </c>
      <c r="J35" s="45">
        <f>+7</f>
        <v>7</v>
      </c>
      <c r="K35" s="52">
        <f t="shared" si="1"/>
        <v>7</v>
      </c>
    </row>
    <row r="36">
      <c r="A36" s="11" t="s">
        <v>555</v>
      </c>
      <c r="B36" s="34">
        <v>2703.0</v>
      </c>
      <c r="C36" s="13" t="s">
        <v>1220</v>
      </c>
      <c r="D36" s="14"/>
      <c r="E36" s="15" t="s">
        <v>4</v>
      </c>
      <c r="F36" s="39">
        <v>0.52</v>
      </c>
      <c r="G36" s="37">
        <v>0.44</v>
      </c>
      <c r="H36" s="18" t="s">
        <v>2</v>
      </c>
      <c r="I36" s="15" t="s">
        <v>4</v>
      </c>
      <c r="J36" s="36">
        <f>+8</f>
        <v>8</v>
      </c>
      <c r="K36" s="52">
        <f t="shared" si="1"/>
        <v>8</v>
      </c>
    </row>
    <row r="37">
      <c r="A37" s="11" t="s">
        <v>141</v>
      </c>
      <c r="B37" s="12">
        <v>491.0</v>
      </c>
      <c r="C37" s="13" t="s">
        <v>1221</v>
      </c>
      <c r="D37" s="14"/>
      <c r="E37" s="15" t="s">
        <v>4</v>
      </c>
      <c r="F37" s="39">
        <v>0.52</v>
      </c>
      <c r="G37" s="35">
        <v>0.46</v>
      </c>
      <c r="H37" s="18" t="s">
        <v>2</v>
      </c>
      <c r="I37" s="15" t="s">
        <v>4</v>
      </c>
      <c r="J37" s="36">
        <f>+6</f>
        <v>6</v>
      </c>
      <c r="K37" s="52">
        <f t="shared" si="1"/>
        <v>6</v>
      </c>
    </row>
    <row r="38">
      <c r="A38" s="11" t="s">
        <v>141</v>
      </c>
      <c r="B38" s="34">
        <v>1145.0</v>
      </c>
      <c r="C38" s="13" t="s">
        <v>1222</v>
      </c>
      <c r="D38" s="33" t="s">
        <v>1223</v>
      </c>
      <c r="E38" s="15" t="s">
        <v>4</v>
      </c>
      <c r="F38" s="39">
        <v>0.52</v>
      </c>
      <c r="G38" s="35">
        <v>0.45</v>
      </c>
      <c r="H38" s="18" t="s">
        <v>2</v>
      </c>
      <c r="I38" s="15" t="s">
        <v>4</v>
      </c>
      <c r="J38" s="36">
        <f t="shared" ref="J38:J39" si="4">+7</f>
        <v>7</v>
      </c>
      <c r="K38" s="52">
        <f t="shared" si="1"/>
        <v>7</v>
      </c>
    </row>
    <row r="39">
      <c r="A39" s="11" t="s">
        <v>322</v>
      </c>
      <c r="B39" s="12">
        <v>655.0</v>
      </c>
      <c r="C39" s="13" t="s">
        <v>1224</v>
      </c>
      <c r="D39" s="33" t="s">
        <v>1225</v>
      </c>
      <c r="E39" s="15" t="s">
        <v>4</v>
      </c>
      <c r="F39" s="39">
        <v>0.51</v>
      </c>
      <c r="G39" s="37">
        <v>0.44</v>
      </c>
      <c r="H39" s="18" t="s">
        <v>2</v>
      </c>
      <c r="I39" s="15" t="s">
        <v>4</v>
      </c>
      <c r="J39" s="36">
        <f t="shared" si="4"/>
        <v>7</v>
      </c>
      <c r="K39" s="52">
        <f t="shared" si="1"/>
        <v>7</v>
      </c>
    </row>
    <row r="40">
      <c r="A40" s="11" t="s">
        <v>322</v>
      </c>
      <c r="B40" s="12">
        <v>655.0</v>
      </c>
      <c r="C40" s="13" t="s">
        <v>1226</v>
      </c>
      <c r="D40" s="33" t="s">
        <v>1227</v>
      </c>
      <c r="E40" s="15" t="s">
        <v>4</v>
      </c>
      <c r="F40" s="39">
        <v>0.5</v>
      </c>
      <c r="G40" s="35">
        <v>0.45</v>
      </c>
      <c r="H40" s="18" t="s">
        <v>2</v>
      </c>
      <c r="I40" s="15" t="s">
        <v>4</v>
      </c>
      <c r="J40" s="36">
        <f>+5</f>
        <v>5</v>
      </c>
      <c r="K40" s="52">
        <f t="shared" si="1"/>
        <v>5</v>
      </c>
    </row>
    <row r="41">
      <c r="A41" s="60">
        <v>45590.0</v>
      </c>
      <c r="B41" s="12">
        <v>400.0</v>
      </c>
      <c r="C41" s="13" t="s">
        <v>1228</v>
      </c>
      <c r="D41" s="33" t="s">
        <v>1229</v>
      </c>
      <c r="E41" s="15" t="s">
        <v>4</v>
      </c>
      <c r="F41" s="21">
        <v>0.46</v>
      </c>
      <c r="G41" s="17">
        <v>0.48</v>
      </c>
      <c r="H41" s="18" t="s">
        <v>2</v>
      </c>
      <c r="I41" s="15" t="s">
        <v>2</v>
      </c>
      <c r="J41" s="23">
        <f>+3</f>
        <v>3</v>
      </c>
      <c r="K41" s="52">
        <f t="shared" si="1"/>
        <v>-3</v>
      </c>
    </row>
    <row r="42">
      <c r="A42" s="11" t="s">
        <v>327</v>
      </c>
      <c r="B42" s="34">
        <v>1076.0</v>
      </c>
      <c r="C42" s="13" t="s">
        <v>1230</v>
      </c>
      <c r="D42" s="14"/>
      <c r="E42" s="15" t="s">
        <v>4</v>
      </c>
      <c r="F42" s="16">
        <v>0.48</v>
      </c>
      <c r="G42" s="17">
        <v>0.48</v>
      </c>
      <c r="H42" s="18" t="s">
        <v>2</v>
      </c>
      <c r="I42" s="15" t="s">
        <v>2</v>
      </c>
      <c r="J42" s="23">
        <f>+1</f>
        <v>1</v>
      </c>
      <c r="K42" s="52">
        <f t="shared" si="1"/>
        <v>-1</v>
      </c>
    </row>
    <row r="43">
      <c r="A43" s="11" t="s">
        <v>1231</v>
      </c>
      <c r="B43" s="12">
        <v>558.0</v>
      </c>
      <c r="C43" s="13" t="s">
        <v>1232</v>
      </c>
      <c r="D43" s="14"/>
      <c r="E43" s="15" t="s">
        <v>4</v>
      </c>
      <c r="F43" s="39">
        <v>0.5</v>
      </c>
      <c r="G43" s="37">
        <v>0.44</v>
      </c>
      <c r="H43" s="18" t="s">
        <v>2</v>
      </c>
      <c r="I43" s="15" t="s">
        <v>4</v>
      </c>
      <c r="J43" s="36">
        <f>+6</f>
        <v>6</v>
      </c>
      <c r="K43" s="52">
        <f t="shared" si="1"/>
        <v>6</v>
      </c>
    </row>
    <row r="44">
      <c r="A44" s="11" t="s">
        <v>671</v>
      </c>
      <c r="B44" s="12">
        <v>723.0</v>
      </c>
      <c r="C44" s="13" t="s">
        <v>1233</v>
      </c>
      <c r="D44" s="33" t="s">
        <v>1234</v>
      </c>
      <c r="E44" s="15" t="s">
        <v>4</v>
      </c>
      <c r="F44" s="39">
        <v>0.5</v>
      </c>
      <c r="G44" s="35">
        <v>0.45</v>
      </c>
      <c r="H44" s="18" t="s">
        <v>2</v>
      </c>
      <c r="I44" s="15" t="s">
        <v>4</v>
      </c>
      <c r="J44" s="36">
        <f>+5</f>
        <v>5</v>
      </c>
      <c r="K44" s="52">
        <f t="shared" si="1"/>
        <v>5</v>
      </c>
    </row>
    <row r="45">
      <c r="A45" s="60">
        <v>45588.0</v>
      </c>
      <c r="B45" s="12">
        <v>602.0</v>
      </c>
      <c r="C45" s="13" t="s">
        <v>1235</v>
      </c>
      <c r="D45" s="14"/>
      <c r="E45" s="15" t="s">
        <v>4</v>
      </c>
      <c r="F45" s="39">
        <v>0.51</v>
      </c>
      <c r="G45" s="37">
        <v>0.44</v>
      </c>
      <c r="H45" s="18" t="s">
        <v>2</v>
      </c>
      <c r="I45" s="15" t="s">
        <v>4</v>
      </c>
      <c r="J45" s="36">
        <f>+7</f>
        <v>7</v>
      </c>
      <c r="K45" s="52">
        <f t="shared" si="1"/>
        <v>7</v>
      </c>
    </row>
    <row r="46">
      <c r="A46" s="11" t="s">
        <v>235</v>
      </c>
      <c r="B46" s="12">
        <v>890.0</v>
      </c>
      <c r="C46" s="13" t="s">
        <v>1236</v>
      </c>
      <c r="D46" s="33" t="s">
        <v>1237</v>
      </c>
      <c r="E46" s="15" t="s">
        <v>4</v>
      </c>
      <c r="F46" s="39">
        <v>0.51</v>
      </c>
      <c r="G46" s="35">
        <v>0.46</v>
      </c>
      <c r="H46" s="18" t="s">
        <v>2</v>
      </c>
      <c r="I46" s="15" t="s">
        <v>4</v>
      </c>
      <c r="J46" s="36">
        <f>+5</f>
        <v>5</v>
      </c>
      <c r="K46" s="52">
        <f t="shared" si="1"/>
        <v>5</v>
      </c>
    </row>
    <row r="47">
      <c r="A47" s="11" t="s">
        <v>242</v>
      </c>
      <c r="B47" s="34">
        <v>1577.0</v>
      </c>
      <c r="C47" s="13" t="s">
        <v>1238</v>
      </c>
      <c r="D47" s="33" t="s">
        <v>1239</v>
      </c>
      <c r="E47" s="15" t="s">
        <v>4</v>
      </c>
      <c r="F47" s="39">
        <v>0.52</v>
      </c>
      <c r="G47" s="35">
        <v>0.46</v>
      </c>
      <c r="H47" s="18" t="s">
        <v>2</v>
      </c>
      <c r="I47" s="15" t="s">
        <v>4</v>
      </c>
      <c r="J47" s="36">
        <f>+6</f>
        <v>6</v>
      </c>
      <c r="K47" s="52">
        <f t="shared" si="1"/>
        <v>6</v>
      </c>
    </row>
    <row r="48">
      <c r="A48" s="24" t="s">
        <v>336</v>
      </c>
      <c r="B48" s="25">
        <v>736.0</v>
      </c>
      <c r="C48" s="26" t="s">
        <v>1240</v>
      </c>
      <c r="D48" s="26" t="s">
        <v>1241</v>
      </c>
      <c r="E48" s="28" t="s">
        <v>4</v>
      </c>
      <c r="F48" s="54">
        <v>0.51</v>
      </c>
      <c r="G48" s="44">
        <v>0.44</v>
      </c>
      <c r="H48" s="31" t="s">
        <v>2</v>
      </c>
      <c r="I48" s="28" t="s">
        <v>4</v>
      </c>
      <c r="J48" s="45">
        <f>+7</f>
        <v>7</v>
      </c>
      <c r="K48" s="52">
        <f t="shared" si="1"/>
        <v>7</v>
      </c>
    </row>
    <row r="49">
      <c r="A49" s="11" t="s">
        <v>336</v>
      </c>
      <c r="B49" s="12">
        <v>669.0</v>
      </c>
      <c r="C49" s="13" t="s">
        <v>1242</v>
      </c>
      <c r="D49" s="33" t="s">
        <v>1243</v>
      </c>
      <c r="E49" s="15" t="s">
        <v>4</v>
      </c>
      <c r="F49" s="39">
        <v>0.52</v>
      </c>
      <c r="G49" s="37">
        <v>0.44</v>
      </c>
      <c r="H49" s="18" t="s">
        <v>2</v>
      </c>
      <c r="I49" s="15" t="s">
        <v>4</v>
      </c>
      <c r="J49" s="36">
        <f>+8</f>
        <v>8</v>
      </c>
      <c r="K49" s="52">
        <f t="shared" si="1"/>
        <v>8</v>
      </c>
    </row>
    <row r="50">
      <c r="A50" s="11" t="s">
        <v>146</v>
      </c>
      <c r="B50" s="34">
        <v>1000.0</v>
      </c>
      <c r="C50" s="13" t="s">
        <v>1244</v>
      </c>
      <c r="D50" s="14"/>
      <c r="E50" s="15" t="s">
        <v>4</v>
      </c>
      <c r="F50" s="38">
        <v>0.44</v>
      </c>
      <c r="G50" s="59">
        <v>0.39</v>
      </c>
      <c r="H50" s="18" t="s">
        <v>2</v>
      </c>
      <c r="I50" s="15" t="s">
        <v>4</v>
      </c>
      <c r="J50" s="36">
        <f t="shared" ref="J50:J53" si="5">+5</f>
        <v>5</v>
      </c>
      <c r="K50" s="52">
        <f t="shared" si="1"/>
        <v>5</v>
      </c>
    </row>
    <row r="51">
      <c r="A51" s="11" t="s">
        <v>146</v>
      </c>
      <c r="B51" s="34">
        <v>1106.0</v>
      </c>
      <c r="C51" s="13" t="s">
        <v>1245</v>
      </c>
      <c r="D51" s="33" t="s">
        <v>1246</v>
      </c>
      <c r="E51" s="15" t="s">
        <v>4</v>
      </c>
      <c r="F51" s="39">
        <v>0.5</v>
      </c>
      <c r="G51" s="35">
        <v>0.45</v>
      </c>
      <c r="H51" s="18" t="s">
        <v>2</v>
      </c>
      <c r="I51" s="15" t="s">
        <v>4</v>
      </c>
      <c r="J51" s="36">
        <f t="shared" si="5"/>
        <v>5</v>
      </c>
      <c r="K51" s="52">
        <f t="shared" si="1"/>
        <v>5</v>
      </c>
    </row>
    <row r="52">
      <c r="A52" s="11" t="s">
        <v>146</v>
      </c>
      <c r="B52" s="34">
        <v>1045.0</v>
      </c>
      <c r="C52" s="13" t="s">
        <v>1247</v>
      </c>
      <c r="D52" s="33" t="s">
        <v>1248</v>
      </c>
      <c r="E52" s="15" t="s">
        <v>4</v>
      </c>
      <c r="F52" s="39">
        <v>0.5</v>
      </c>
      <c r="G52" s="35">
        <v>0.45</v>
      </c>
      <c r="H52" s="18" t="s">
        <v>2</v>
      </c>
      <c r="I52" s="15" t="s">
        <v>4</v>
      </c>
      <c r="J52" s="36">
        <f t="shared" si="5"/>
        <v>5</v>
      </c>
      <c r="K52" s="52">
        <f t="shared" si="1"/>
        <v>5</v>
      </c>
    </row>
    <row r="53">
      <c r="A53" s="11" t="s">
        <v>1249</v>
      </c>
      <c r="B53" s="12">
        <v>925.0</v>
      </c>
      <c r="C53" s="13" t="s">
        <v>1250</v>
      </c>
      <c r="D53" s="14"/>
      <c r="E53" s="15" t="s">
        <v>4</v>
      </c>
      <c r="F53" s="39">
        <v>0.5</v>
      </c>
      <c r="G53" s="35">
        <v>0.45</v>
      </c>
      <c r="H53" s="18" t="s">
        <v>2</v>
      </c>
      <c r="I53" s="15" t="s">
        <v>4</v>
      </c>
      <c r="J53" s="36">
        <f t="shared" si="5"/>
        <v>5</v>
      </c>
      <c r="K53" s="52">
        <f t="shared" si="1"/>
        <v>5</v>
      </c>
    </row>
    <row r="54">
      <c r="A54" s="11" t="s">
        <v>1249</v>
      </c>
      <c r="B54" s="12">
        <v>843.0</v>
      </c>
      <c r="C54" s="13" t="s">
        <v>1251</v>
      </c>
      <c r="D54" s="14"/>
      <c r="E54" s="15" t="s">
        <v>4</v>
      </c>
      <c r="F54" s="55">
        <v>0.53</v>
      </c>
      <c r="G54" s="37">
        <v>0.43</v>
      </c>
      <c r="H54" s="18" t="s">
        <v>2</v>
      </c>
      <c r="I54" s="15" t="s">
        <v>4</v>
      </c>
      <c r="J54" s="36">
        <f>+10</f>
        <v>10</v>
      </c>
      <c r="K54" s="52">
        <f t="shared" si="1"/>
        <v>10</v>
      </c>
    </row>
    <row r="55">
      <c r="A55" s="11" t="s">
        <v>1252</v>
      </c>
      <c r="B55" s="12">
        <v>416.0</v>
      </c>
      <c r="C55" s="13" t="s">
        <v>1253</v>
      </c>
      <c r="D55" s="33" t="s">
        <v>1254</v>
      </c>
      <c r="E55" s="15" t="s">
        <v>4</v>
      </c>
      <c r="F55" s="39">
        <v>0.51</v>
      </c>
      <c r="G55" s="37">
        <v>0.44</v>
      </c>
      <c r="H55" s="18" t="s">
        <v>2</v>
      </c>
      <c r="I55" s="15" t="s">
        <v>4</v>
      </c>
      <c r="J55" s="36">
        <f>+7</f>
        <v>7</v>
      </c>
      <c r="K55" s="52">
        <f t="shared" si="1"/>
        <v>7</v>
      </c>
    </row>
    <row r="56">
      <c r="A56" s="11" t="s">
        <v>348</v>
      </c>
      <c r="B56" s="34">
        <v>2563.0</v>
      </c>
      <c r="C56" s="13" t="s">
        <v>1255</v>
      </c>
      <c r="D56" s="14"/>
      <c r="E56" s="15" t="s">
        <v>4</v>
      </c>
      <c r="F56" s="39">
        <v>0.52</v>
      </c>
      <c r="G56" s="37">
        <v>0.43</v>
      </c>
      <c r="H56" s="18" t="s">
        <v>2</v>
      </c>
      <c r="I56" s="15" t="s">
        <v>4</v>
      </c>
      <c r="J56" s="36">
        <f>+9</f>
        <v>9</v>
      </c>
      <c r="K56" s="52">
        <f t="shared" si="1"/>
        <v>9</v>
      </c>
    </row>
    <row r="57">
      <c r="A57" s="11" t="s">
        <v>953</v>
      </c>
      <c r="B57" s="12">
        <v>800.0</v>
      </c>
      <c r="C57" s="13" t="s">
        <v>1256</v>
      </c>
      <c r="D57" s="14"/>
      <c r="E57" s="15" t="s">
        <v>4</v>
      </c>
      <c r="F57" s="39">
        <v>0.5</v>
      </c>
      <c r="G57" s="35">
        <v>0.47</v>
      </c>
      <c r="H57" s="18" t="s">
        <v>2</v>
      </c>
      <c r="I57" s="15" t="s">
        <v>4</v>
      </c>
      <c r="J57" s="36">
        <f>+3</f>
        <v>3</v>
      </c>
      <c r="K57" s="52">
        <f t="shared" si="1"/>
        <v>3</v>
      </c>
    </row>
    <row r="58">
      <c r="A58" s="24" t="s">
        <v>350</v>
      </c>
      <c r="B58" s="40">
        <v>1241.0</v>
      </c>
      <c r="C58" s="26" t="s">
        <v>1257</v>
      </c>
      <c r="D58" s="27"/>
      <c r="E58" s="28" t="s">
        <v>4</v>
      </c>
      <c r="F58" s="54">
        <v>0.51</v>
      </c>
      <c r="G58" s="44">
        <v>0.43</v>
      </c>
      <c r="H58" s="31" t="s">
        <v>2</v>
      </c>
      <c r="I58" s="28" t="s">
        <v>4</v>
      </c>
      <c r="J58" s="45">
        <f>+8</f>
        <v>8</v>
      </c>
      <c r="K58" s="52">
        <f t="shared" si="1"/>
        <v>8</v>
      </c>
    </row>
    <row r="59">
      <c r="A59" s="11" t="s">
        <v>350</v>
      </c>
      <c r="B59" s="12">
        <v>574.0</v>
      </c>
      <c r="C59" s="13" t="s">
        <v>1258</v>
      </c>
      <c r="D59" s="33" t="s">
        <v>1259</v>
      </c>
      <c r="E59" s="15" t="s">
        <v>4</v>
      </c>
      <c r="F59" s="16">
        <v>0.49</v>
      </c>
      <c r="G59" s="35">
        <v>0.47</v>
      </c>
      <c r="H59" s="18" t="s">
        <v>2</v>
      </c>
      <c r="I59" s="15" t="s">
        <v>4</v>
      </c>
      <c r="J59" s="36">
        <f>+2</f>
        <v>2</v>
      </c>
      <c r="K59" s="52">
        <f t="shared" si="1"/>
        <v>2</v>
      </c>
    </row>
    <row r="60">
      <c r="A60" s="11" t="s">
        <v>1260</v>
      </c>
      <c r="B60" s="12">
        <v>500.0</v>
      </c>
      <c r="C60" s="13" t="s">
        <v>1261</v>
      </c>
      <c r="D60" s="33" t="s">
        <v>1262</v>
      </c>
      <c r="E60" s="15" t="s">
        <v>4</v>
      </c>
      <c r="F60" s="16">
        <v>0.49</v>
      </c>
      <c r="G60" s="53">
        <v>0.42</v>
      </c>
      <c r="H60" s="18" t="s">
        <v>2</v>
      </c>
      <c r="I60" s="15" t="s">
        <v>4</v>
      </c>
      <c r="J60" s="36">
        <f>+6</f>
        <v>6</v>
      </c>
      <c r="K60" s="52">
        <f t="shared" si="1"/>
        <v>6</v>
      </c>
    </row>
    <row r="61">
      <c r="A61" s="11" t="s">
        <v>358</v>
      </c>
      <c r="B61" s="12">
        <v>653.0</v>
      </c>
      <c r="C61" s="13" t="s">
        <v>1263</v>
      </c>
      <c r="D61" s="33" t="s">
        <v>1264</v>
      </c>
      <c r="E61" s="15" t="s">
        <v>4</v>
      </c>
      <c r="F61" s="16">
        <v>0.49</v>
      </c>
      <c r="G61" s="35">
        <v>0.45</v>
      </c>
      <c r="H61" s="18" t="s">
        <v>2</v>
      </c>
      <c r="I61" s="15" t="s">
        <v>4</v>
      </c>
      <c r="J61" s="36">
        <f t="shared" ref="J61:J62" si="6">+4</f>
        <v>4</v>
      </c>
      <c r="K61" s="52">
        <f t="shared" si="1"/>
        <v>4</v>
      </c>
    </row>
    <row r="62">
      <c r="A62" s="11" t="s">
        <v>358</v>
      </c>
      <c r="B62" s="12">
        <v>653.0</v>
      </c>
      <c r="C62" s="13" t="s">
        <v>1265</v>
      </c>
      <c r="D62" s="33" t="s">
        <v>1266</v>
      </c>
      <c r="E62" s="15" t="s">
        <v>4</v>
      </c>
      <c r="F62" s="16">
        <v>0.49</v>
      </c>
      <c r="G62" s="35">
        <v>0.45</v>
      </c>
      <c r="H62" s="18" t="s">
        <v>2</v>
      </c>
      <c r="I62" s="15" t="s">
        <v>4</v>
      </c>
      <c r="J62" s="36">
        <f t="shared" si="6"/>
        <v>4</v>
      </c>
      <c r="K62" s="52">
        <f t="shared" si="1"/>
        <v>4</v>
      </c>
    </row>
    <row r="63">
      <c r="A63" s="11" t="s">
        <v>363</v>
      </c>
      <c r="B63" s="34">
        <v>8803.0</v>
      </c>
      <c r="C63" s="13" t="s">
        <v>1267</v>
      </c>
      <c r="D63" s="33" t="s">
        <v>1268</v>
      </c>
      <c r="E63" s="15" t="s">
        <v>4</v>
      </c>
      <c r="F63" s="39">
        <v>0.52</v>
      </c>
      <c r="G63" s="35">
        <v>0.46</v>
      </c>
      <c r="H63" s="18" t="s">
        <v>2</v>
      </c>
      <c r="I63" s="15" t="s">
        <v>4</v>
      </c>
      <c r="J63" s="36">
        <f>+6</f>
        <v>6</v>
      </c>
      <c r="K63" s="52">
        <f t="shared" si="1"/>
        <v>6</v>
      </c>
    </row>
    <row r="64">
      <c r="A64" s="11" t="s">
        <v>363</v>
      </c>
      <c r="B64" s="34">
        <v>8803.0</v>
      </c>
      <c r="C64" s="13" t="s">
        <v>1269</v>
      </c>
      <c r="D64" s="33" t="s">
        <v>1270</v>
      </c>
      <c r="E64" s="15" t="s">
        <v>4</v>
      </c>
      <c r="F64" s="55">
        <v>0.53</v>
      </c>
      <c r="G64" s="35">
        <v>0.45</v>
      </c>
      <c r="H64" s="18" t="s">
        <v>2</v>
      </c>
      <c r="I64" s="15" t="s">
        <v>4</v>
      </c>
      <c r="J64" s="36">
        <f>+8</f>
        <v>8</v>
      </c>
      <c r="K64" s="52">
        <f t="shared" si="1"/>
        <v>8</v>
      </c>
    </row>
    <row r="65">
      <c r="A65" s="11" t="s">
        <v>1271</v>
      </c>
      <c r="B65" s="34">
        <v>1041.0</v>
      </c>
      <c r="C65" s="13" t="s">
        <v>1272</v>
      </c>
      <c r="D65" s="33" t="s">
        <v>1273</v>
      </c>
      <c r="E65" s="15" t="s">
        <v>4</v>
      </c>
      <c r="F65" s="16">
        <v>0.48</v>
      </c>
      <c r="G65" s="35">
        <v>0.46</v>
      </c>
      <c r="H65" s="18" t="s">
        <v>2</v>
      </c>
      <c r="I65" s="15" t="s">
        <v>4</v>
      </c>
      <c r="J65" s="36">
        <f>+1</f>
        <v>1</v>
      </c>
      <c r="K65" s="52">
        <f t="shared" si="1"/>
        <v>1</v>
      </c>
    </row>
    <row r="66">
      <c r="A66" s="11" t="s">
        <v>782</v>
      </c>
      <c r="B66" s="12">
        <v>992.0</v>
      </c>
      <c r="C66" s="13" t="s">
        <v>1274</v>
      </c>
      <c r="D66" s="33" t="s">
        <v>1275</v>
      </c>
      <c r="E66" s="15" t="s">
        <v>4</v>
      </c>
      <c r="F66" s="39">
        <v>0.51</v>
      </c>
      <c r="G66" s="35">
        <v>0.46</v>
      </c>
      <c r="H66" s="18" t="s">
        <v>2</v>
      </c>
      <c r="I66" s="15" t="s">
        <v>4</v>
      </c>
      <c r="J66" s="36">
        <f>+5</f>
        <v>5</v>
      </c>
      <c r="K66" s="52">
        <f t="shared" si="1"/>
        <v>5</v>
      </c>
    </row>
    <row r="67">
      <c r="A67" s="11" t="s">
        <v>1276</v>
      </c>
      <c r="B67" s="12">
        <v>400.0</v>
      </c>
      <c r="C67" s="13" t="s">
        <v>1277</v>
      </c>
      <c r="D67" s="33" t="s">
        <v>1278</v>
      </c>
      <c r="E67" s="15" t="s">
        <v>4</v>
      </c>
      <c r="F67" s="21">
        <v>0.46</v>
      </c>
      <c r="G67" s="37">
        <v>0.43</v>
      </c>
      <c r="H67" s="18" t="s">
        <v>2</v>
      </c>
      <c r="I67" s="15" t="s">
        <v>4</v>
      </c>
      <c r="J67" s="36">
        <f>+3</f>
        <v>3</v>
      </c>
      <c r="K67" s="52">
        <f t="shared" si="1"/>
        <v>3</v>
      </c>
    </row>
    <row r="68">
      <c r="A68" s="11" t="s">
        <v>101</v>
      </c>
      <c r="B68" s="34">
        <v>1289.0</v>
      </c>
      <c r="C68" s="13" t="s">
        <v>1279</v>
      </c>
      <c r="D68" s="14"/>
      <c r="E68" s="15" t="s">
        <v>4</v>
      </c>
      <c r="F68" s="39">
        <v>0.51</v>
      </c>
      <c r="G68" s="37">
        <v>0.43</v>
      </c>
      <c r="H68" s="18" t="s">
        <v>2</v>
      </c>
      <c r="I68" s="15" t="s">
        <v>4</v>
      </c>
      <c r="J68" s="36">
        <f>+8</f>
        <v>8</v>
      </c>
      <c r="K68" s="52">
        <f t="shared" si="1"/>
        <v>8</v>
      </c>
    </row>
    <row r="69">
      <c r="A69" s="11" t="s">
        <v>1280</v>
      </c>
      <c r="B69" s="34">
        <v>1034.0</v>
      </c>
      <c r="C69" s="13" t="s">
        <v>1281</v>
      </c>
      <c r="D69" s="14"/>
      <c r="E69" s="15" t="s">
        <v>4</v>
      </c>
      <c r="F69" s="21">
        <v>0.47</v>
      </c>
      <c r="G69" s="35">
        <v>0.45</v>
      </c>
      <c r="H69" s="18" t="s">
        <v>2</v>
      </c>
      <c r="I69" s="15" t="s">
        <v>4</v>
      </c>
      <c r="J69" s="36">
        <f>+2</f>
        <v>2</v>
      </c>
      <c r="K69" s="52">
        <f t="shared" si="1"/>
        <v>2</v>
      </c>
    </row>
    <row r="70">
      <c r="A70" s="11" t="s">
        <v>1282</v>
      </c>
      <c r="B70" s="12">
        <v>800.0</v>
      </c>
      <c r="C70" s="13" t="s">
        <v>1283</v>
      </c>
      <c r="D70" s="33" t="s">
        <v>1284</v>
      </c>
      <c r="E70" s="15" t="s">
        <v>4</v>
      </c>
      <c r="F70" s="16">
        <v>0.49</v>
      </c>
      <c r="G70" s="37">
        <v>0.43</v>
      </c>
      <c r="H70" s="18" t="s">
        <v>2</v>
      </c>
      <c r="I70" s="15" t="s">
        <v>4</v>
      </c>
      <c r="J70" s="36">
        <f>+6</f>
        <v>6</v>
      </c>
      <c r="K70" s="52">
        <f t="shared" si="1"/>
        <v>6</v>
      </c>
    </row>
    <row r="71">
      <c r="A71" s="11" t="s">
        <v>379</v>
      </c>
      <c r="B71" s="12">
        <v>600.0</v>
      </c>
      <c r="C71" s="13" t="s">
        <v>1285</v>
      </c>
      <c r="D71" s="33" t="s">
        <v>1286</v>
      </c>
      <c r="E71" s="15" t="s">
        <v>4</v>
      </c>
      <c r="F71" s="39">
        <v>0.52</v>
      </c>
      <c r="G71" s="35">
        <v>0.45</v>
      </c>
      <c r="H71" s="18" t="s">
        <v>2</v>
      </c>
      <c r="I71" s="15" t="s">
        <v>4</v>
      </c>
      <c r="J71" s="36">
        <f>+7</f>
        <v>7</v>
      </c>
      <c r="K71" s="52">
        <f t="shared" si="1"/>
        <v>7</v>
      </c>
    </row>
    <row r="72">
      <c r="A72" s="24" t="s">
        <v>383</v>
      </c>
      <c r="B72" s="25">
        <v>622.0</v>
      </c>
      <c r="C72" s="26" t="s">
        <v>1287</v>
      </c>
      <c r="D72" s="26" t="s">
        <v>1288</v>
      </c>
      <c r="E72" s="28" t="s">
        <v>4</v>
      </c>
      <c r="F72" s="54">
        <v>0.51</v>
      </c>
      <c r="G72" s="48">
        <v>0.45</v>
      </c>
      <c r="H72" s="31" t="s">
        <v>2</v>
      </c>
      <c r="I72" s="28" t="s">
        <v>4</v>
      </c>
      <c r="J72" s="45">
        <f>+6</f>
        <v>6</v>
      </c>
      <c r="K72" s="52">
        <f t="shared" si="1"/>
        <v>6</v>
      </c>
    </row>
    <row r="73">
      <c r="A73" s="11" t="s">
        <v>383</v>
      </c>
      <c r="B73" s="12">
        <v>622.0</v>
      </c>
      <c r="C73" s="13" t="s">
        <v>1289</v>
      </c>
      <c r="D73" s="33" t="s">
        <v>1290</v>
      </c>
      <c r="E73" s="15" t="s">
        <v>4</v>
      </c>
      <c r="F73" s="39">
        <v>0.51</v>
      </c>
      <c r="G73" s="37">
        <v>0.44</v>
      </c>
      <c r="H73" s="18" t="s">
        <v>2</v>
      </c>
      <c r="I73" s="15" t="s">
        <v>4</v>
      </c>
      <c r="J73" s="36">
        <f>+7</f>
        <v>7</v>
      </c>
      <c r="K73" s="52">
        <f t="shared" si="1"/>
        <v>7</v>
      </c>
    </row>
    <row r="74">
      <c r="A74" s="11" t="s">
        <v>388</v>
      </c>
      <c r="B74" s="34">
        <v>1145.0</v>
      </c>
      <c r="C74" s="13" t="s">
        <v>1291</v>
      </c>
      <c r="D74" s="14"/>
      <c r="E74" s="15" t="s">
        <v>4</v>
      </c>
      <c r="F74" s="16">
        <v>0.49</v>
      </c>
      <c r="G74" s="37">
        <v>0.44</v>
      </c>
      <c r="H74" s="18" t="s">
        <v>2</v>
      </c>
      <c r="I74" s="15" t="s">
        <v>4</v>
      </c>
      <c r="J74" s="36">
        <f t="shared" ref="J74:J76" si="7">+5</f>
        <v>5</v>
      </c>
      <c r="K74" s="52">
        <f t="shared" si="1"/>
        <v>5</v>
      </c>
    </row>
    <row r="75">
      <c r="A75" s="11" t="s">
        <v>1292</v>
      </c>
      <c r="B75" s="12">
        <v>517.0</v>
      </c>
      <c r="C75" s="13" t="s">
        <v>1293</v>
      </c>
      <c r="D75" s="14"/>
      <c r="E75" s="15" t="s">
        <v>4</v>
      </c>
      <c r="F75" s="39">
        <v>0.51</v>
      </c>
      <c r="G75" s="35">
        <v>0.46</v>
      </c>
      <c r="H75" s="18" t="s">
        <v>2</v>
      </c>
      <c r="I75" s="15" t="s">
        <v>4</v>
      </c>
      <c r="J75" s="36">
        <f t="shared" si="7"/>
        <v>5</v>
      </c>
      <c r="K75" s="52">
        <f t="shared" si="1"/>
        <v>5</v>
      </c>
    </row>
    <row r="76">
      <c r="A76" s="11" t="s">
        <v>390</v>
      </c>
      <c r="B76" s="34">
        <v>1140.0</v>
      </c>
      <c r="C76" s="13" t="s">
        <v>1294</v>
      </c>
      <c r="D76" s="14"/>
      <c r="E76" s="15" t="s">
        <v>4</v>
      </c>
      <c r="F76" s="16">
        <v>0.5</v>
      </c>
      <c r="G76" s="37">
        <v>0.45</v>
      </c>
      <c r="H76" s="18" t="s">
        <v>2</v>
      </c>
      <c r="I76" s="15" t="s">
        <v>4</v>
      </c>
      <c r="J76" s="36">
        <f t="shared" si="7"/>
        <v>5</v>
      </c>
      <c r="K76" s="52">
        <f t="shared" si="1"/>
        <v>5</v>
      </c>
    </row>
    <row r="77">
      <c r="A77" s="11" t="s">
        <v>616</v>
      </c>
      <c r="B77" s="12">
        <v>927.0</v>
      </c>
      <c r="C77" s="13" t="s">
        <v>1295</v>
      </c>
      <c r="D77" s="33" t="s">
        <v>1296</v>
      </c>
      <c r="E77" s="15" t="s">
        <v>4</v>
      </c>
      <c r="F77" s="16">
        <v>0.49</v>
      </c>
      <c r="G77" s="53">
        <v>0.42</v>
      </c>
      <c r="H77" s="18" t="s">
        <v>2</v>
      </c>
      <c r="I77" s="15" t="s">
        <v>4</v>
      </c>
      <c r="J77" s="36">
        <f>+7</f>
        <v>7</v>
      </c>
      <c r="K77" s="52">
        <f t="shared" si="1"/>
        <v>7</v>
      </c>
    </row>
    <row r="78">
      <c r="A78" s="11" t="s">
        <v>622</v>
      </c>
      <c r="B78" s="12">
        <v>688.0</v>
      </c>
      <c r="C78" s="13" t="s">
        <v>1297</v>
      </c>
      <c r="D78" s="33" t="s">
        <v>1298</v>
      </c>
      <c r="E78" s="15" t="s">
        <v>4</v>
      </c>
      <c r="F78" s="39">
        <v>0.51</v>
      </c>
      <c r="G78" s="35">
        <v>0.47</v>
      </c>
      <c r="H78" s="18" t="s">
        <v>2</v>
      </c>
      <c r="I78" s="15" t="s">
        <v>4</v>
      </c>
      <c r="J78" s="36">
        <f>+3</f>
        <v>3</v>
      </c>
      <c r="K78" s="52">
        <f t="shared" si="1"/>
        <v>3</v>
      </c>
    </row>
    <row r="79">
      <c r="A79" s="24" t="s">
        <v>1299</v>
      </c>
      <c r="B79" s="40">
        <v>1211.0</v>
      </c>
      <c r="C79" s="26" t="s">
        <v>1300</v>
      </c>
      <c r="D79" s="27"/>
      <c r="E79" s="28" t="s">
        <v>4</v>
      </c>
      <c r="F79" s="43">
        <v>0.54</v>
      </c>
      <c r="G79" s="57">
        <v>0.41</v>
      </c>
      <c r="H79" s="31" t="s">
        <v>2</v>
      </c>
      <c r="I79" s="28" t="s">
        <v>4</v>
      </c>
      <c r="J79" s="45">
        <f>+13</f>
        <v>13</v>
      </c>
      <c r="K79" s="52">
        <f t="shared" si="1"/>
        <v>13</v>
      </c>
    </row>
    <row r="80">
      <c r="A80" s="11" t="s">
        <v>395</v>
      </c>
      <c r="B80" s="12">
        <v>605.0</v>
      </c>
      <c r="C80" s="13" t="s">
        <v>1301</v>
      </c>
      <c r="D80" s="33" t="s">
        <v>1302</v>
      </c>
      <c r="E80" s="15" t="s">
        <v>4</v>
      </c>
      <c r="F80" s="39">
        <v>0.5</v>
      </c>
      <c r="G80" s="35">
        <v>0.45</v>
      </c>
      <c r="H80" s="18" t="s">
        <v>2</v>
      </c>
      <c r="I80" s="15" t="s">
        <v>4</v>
      </c>
      <c r="J80" s="36">
        <f>+5</f>
        <v>5</v>
      </c>
      <c r="K80" s="52">
        <f t="shared" si="1"/>
        <v>5</v>
      </c>
    </row>
    <row r="81">
      <c r="A81" s="11" t="s">
        <v>398</v>
      </c>
      <c r="B81" s="12">
        <v>468.0</v>
      </c>
      <c r="C81" s="13" t="s">
        <v>1303</v>
      </c>
      <c r="D81" s="33" t="s">
        <v>1304</v>
      </c>
      <c r="E81" s="15" t="s">
        <v>4</v>
      </c>
      <c r="F81" s="39">
        <v>0.5</v>
      </c>
      <c r="G81" s="35">
        <v>0.46</v>
      </c>
      <c r="H81" s="18" t="s">
        <v>2</v>
      </c>
      <c r="I81" s="15" t="s">
        <v>4</v>
      </c>
      <c r="J81" s="36">
        <f>+4</f>
        <v>4</v>
      </c>
      <c r="K81" s="52">
        <f t="shared" si="1"/>
        <v>4</v>
      </c>
    </row>
    <row r="82">
      <c r="A82" s="24" t="s">
        <v>401</v>
      </c>
      <c r="B82" s="25">
        <v>500.0</v>
      </c>
      <c r="C82" s="26" t="s">
        <v>1305</v>
      </c>
      <c r="D82" s="27"/>
      <c r="E82" s="28" t="s">
        <v>4</v>
      </c>
      <c r="F82" s="43">
        <v>0.53</v>
      </c>
      <c r="G82" s="48">
        <v>0.45</v>
      </c>
      <c r="H82" s="31" t="s">
        <v>2</v>
      </c>
      <c r="I82" s="28" t="s">
        <v>4</v>
      </c>
      <c r="J82" s="45">
        <f>+8</f>
        <v>8</v>
      </c>
      <c r="K82" s="52">
        <f t="shared" si="1"/>
        <v>8</v>
      </c>
    </row>
    <row r="83">
      <c r="A83" s="11" t="s">
        <v>401</v>
      </c>
      <c r="B83" s="12">
        <v>500.0</v>
      </c>
      <c r="C83" s="13" t="s">
        <v>1306</v>
      </c>
      <c r="D83" s="14"/>
      <c r="E83" s="15" t="s">
        <v>4</v>
      </c>
      <c r="F83" s="55">
        <v>0.54</v>
      </c>
      <c r="G83" s="37">
        <v>0.43</v>
      </c>
      <c r="H83" s="18" t="s">
        <v>2</v>
      </c>
      <c r="I83" s="15" t="s">
        <v>4</v>
      </c>
      <c r="J83" s="36">
        <f>+11</f>
        <v>11</v>
      </c>
      <c r="K83" s="52">
        <f t="shared" si="1"/>
        <v>11</v>
      </c>
    </row>
    <row r="84">
      <c r="A84" s="11" t="s">
        <v>401</v>
      </c>
      <c r="B84" s="12">
        <v>500.0</v>
      </c>
      <c r="C84" s="13" t="s">
        <v>1307</v>
      </c>
      <c r="D84" s="14"/>
      <c r="E84" s="15" t="s">
        <v>4</v>
      </c>
      <c r="F84" s="55">
        <v>0.54</v>
      </c>
      <c r="G84" s="53">
        <v>0.42</v>
      </c>
      <c r="H84" s="18" t="s">
        <v>2</v>
      </c>
      <c r="I84" s="15" t="s">
        <v>4</v>
      </c>
      <c r="J84" s="36">
        <f>+12</f>
        <v>12</v>
      </c>
      <c r="K84" s="52">
        <f t="shared" si="1"/>
        <v>12</v>
      </c>
    </row>
    <row r="85">
      <c r="A85" s="11" t="s">
        <v>892</v>
      </c>
      <c r="B85" s="34">
        <v>1187.0</v>
      </c>
      <c r="C85" s="13" t="s">
        <v>1308</v>
      </c>
      <c r="D85" s="33" t="s">
        <v>1309</v>
      </c>
      <c r="E85" s="15" t="s">
        <v>4</v>
      </c>
      <c r="F85" s="39">
        <v>0.51</v>
      </c>
      <c r="G85" s="37">
        <v>0.44</v>
      </c>
      <c r="H85" s="18" t="s">
        <v>2</v>
      </c>
      <c r="I85" s="15" t="s">
        <v>4</v>
      </c>
      <c r="J85" s="36">
        <f t="shared" ref="J85:J86" si="8">+7</f>
        <v>7</v>
      </c>
      <c r="K85" s="52">
        <f t="shared" si="1"/>
        <v>7</v>
      </c>
    </row>
    <row r="86">
      <c r="A86" s="24" t="s">
        <v>892</v>
      </c>
      <c r="B86" s="25">
        <v>706.0</v>
      </c>
      <c r="C86" s="26" t="s">
        <v>1310</v>
      </c>
      <c r="D86" s="27"/>
      <c r="E86" s="28" t="s">
        <v>4</v>
      </c>
      <c r="F86" s="41">
        <v>0.49</v>
      </c>
      <c r="G86" s="57">
        <v>0.42</v>
      </c>
      <c r="H86" s="31" t="s">
        <v>2</v>
      </c>
      <c r="I86" s="28" t="s">
        <v>4</v>
      </c>
      <c r="J86" s="45">
        <f t="shared" si="8"/>
        <v>7</v>
      </c>
      <c r="K86" s="52">
        <f t="shared" si="1"/>
        <v>7</v>
      </c>
    </row>
    <row r="88">
      <c r="B88" s="5">
        <f>AVERAGE(B3:B87)</f>
        <v>1203.880952</v>
      </c>
      <c r="J88" s="4" t="s">
        <v>123</v>
      </c>
      <c r="K88" s="5">
        <f>_xlfn.Var.s(K3:K87)</f>
        <v>9.502008032</v>
      </c>
    </row>
    <row r="89">
      <c r="J89" s="4" t="s">
        <v>124</v>
      </c>
      <c r="K89" s="5">
        <f>LARGE(K3:K87, 1) - SMALL(K3:K87, 1)</f>
        <v>17</v>
      </c>
    </row>
    <row r="90">
      <c r="J90" s="4" t="s">
        <v>125</v>
      </c>
      <c r="K90" s="5">
        <f>STDEV(K3:K87)</f>
        <v>3.08253273</v>
      </c>
    </row>
  </sheetData>
  <mergeCells count="2">
    <mergeCell ref="E1:H1"/>
    <mergeCell ref="I1:J1"/>
  </mergeCells>
  <hyperlinks>
    <hyperlink r:id="rId1" ref="A2"/>
    <hyperlink r:id="rId2" ref="C3"/>
    <hyperlink r:id="rId3" ref="C4"/>
    <hyperlink r:id="rId4" ref="C5"/>
    <hyperlink r:id="rId5" ref="D5"/>
    <hyperlink r:id="rId6" ref="C6"/>
    <hyperlink r:id="rId7" ref="D6"/>
    <hyperlink r:id="rId8" ref="C7"/>
    <hyperlink r:id="rId9" ref="C8"/>
    <hyperlink r:id="rId10" ref="C9"/>
    <hyperlink r:id="rId11" ref="D9"/>
    <hyperlink r:id="rId12" location="page=3" ref="C10"/>
    <hyperlink r:id="rId13" ref="D10"/>
    <hyperlink r:id="rId14" location="page=3" ref="C11"/>
    <hyperlink r:id="rId15" ref="D11"/>
    <hyperlink r:id="rId16" ref="C12"/>
    <hyperlink r:id="rId17" ref="D12"/>
    <hyperlink r:id="rId18" ref="C13"/>
    <hyperlink r:id="rId19" ref="C14"/>
    <hyperlink r:id="rId20" ref="C15"/>
    <hyperlink r:id="rId21" ref="C16"/>
    <hyperlink r:id="rId22" ref="D16"/>
    <hyperlink r:id="rId23" ref="C17"/>
    <hyperlink r:id="rId24" ref="D17"/>
    <hyperlink r:id="rId25" ref="C18"/>
    <hyperlink r:id="rId26" ref="C19"/>
    <hyperlink r:id="rId27" ref="C20"/>
    <hyperlink r:id="rId28" ref="D20"/>
    <hyperlink r:id="rId29" ref="C21"/>
    <hyperlink r:id="rId30" ref="D21"/>
    <hyperlink r:id="rId31" ref="C22"/>
    <hyperlink r:id="rId32" ref="C23"/>
    <hyperlink r:id="rId33" ref="C24"/>
    <hyperlink r:id="rId34" ref="C25"/>
    <hyperlink r:id="rId35" ref="C26"/>
    <hyperlink r:id="rId36" ref="D26"/>
    <hyperlink r:id="rId37" ref="C27"/>
    <hyperlink r:id="rId38" ref="D27"/>
    <hyperlink r:id="rId39" ref="C28"/>
    <hyperlink r:id="rId40" location=".X5tNPQ_GeCQ.twitter" ref="C29"/>
    <hyperlink r:id="rId41" ref="D29"/>
    <hyperlink r:id="rId42" ref="C30"/>
    <hyperlink r:id="rId43" ref="C31"/>
    <hyperlink r:id="rId44" ref="C32"/>
    <hyperlink r:id="rId45" ref="C33"/>
    <hyperlink r:id="rId46" ref="D33"/>
    <hyperlink r:id="rId47" ref="C34"/>
    <hyperlink r:id="rId48" ref="D34"/>
    <hyperlink r:id="rId49" ref="C35"/>
    <hyperlink r:id="rId50" ref="C36"/>
    <hyperlink r:id="rId51" ref="C37"/>
    <hyperlink r:id="rId52" ref="C38"/>
    <hyperlink r:id="rId53" ref="D38"/>
    <hyperlink r:id="rId54" ref="C39"/>
    <hyperlink r:id="rId55" ref="D39"/>
    <hyperlink r:id="rId56" ref="C40"/>
    <hyperlink r:id="rId57" ref="D40"/>
    <hyperlink r:id="rId58" ref="C41"/>
    <hyperlink r:id="rId59" ref="D41"/>
    <hyperlink r:id="rId60" ref="C42"/>
    <hyperlink r:id="rId61" ref="C43"/>
    <hyperlink r:id="rId62" ref="C44"/>
    <hyperlink r:id="rId63" ref="D44"/>
    <hyperlink r:id="rId64" ref="C45"/>
    <hyperlink r:id="rId65" ref="C46"/>
    <hyperlink r:id="rId66" ref="D46"/>
    <hyperlink r:id="rId67" ref="C47"/>
    <hyperlink r:id="rId68" ref="D47"/>
    <hyperlink r:id="rId69" ref="C48"/>
    <hyperlink r:id="rId70" ref="D48"/>
    <hyperlink r:id="rId71" ref="C49"/>
    <hyperlink r:id="rId72" ref="D49"/>
    <hyperlink r:id="rId73" ref="C50"/>
    <hyperlink r:id="rId74" ref="C51"/>
    <hyperlink r:id="rId75" ref="D51"/>
    <hyperlink r:id="rId76" ref="C52"/>
    <hyperlink r:id="rId77" ref="D52"/>
    <hyperlink r:id="rId78" ref="C53"/>
    <hyperlink r:id="rId79" ref="C54"/>
    <hyperlink r:id="rId80" ref="C55"/>
    <hyperlink r:id="rId81" ref="D55"/>
    <hyperlink r:id="rId82" ref="C56"/>
    <hyperlink r:id="rId83" ref="C57"/>
    <hyperlink r:id="rId84" ref="C58"/>
    <hyperlink r:id="rId85" ref="C59"/>
    <hyperlink r:id="rId86" ref="D59"/>
    <hyperlink r:id="rId87" ref="C60"/>
    <hyperlink r:id="rId88" ref="D60"/>
    <hyperlink r:id="rId89" ref="C61"/>
    <hyperlink r:id="rId90" ref="D61"/>
    <hyperlink r:id="rId91" ref="C62"/>
    <hyperlink r:id="rId92" ref="D62"/>
    <hyperlink r:id="rId93" ref="C63"/>
    <hyperlink r:id="rId94" ref="D63"/>
    <hyperlink r:id="rId95" ref="C64"/>
    <hyperlink r:id="rId96" ref="D64"/>
    <hyperlink r:id="rId97" ref="C65"/>
    <hyperlink r:id="rId98" ref="D65"/>
    <hyperlink r:id="rId99" ref="C66"/>
    <hyperlink r:id="rId100" ref="D66"/>
    <hyperlink r:id="rId101" ref="C67"/>
    <hyperlink r:id="rId102" ref="D67"/>
    <hyperlink r:id="rId103" location="page=22" ref="C68"/>
    <hyperlink r:id="rId104" ref="C69"/>
    <hyperlink r:id="rId105" ref="C70"/>
    <hyperlink r:id="rId106" ref="D70"/>
    <hyperlink r:id="rId107" ref="C71"/>
    <hyperlink r:id="rId108" ref="D71"/>
    <hyperlink r:id="rId109" ref="C72"/>
    <hyperlink r:id="rId110" ref="D72"/>
    <hyperlink r:id="rId111" ref="C73"/>
    <hyperlink r:id="rId112" ref="D73"/>
    <hyperlink r:id="rId113" location="page=22" ref="C74"/>
    <hyperlink r:id="rId114" ref="C75"/>
    <hyperlink r:id="rId115" ref="C76"/>
    <hyperlink r:id="rId116" ref="C77"/>
    <hyperlink r:id="rId117" ref="D77"/>
    <hyperlink r:id="rId118" ref="C78"/>
    <hyperlink r:id="rId119" ref="D78"/>
    <hyperlink r:id="rId120" ref="C79"/>
    <hyperlink r:id="rId121" ref="C80"/>
    <hyperlink r:id="rId122" ref="D80"/>
    <hyperlink r:id="rId123" ref="C81"/>
    <hyperlink r:id="rId124" ref="D81"/>
    <hyperlink r:id="rId125" ref="C82"/>
    <hyperlink r:id="rId126" ref="C83"/>
    <hyperlink r:id="rId127" ref="C84"/>
    <hyperlink r:id="rId128" ref="C85"/>
    <hyperlink r:id="rId129" ref="D85"/>
    <hyperlink r:id="rId130" ref="C86"/>
  </hyperlinks>
  <drawing r:id="rId13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6.13"/>
  </cols>
  <sheetData>
    <row r="1">
      <c r="A1" s="6" t="s">
        <v>5</v>
      </c>
      <c r="B1" s="6" t="s">
        <v>6</v>
      </c>
      <c r="C1" s="6" t="s">
        <v>7</v>
      </c>
      <c r="D1" s="6" t="s">
        <v>8</v>
      </c>
      <c r="E1" s="7" t="s">
        <v>9</v>
      </c>
      <c r="F1" s="8"/>
      <c r="G1" s="8"/>
      <c r="H1" s="8"/>
      <c r="I1" s="9" t="s">
        <v>10</v>
      </c>
    </row>
    <row r="3">
      <c r="A3" s="11" t="s">
        <v>163</v>
      </c>
      <c r="B3" s="12">
        <v>450.0</v>
      </c>
      <c r="C3" s="13" t="s">
        <v>1311</v>
      </c>
      <c r="D3" s="14"/>
      <c r="E3" s="15" t="s">
        <v>1</v>
      </c>
      <c r="F3" s="16">
        <v>0.49</v>
      </c>
      <c r="G3" s="35">
        <v>0.47</v>
      </c>
      <c r="H3" s="18" t="s">
        <v>2</v>
      </c>
      <c r="I3" s="15" t="s">
        <v>1</v>
      </c>
      <c r="J3" s="36">
        <f>+2</f>
        <v>2</v>
      </c>
      <c r="K3" s="5">
        <f t="shared" ref="K3:K93" si="1">IF(J3="Even", 0, IF(I3="Harris", J3, -J3))</f>
        <v>2</v>
      </c>
    </row>
    <row r="4">
      <c r="A4" s="24" t="s">
        <v>12</v>
      </c>
      <c r="B4" s="40">
        <v>1079.0</v>
      </c>
      <c r="C4" s="26" t="s">
        <v>1312</v>
      </c>
      <c r="D4" s="27"/>
      <c r="E4" s="28" t="s">
        <v>1</v>
      </c>
      <c r="F4" s="29">
        <v>0.47</v>
      </c>
      <c r="G4" s="42">
        <v>0.48</v>
      </c>
      <c r="H4" s="31" t="s">
        <v>2</v>
      </c>
      <c r="I4" s="46"/>
      <c r="J4" s="47" t="s">
        <v>14</v>
      </c>
      <c r="K4" s="5">
        <f t="shared" si="1"/>
        <v>0</v>
      </c>
    </row>
    <row r="5">
      <c r="A5" s="11" t="s">
        <v>12</v>
      </c>
      <c r="B5" s="12">
        <v>858.0</v>
      </c>
      <c r="C5" s="13" t="s">
        <v>1313</v>
      </c>
      <c r="D5" s="14"/>
      <c r="E5" s="15" t="s">
        <v>1</v>
      </c>
      <c r="F5" s="16">
        <v>0.49</v>
      </c>
      <c r="G5" s="17">
        <v>0.49</v>
      </c>
      <c r="H5" s="18" t="s">
        <v>2</v>
      </c>
      <c r="I5" s="15" t="s">
        <v>1</v>
      </c>
      <c r="J5" s="36">
        <f>+1</f>
        <v>1</v>
      </c>
      <c r="K5" s="5">
        <f t="shared" si="1"/>
        <v>1</v>
      </c>
    </row>
    <row r="6">
      <c r="A6" s="11" t="s">
        <v>15</v>
      </c>
      <c r="B6" s="12">
        <v>800.0</v>
      </c>
      <c r="C6" s="13" t="s">
        <v>1314</v>
      </c>
      <c r="D6" s="14"/>
      <c r="E6" s="15" t="s">
        <v>1</v>
      </c>
      <c r="F6" s="21">
        <v>0.47</v>
      </c>
      <c r="G6" s="35">
        <v>0.47</v>
      </c>
      <c r="H6" s="18" t="s">
        <v>2</v>
      </c>
      <c r="I6" s="19"/>
      <c r="J6" s="20" t="s">
        <v>14</v>
      </c>
      <c r="K6" s="5">
        <f t="shared" si="1"/>
        <v>0</v>
      </c>
    </row>
    <row r="7">
      <c r="A7" s="24" t="s">
        <v>15</v>
      </c>
      <c r="B7" s="40">
        <v>1198.0</v>
      </c>
      <c r="C7" s="26" t="s">
        <v>1315</v>
      </c>
      <c r="D7" s="27"/>
      <c r="E7" s="28" t="s">
        <v>1</v>
      </c>
      <c r="F7" s="41">
        <v>0.48</v>
      </c>
      <c r="G7" s="42">
        <v>0.5</v>
      </c>
      <c r="H7" s="31" t="s">
        <v>2</v>
      </c>
      <c r="I7" s="28" t="s">
        <v>2</v>
      </c>
      <c r="J7" s="32">
        <f t="shared" ref="J7:J9" si="2">+2</f>
        <v>2</v>
      </c>
      <c r="K7" s="5">
        <f t="shared" si="1"/>
        <v>-2</v>
      </c>
    </row>
    <row r="8">
      <c r="A8" s="11" t="s">
        <v>15</v>
      </c>
      <c r="B8" s="34">
        <v>1198.0</v>
      </c>
      <c r="C8" s="13" t="s">
        <v>1316</v>
      </c>
      <c r="D8" s="14"/>
      <c r="E8" s="15" t="s">
        <v>1</v>
      </c>
      <c r="F8" s="16">
        <v>0.48</v>
      </c>
      <c r="G8" s="17">
        <v>0.49</v>
      </c>
      <c r="H8" s="18" t="s">
        <v>2</v>
      </c>
      <c r="I8" s="15" t="s">
        <v>2</v>
      </c>
      <c r="J8" s="23">
        <f t="shared" si="2"/>
        <v>2</v>
      </c>
      <c r="K8" s="5">
        <f t="shared" si="1"/>
        <v>-2</v>
      </c>
    </row>
    <row r="9">
      <c r="A9" s="11" t="s">
        <v>18</v>
      </c>
      <c r="B9" s="12">
        <v>790.0</v>
      </c>
      <c r="C9" s="13" t="s">
        <v>1317</v>
      </c>
      <c r="D9" s="33" t="s">
        <v>1318</v>
      </c>
      <c r="E9" s="15" t="s">
        <v>1</v>
      </c>
      <c r="F9" s="39">
        <v>0.51</v>
      </c>
      <c r="G9" s="17">
        <v>0.49</v>
      </c>
      <c r="H9" s="18" t="s">
        <v>2</v>
      </c>
      <c r="I9" s="15" t="s">
        <v>1</v>
      </c>
      <c r="J9" s="36">
        <f t="shared" si="2"/>
        <v>2</v>
      </c>
      <c r="K9" s="5">
        <f t="shared" si="1"/>
        <v>2</v>
      </c>
    </row>
    <row r="10">
      <c r="A10" s="11" t="s">
        <v>1013</v>
      </c>
      <c r="B10" s="12">
        <v>998.0</v>
      </c>
      <c r="C10" s="13" t="s">
        <v>1319</v>
      </c>
      <c r="D10" s="14"/>
      <c r="E10" s="15" t="s">
        <v>1</v>
      </c>
      <c r="F10" s="21">
        <v>0.45</v>
      </c>
      <c r="G10" s="35">
        <v>0.45</v>
      </c>
      <c r="H10" s="18" t="s">
        <v>2</v>
      </c>
      <c r="I10" s="19"/>
      <c r="J10" s="20" t="s">
        <v>14</v>
      </c>
      <c r="K10" s="5">
        <f t="shared" si="1"/>
        <v>0</v>
      </c>
    </row>
    <row r="11">
      <c r="A11" s="11" t="s">
        <v>1013</v>
      </c>
      <c r="B11" s="12">
        <v>998.0</v>
      </c>
      <c r="C11" s="13" t="s">
        <v>1320</v>
      </c>
      <c r="D11" s="14"/>
      <c r="E11" s="15" t="s">
        <v>1</v>
      </c>
      <c r="F11" s="21">
        <v>0.47</v>
      </c>
      <c r="G11" s="35">
        <v>0.47</v>
      </c>
      <c r="H11" s="18" t="s">
        <v>2</v>
      </c>
      <c r="I11" s="19"/>
      <c r="J11" s="20" t="s">
        <v>14</v>
      </c>
      <c r="K11" s="5">
        <f t="shared" si="1"/>
        <v>0</v>
      </c>
    </row>
    <row r="12">
      <c r="A12" s="11" t="s">
        <v>1013</v>
      </c>
      <c r="B12" s="12">
        <v>998.0</v>
      </c>
      <c r="C12" s="13" t="s">
        <v>1321</v>
      </c>
      <c r="D12" s="14"/>
      <c r="E12" s="15" t="s">
        <v>1</v>
      </c>
      <c r="F12" s="51">
        <v>0.42</v>
      </c>
      <c r="G12" s="37">
        <v>0.44</v>
      </c>
      <c r="H12" s="18" t="s">
        <v>2</v>
      </c>
      <c r="I12" s="15" t="s">
        <v>2</v>
      </c>
      <c r="J12" s="23">
        <f>+2</f>
        <v>2</v>
      </c>
      <c r="K12" s="5">
        <f t="shared" si="1"/>
        <v>-2</v>
      </c>
    </row>
    <row r="13">
      <c r="A13" s="11" t="s">
        <v>1013</v>
      </c>
      <c r="B13" s="12">
        <v>998.0</v>
      </c>
      <c r="C13" s="13" t="s">
        <v>1322</v>
      </c>
      <c r="D13" s="14"/>
      <c r="E13" s="15" t="s">
        <v>1</v>
      </c>
      <c r="F13" s="38">
        <v>0.44</v>
      </c>
      <c r="G13" s="35">
        <v>0.47</v>
      </c>
      <c r="H13" s="18" t="s">
        <v>2</v>
      </c>
      <c r="I13" s="15" t="s">
        <v>2</v>
      </c>
      <c r="J13" s="23">
        <f>+3</f>
        <v>3</v>
      </c>
      <c r="K13" s="5">
        <f t="shared" si="1"/>
        <v>-3</v>
      </c>
    </row>
    <row r="14">
      <c r="A14" s="11" t="s">
        <v>1013</v>
      </c>
      <c r="B14" s="12">
        <v>585.0</v>
      </c>
      <c r="C14" s="13" t="s">
        <v>1323</v>
      </c>
      <c r="D14" s="33" t="s">
        <v>1324</v>
      </c>
      <c r="E14" s="15" t="s">
        <v>1</v>
      </c>
      <c r="F14" s="39">
        <v>0.5</v>
      </c>
      <c r="G14" s="17">
        <v>0.48</v>
      </c>
      <c r="H14" s="18" t="s">
        <v>2</v>
      </c>
      <c r="I14" s="15" t="s">
        <v>1</v>
      </c>
      <c r="J14" s="36">
        <f>+2</f>
        <v>2</v>
      </c>
      <c r="K14" s="5">
        <f t="shared" si="1"/>
        <v>2</v>
      </c>
    </row>
    <row r="15">
      <c r="A15" s="11" t="s">
        <v>1013</v>
      </c>
      <c r="B15" s="12">
        <v>585.0</v>
      </c>
      <c r="C15" s="13" t="s">
        <v>1325</v>
      </c>
      <c r="D15" s="33" t="s">
        <v>1326</v>
      </c>
      <c r="E15" s="15" t="s">
        <v>1</v>
      </c>
      <c r="F15" s="16">
        <v>0.49</v>
      </c>
      <c r="G15" s="17">
        <v>0.48</v>
      </c>
      <c r="H15" s="18" t="s">
        <v>2</v>
      </c>
      <c r="I15" s="15" t="s">
        <v>1</v>
      </c>
      <c r="J15" s="36">
        <f>+1</f>
        <v>1</v>
      </c>
      <c r="K15" s="5">
        <f t="shared" si="1"/>
        <v>1</v>
      </c>
    </row>
    <row r="16">
      <c r="A16" s="11" t="s">
        <v>172</v>
      </c>
      <c r="B16" s="12">
        <v>733.0</v>
      </c>
      <c r="C16" s="13" t="s">
        <v>1327</v>
      </c>
      <c r="D16" s="14"/>
      <c r="E16" s="15" t="s">
        <v>1</v>
      </c>
      <c r="F16" s="16">
        <v>0.48</v>
      </c>
      <c r="G16" s="35">
        <v>0.46</v>
      </c>
      <c r="H16" s="18" t="s">
        <v>2</v>
      </c>
      <c r="I16" s="15" t="s">
        <v>1</v>
      </c>
      <c r="J16" s="36">
        <f t="shared" ref="J16:J17" si="3">+2</f>
        <v>2</v>
      </c>
      <c r="K16" s="5">
        <f t="shared" si="1"/>
        <v>2</v>
      </c>
    </row>
    <row r="17">
      <c r="A17" s="11" t="s">
        <v>172</v>
      </c>
      <c r="B17" s="12">
        <v>713.0</v>
      </c>
      <c r="C17" s="13" t="s">
        <v>1328</v>
      </c>
      <c r="D17" s="14"/>
      <c r="E17" s="15" t="s">
        <v>1</v>
      </c>
      <c r="F17" s="16">
        <v>0.49</v>
      </c>
      <c r="G17" s="35">
        <v>0.47</v>
      </c>
      <c r="H17" s="18" t="s">
        <v>2</v>
      </c>
      <c r="I17" s="15" t="s">
        <v>1</v>
      </c>
      <c r="J17" s="36">
        <f t="shared" si="3"/>
        <v>2</v>
      </c>
      <c r="K17" s="5">
        <f t="shared" si="1"/>
        <v>2</v>
      </c>
    </row>
    <row r="18">
      <c r="A18" s="11" t="s">
        <v>1329</v>
      </c>
      <c r="B18" s="12">
        <v>400.0</v>
      </c>
      <c r="C18" s="13" t="s">
        <v>1330</v>
      </c>
      <c r="D18" s="14"/>
      <c r="E18" s="15" t="s">
        <v>1</v>
      </c>
      <c r="F18" s="16">
        <v>0.5</v>
      </c>
      <c r="G18" s="22">
        <v>0.5</v>
      </c>
      <c r="H18" s="18" t="s">
        <v>2</v>
      </c>
      <c r="I18" s="15" t="s">
        <v>2</v>
      </c>
      <c r="J18" s="23">
        <f>+1</f>
        <v>1</v>
      </c>
      <c r="K18" s="5">
        <f t="shared" si="1"/>
        <v>-1</v>
      </c>
    </row>
    <row r="19">
      <c r="A19" s="11" t="s">
        <v>26</v>
      </c>
      <c r="B19" s="34">
        <v>2092.0</v>
      </c>
      <c r="C19" s="13" t="s">
        <v>1331</v>
      </c>
      <c r="D19" s="14"/>
      <c r="E19" s="15" t="s">
        <v>1</v>
      </c>
      <c r="F19" s="39">
        <v>0.5</v>
      </c>
      <c r="G19" s="35">
        <v>0.45</v>
      </c>
      <c r="H19" s="18" t="s">
        <v>2</v>
      </c>
      <c r="I19" s="15" t="s">
        <v>1</v>
      </c>
      <c r="J19" s="36">
        <f>+5</f>
        <v>5</v>
      </c>
      <c r="K19" s="5">
        <f t="shared" si="1"/>
        <v>5</v>
      </c>
    </row>
    <row r="20">
      <c r="A20" s="11" t="s">
        <v>26</v>
      </c>
      <c r="B20" s="34">
        <v>1941.0</v>
      </c>
      <c r="C20" s="13" t="s">
        <v>1332</v>
      </c>
      <c r="D20" s="14"/>
      <c r="E20" s="15" t="s">
        <v>1</v>
      </c>
      <c r="F20" s="39">
        <v>0.51</v>
      </c>
      <c r="G20" s="37">
        <v>0.44</v>
      </c>
      <c r="H20" s="18" t="s">
        <v>2</v>
      </c>
      <c r="I20" s="15" t="s">
        <v>1</v>
      </c>
      <c r="J20" s="36">
        <f>+7</f>
        <v>7</v>
      </c>
      <c r="K20" s="5">
        <f t="shared" si="1"/>
        <v>7</v>
      </c>
    </row>
    <row r="21">
      <c r="A21" s="11" t="s">
        <v>26</v>
      </c>
      <c r="B21" s="34">
        <v>2092.0</v>
      </c>
      <c r="C21" s="13" t="s">
        <v>1333</v>
      </c>
      <c r="D21" s="14"/>
      <c r="E21" s="15" t="s">
        <v>1</v>
      </c>
      <c r="F21" s="39">
        <v>0.5</v>
      </c>
      <c r="G21" s="37">
        <v>0.44</v>
      </c>
      <c r="H21" s="18" t="s">
        <v>2</v>
      </c>
      <c r="I21" s="15" t="s">
        <v>1</v>
      </c>
      <c r="J21" s="36">
        <f>+6</f>
        <v>6</v>
      </c>
      <c r="K21" s="5">
        <f t="shared" si="1"/>
        <v>6</v>
      </c>
    </row>
    <row r="22">
      <c r="A22" s="11" t="s">
        <v>30</v>
      </c>
      <c r="B22" s="34">
        <v>1136.0</v>
      </c>
      <c r="C22" s="13" t="s">
        <v>1334</v>
      </c>
      <c r="D22" s="14"/>
      <c r="E22" s="15" t="s">
        <v>1</v>
      </c>
      <c r="F22" s="16">
        <v>0.49</v>
      </c>
      <c r="G22" s="17">
        <v>0.49</v>
      </c>
      <c r="H22" s="18" t="s">
        <v>2</v>
      </c>
      <c r="I22" s="15" t="s">
        <v>2</v>
      </c>
      <c r="J22" s="23">
        <f t="shared" ref="J22:J23" si="4">+1</f>
        <v>1</v>
      </c>
      <c r="K22" s="5">
        <f t="shared" si="1"/>
        <v>-1</v>
      </c>
    </row>
    <row r="23">
      <c r="A23" s="24" t="s">
        <v>30</v>
      </c>
      <c r="B23" s="40">
        <v>1136.0</v>
      </c>
      <c r="C23" s="26" t="s">
        <v>1335</v>
      </c>
      <c r="D23" s="27"/>
      <c r="E23" s="28" t="s">
        <v>1</v>
      </c>
      <c r="F23" s="41">
        <v>0.48</v>
      </c>
      <c r="G23" s="42">
        <v>0.49</v>
      </c>
      <c r="H23" s="31" t="s">
        <v>2</v>
      </c>
      <c r="I23" s="28" t="s">
        <v>2</v>
      </c>
      <c r="J23" s="32">
        <f t="shared" si="4"/>
        <v>1</v>
      </c>
      <c r="K23" s="5">
        <f t="shared" si="1"/>
        <v>-1</v>
      </c>
    </row>
    <row r="24">
      <c r="A24" s="11" t="s">
        <v>33</v>
      </c>
      <c r="B24" s="12">
        <v>800.0</v>
      </c>
      <c r="C24" s="13" t="s">
        <v>1336</v>
      </c>
      <c r="D24" s="14"/>
      <c r="E24" s="15" t="s">
        <v>1</v>
      </c>
      <c r="F24" s="16">
        <v>0.48</v>
      </c>
      <c r="G24" s="17">
        <v>0.48</v>
      </c>
      <c r="H24" s="18" t="s">
        <v>2</v>
      </c>
      <c r="I24" s="19"/>
      <c r="J24" s="20" t="s">
        <v>14</v>
      </c>
      <c r="K24" s="5">
        <f t="shared" si="1"/>
        <v>0</v>
      </c>
    </row>
    <row r="25">
      <c r="A25" s="11" t="s">
        <v>36</v>
      </c>
      <c r="B25" s="34">
        <v>1731.0</v>
      </c>
      <c r="C25" s="13" t="s">
        <v>1337</v>
      </c>
      <c r="D25" s="33" t="s">
        <v>1338</v>
      </c>
      <c r="E25" s="15" t="s">
        <v>1</v>
      </c>
      <c r="F25" s="21">
        <v>0.47</v>
      </c>
      <c r="G25" s="35">
        <v>0.47</v>
      </c>
      <c r="H25" s="18" t="s">
        <v>2</v>
      </c>
      <c r="I25" s="19"/>
      <c r="J25" s="20" t="s">
        <v>14</v>
      </c>
      <c r="K25" s="5">
        <f t="shared" si="1"/>
        <v>0</v>
      </c>
    </row>
    <row r="26">
      <c r="A26" s="11" t="s">
        <v>41</v>
      </c>
      <c r="B26" s="12">
        <v>942.0</v>
      </c>
      <c r="C26" s="13" t="s">
        <v>1339</v>
      </c>
      <c r="D26" s="33" t="s">
        <v>1340</v>
      </c>
      <c r="E26" s="15" t="s">
        <v>1</v>
      </c>
      <c r="F26" s="39">
        <v>0.5</v>
      </c>
      <c r="G26" s="35">
        <v>0.47</v>
      </c>
      <c r="H26" s="18" t="s">
        <v>2</v>
      </c>
      <c r="I26" s="15" t="s">
        <v>1</v>
      </c>
      <c r="J26" s="36">
        <f>+3</f>
        <v>3</v>
      </c>
      <c r="K26" s="5">
        <f t="shared" si="1"/>
        <v>3</v>
      </c>
    </row>
    <row r="27">
      <c r="A27" s="11" t="s">
        <v>41</v>
      </c>
      <c r="B27" s="12">
        <v>985.0</v>
      </c>
      <c r="C27" s="13" t="s">
        <v>1341</v>
      </c>
      <c r="D27" s="33" t="s">
        <v>1342</v>
      </c>
      <c r="E27" s="15" t="s">
        <v>1</v>
      </c>
      <c r="F27" s="39">
        <v>0.5</v>
      </c>
      <c r="G27" s="35">
        <v>0.46</v>
      </c>
      <c r="H27" s="18" t="s">
        <v>2</v>
      </c>
      <c r="I27" s="15" t="s">
        <v>1</v>
      </c>
      <c r="J27" s="36">
        <f>+4</f>
        <v>4</v>
      </c>
      <c r="K27" s="5">
        <f t="shared" si="1"/>
        <v>4</v>
      </c>
    </row>
    <row r="28">
      <c r="A28" s="11" t="s">
        <v>41</v>
      </c>
      <c r="B28" s="12">
        <v>942.0</v>
      </c>
      <c r="C28" s="13" t="s">
        <v>1343</v>
      </c>
      <c r="D28" s="33" t="s">
        <v>1344</v>
      </c>
      <c r="E28" s="15" t="s">
        <v>1</v>
      </c>
      <c r="F28" s="16">
        <v>0.48</v>
      </c>
      <c r="G28" s="35">
        <v>0.45</v>
      </c>
      <c r="H28" s="18" t="s">
        <v>2</v>
      </c>
      <c r="I28" s="15" t="s">
        <v>1</v>
      </c>
      <c r="J28" s="36">
        <f>+3</f>
        <v>3</v>
      </c>
      <c r="K28" s="5">
        <f t="shared" si="1"/>
        <v>3</v>
      </c>
    </row>
    <row r="29">
      <c r="A29" s="11" t="s">
        <v>41</v>
      </c>
      <c r="B29" s="12">
        <v>985.0</v>
      </c>
      <c r="C29" s="13" t="s">
        <v>1345</v>
      </c>
      <c r="D29" s="33" t="s">
        <v>1346</v>
      </c>
      <c r="E29" s="15" t="s">
        <v>1</v>
      </c>
      <c r="F29" s="21">
        <v>0.47</v>
      </c>
      <c r="G29" s="35">
        <v>0.45</v>
      </c>
      <c r="H29" s="18" t="s">
        <v>2</v>
      </c>
      <c r="I29" s="15" t="s">
        <v>1</v>
      </c>
      <c r="J29" s="36">
        <f>+2</f>
        <v>2</v>
      </c>
      <c r="K29" s="5">
        <f t="shared" si="1"/>
        <v>2</v>
      </c>
    </row>
    <row r="30">
      <c r="A30" s="11" t="s">
        <v>197</v>
      </c>
      <c r="B30" s="34">
        <v>1108.0</v>
      </c>
      <c r="C30" s="13" t="s">
        <v>1347</v>
      </c>
      <c r="D30" s="14"/>
      <c r="E30" s="15" t="s">
        <v>1</v>
      </c>
      <c r="F30" s="16">
        <v>0.49</v>
      </c>
      <c r="G30" s="17">
        <v>0.48</v>
      </c>
      <c r="H30" s="18" t="s">
        <v>2</v>
      </c>
      <c r="I30" s="15" t="s">
        <v>1</v>
      </c>
      <c r="J30" s="36">
        <f>+1</f>
        <v>1</v>
      </c>
      <c r="K30" s="5">
        <f t="shared" si="1"/>
        <v>1</v>
      </c>
    </row>
    <row r="31">
      <c r="A31" s="11" t="s">
        <v>208</v>
      </c>
      <c r="B31" s="34">
        <v>1214.0</v>
      </c>
      <c r="C31" s="13" t="s">
        <v>1348</v>
      </c>
      <c r="D31" s="14"/>
      <c r="E31" s="15" t="s">
        <v>1</v>
      </c>
      <c r="F31" s="39">
        <v>0.51</v>
      </c>
      <c r="G31" s="17">
        <v>0.48</v>
      </c>
      <c r="H31" s="18" t="s">
        <v>2</v>
      </c>
      <c r="I31" s="15" t="s">
        <v>1</v>
      </c>
      <c r="J31" s="36">
        <f t="shared" ref="J31:J32" si="5">+3</f>
        <v>3</v>
      </c>
      <c r="K31" s="5">
        <f t="shared" si="1"/>
        <v>3</v>
      </c>
    </row>
    <row r="32">
      <c r="A32" s="24" t="s">
        <v>208</v>
      </c>
      <c r="B32" s="40">
        <v>1356.0</v>
      </c>
      <c r="C32" s="26" t="s">
        <v>1349</v>
      </c>
      <c r="D32" s="27"/>
      <c r="E32" s="28" t="s">
        <v>1</v>
      </c>
      <c r="F32" s="54">
        <v>0.51</v>
      </c>
      <c r="G32" s="42">
        <v>0.48</v>
      </c>
      <c r="H32" s="31" t="s">
        <v>2</v>
      </c>
      <c r="I32" s="28" t="s">
        <v>1</v>
      </c>
      <c r="J32" s="45">
        <f t="shared" si="5"/>
        <v>3</v>
      </c>
      <c r="K32" s="5">
        <f t="shared" si="1"/>
        <v>3</v>
      </c>
    </row>
    <row r="33">
      <c r="A33" s="11" t="s">
        <v>208</v>
      </c>
      <c r="B33" s="12">
        <v>600.0</v>
      </c>
      <c r="C33" s="13" t="s">
        <v>1350</v>
      </c>
      <c r="D33" s="14"/>
      <c r="E33" s="15" t="s">
        <v>1</v>
      </c>
      <c r="F33" s="16">
        <v>0.48</v>
      </c>
      <c r="G33" s="17">
        <v>0.48</v>
      </c>
      <c r="H33" s="18" t="s">
        <v>2</v>
      </c>
      <c r="I33" s="19"/>
      <c r="J33" s="20" t="s">
        <v>14</v>
      </c>
      <c r="K33" s="5">
        <f t="shared" si="1"/>
        <v>0</v>
      </c>
    </row>
    <row r="34">
      <c r="A34" s="11" t="s">
        <v>208</v>
      </c>
      <c r="B34" s="12">
        <v>600.0</v>
      </c>
      <c r="C34" s="13" t="s">
        <v>1351</v>
      </c>
      <c r="D34" s="14"/>
      <c r="E34" s="15" t="s">
        <v>1</v>
      </c>
      <c r="F34" s="21">
        <v>0.47</v>
      </c>
      <c r="G34" s="35">
        <v>0.47</v>
      </c>
      <c r="H34" s="18" t="s">
        <v>2</v>
      </c>
      <c r="I34" s="19"/>
      <c r="J34" s="20" t="s">
        <v>14</v>
      </c>
      <c r="K34" s="5">
        <f t="shared" si="1"/>
        <v>0</v>
      </c>
    </row>
    <row r="35">
      <c r="A35" s="11" t="s">
        <v>137</v>
      </c>
      <c r="B35" s="63"/>
      <c r="C35" s="13" t="s">
        <v>1352</v>
      </c>
      <c r="D35" s="33" t="s">
        <v>1353</v>
      </c>
      <c r="E35" s="15" t="s">
        <v>1</v>
      </c>
      <c r="F35" s="21">
        <v>0.47</v>
      </c>
      <c r="G35" s="17">
        <v>0.48</v>
      </c>
      <c r="H35" s="18" t="s">
        <v>2</v>
      </c>
      <c r="I35" s="15" t="s">
        <v>2</v>
      </c>
      <c r="J35" s="23">
        <f t="shared" ref="J35:J38" si="6">+1</f>
        <v>1</v>
      </c>
      <c r="K35" s="5">
        <f t="shared" si="1"/>
        <v>-1</v>
      </c>
    </row>
    <row r="36">
      <c r="A36" s="24" t="s">
        <v>52</v>
      </c>
      <c r="B36" s="25">
        <v>983.0</v>
      </c>
      <c r="C36" s="26" t="s">
        <v>1354</v>
      </c>
      <c r="D36" s="27"/>
      <c r="E36" s="28" t="s">
        <v>1</v>
      </c>
      <c r="F36" s="41">
        <v>0.48</v>
      </c>
      <c r="G36" s="42">
        <v>0.49</v>
      </c>
      <c r="H36" s="31" t="s">
        <v>2</v>
      </c>
      <c r="I36" s="28" t="s">
        <v>2</v>
      </c>
      <c r="J36" s="32">
        <f t="shared" si="6"/>
        <v>1</v>
      </c>
      <c r="K36" s="5">
        <f t="shared" si="1"/>
        <v>-1</v>
      </c>
    </row>
    <row r="37">
      <c r="A37" s="11" t="s">
        <v>52</v>
      </c>
      <c r="B37" s="12">
        <v>983.0</v>
      </c>
      <c r="C37" s="13" t="s">
        <v>1355</v>
      </c>
      <c r="D37" s="14"/>
      <c r="E37" s="15" t="s">
        <v>1</v>
      </c>
      <c r="F37" s="16">
        <v>0.48</v>
      </c>
      <c r="G37" s="17">
        <v>0.49</v>
      </c>
      <c r="H37" s="18" t="s">
        <v>2</v>
      </c>
      <c r="I37" s="15" t="s">
        <v>2</v>
      </c>
      <c r="J37" s="23">
        <f t="shared" si="6"/>
        <v>1</v>
      </c>
      <c r="K37" s="5">
        <f t="shared" si="1"/>
        <v>-1</v>
      </c>
    </row>
    <row r="38">
      <c r="A38" s="11" t="s">
        <v>838</v>
      </c>
      <c r="B38" s="12">
        <v>844.0</v>
      </c>
      <c r="C38" s="13" t="s">
        <v>1356</v>
      </c>
      <c r="D38" s="33" t="s">
        <v>1357</v>
      </c>
      <c r="E38" s="15" t="s">
        <v>1</v>
      </c>
      <c r="F38" s="16">
        <v>0.49</v>
      </c>
      <c r="G38" s="17">
        <v>0.49</v>
      </c>
      <c r="H38" s="18" t="s">
        <v>2</v>
      </c>
      <c r="I38" s="15" t="s">
        <v>1</v>
      </c>
      <c r="J38" s="36">
        <f t="shared" si="6"/>
        <v>1</v>
      </c>
      <c r="K38" s="5">
        <f t="shared" si="1"/>
        <v>1</v>
      </c>
    </row>
    <row r="39">
      <c r="A39" s="24" t="s">
        <v>440</v>
      </c>
      <c r="B39" s="40">
        <v>1003.0</v>
      </c>
      <c r="C39" s="26" t="s">
        <v>1358</v>
      </c>
      <c r="D39" s="27"/>
      <c r="E39" s="28" t="s">
        <v>1</v>
      </c>
      <c r="F39" s="29">
        <v>0.45</v>
      </c>
      <c r="G39" s="48">
        <v>0.47</v>
      </c>
      <c r="H39" s="31" t="s">
        <v>2</v>
      </c>
      <c r="I39" s="28" t="s">
        <v>2</v>
      </c>
      <c r="J39" s="32">
        <f>+2</f>
        <v>2</v>
      </c>
      <c r="K39" s="5">
        <f t="shared" si="1"/>
        <v>-2</v>
      </c>
    </row>
    <row r="40">
      <c r="A40" s="11" t="s">
        <v>440</v>
      </c>
      <c r="B40" s="34">
        <v>1003.0</v>
      </c>
      <c r="C40" s="13" t="s">
        <v>1359</v>
      </c>
      <c r="D40" s="14"/>
      <c r="E40" s="15" t="s">
        <v>1</v>
      </c>
      <c r="F40" s="21">
        <v>0.47</v>
      </c>
      <c r="G40" s="35">
        <v>0.46</v>
      </c>
      <c r="H40" s="18" t="s">
        <v>2</v>
      </c>
      <c r="I40" s="15" t="s">
        <v>1</v>
      </c>
      <c r="J40" s="36">
        <f>+1</f>
        <v>1</v>
      </c>
      <c r="K40" s="5">
        <f t="shared" si="1"/>
        <v>1</v>
      </c>
    </row>
    <row r="41">
      <c r="A41" s="11" t="s">
        <v>440</v>
      </c>
      <c r="B41" s="12">
        <v>600.0</v>
      </c>
      <c r="C41" s="13" t="s">
        <v>1360</v>
      </c>
      <c r="D41" s="33" t="s">
        <v>1361</v>
      </c>
      <c r="E41" s="15" t="s">
        <v>1</v>
      </c>
      <c r="F41" s="16">
        <v>0.48</v>
      </c>
      <c r="G41" s="35">
        <v>0.45</v>
      </c>
      <c r="H41" s="18" t="s">
        <v>2</v>
      </c>
      <c r="I41" s="15" t="s">
        <v>1</v>
      </c>
      <c r="J41" s="36">
        <f>+3</f>
        <v>3</v>
      </c>
      <c r="K41" s="5">
        <f t="shared" si="1"/>
        <v>3</v>
      </c>
    </row>
    <row r="42">
      <c r="A42" s="11" t="s">
        <v>440</v>
      </c>
      <c r="B42" s="34">
        <v>1275.0</v>
      </c>
      <c r="C42" s="13" t="s">
        <v>1362</v>
      </c>
      <c r="D42" s="33" t="s">
        <v>1363</v>
      </c>
      <c r="E42" s="15" t="s">
        <v>1</v>
      </c>
      <c r="F42" s="39">
        <v>0.5</v>
      </c>
      <c r="G42" s="17">
        <v>0.48</v>
      </c>
      <c r="H42" s="18" t="s">
        <v>2</v>
      </c>
      <c r="I42" s="15" t="s">
        <v>1</v>
      </c>
      <c r="J42" s="36">
        <f>+2</f>
        <v>2</v>
      </c>
      <c r="K42" s="5">
        <f t="shared" si="1"/>
        <v>2</v>
      </c>
    </row>
    <row r="43">
      <c r="A43" s="11" t="s">
        <v>440</v>
      </c>
      <c r="B43" s="12">
        <v>988.0</v>
      </c>
      <c r="C43" s="13" t="s">
        <v>1364</v>
      </c>
      <c r="D43" s="33" t="s">
        <v>1365</v>
      </c>
      <c r="E43" s="15" t="s">
        <v>1</v>
      </c>
      <c r="F43" s="16">
        <v>0.49</v>
      </c>
      <c r="G43" s="17">
        <v>0.49</v>
      </c>
      <c r="H43" s="18" t="s">
        <v>2</v>
      </c>
      <c r="I43" s="19"/>
      <c r="J43" s="20" t="s">
        <v>14</v>
      </c>
      <c r="K43" s="5">
        <f t="shared" si="1"/>
        <v>0</v>
      </c>
    </row>
    <row r="44">
      <c r="A44" s="11" t="s">
        <v>440</v>
      </c>
      <c r="B44" s="34">
        <v>1275.0</v>
      </c>
      <c r="C44" s="13" t="s">
        <v>1366</v>
      </c>
      <c r="D44" s="33" t="s">
        <v>1367</v>
      </c>
      <c r="E44" s="15" t="s">
        <v>1</v>
      </c>
      <c r="F44" s="16">
        <v>0.49</v>
      </c>
      <c r="G44" s="35">
        <v>0.45</v>
      </c>
      <c r="H44" s="18" t="s">
        <v>2</v>
      </c>
      <c r="I44" s="15" t="s">
        <v>1</v>
      </c>
      <c r="J44" s="36">
        <f>+4</f>
        <v>4</v>
      </c>
      <c r="K44" s="5">
        <f t="shared" si="1"/>
        <v>4</v>
      </c>
    </row>
    <row r="45">
      <c r="A45" s="11" t="s">
        <v>440</v>
      </c>
      <c r="B45" s="12">
        <v>988.0</v>
      </c>
      <c r="C45" s="13" t="s">
        <v>1368</v>
      </c>
      <c r="D45" s="33" t="s">
        <v>1369</v>
      </c>
      <c r="E45" s="15" t="s">
        <v>1</v>
      </c>
      <c r="F45" s="16">
        <v>0.48</v>
      </c>
      <c r="G45" s="35">
        <v>0.46</v>
      </c>
      <c r="H45" s="18" t="s">
        <v>2</v>
      </c>
      <c r="I45" s="15" t="s">
        <v>1</v>
      </c>
      <c r="J45" s="36">
        <f>+2</f>
        <v>2</v>
      </c>
      <c r="K45" s="5">
        <f t="shared" si="1"/>
        <v>2</v>
      </c>
    </row>
    <row r="46">
      <c r="A46" s="11" t="s">
        <v>219</v>
      </c>
      <c r="B46" s="12">
        <v>726.0</v>
      </c>
      <c r="C46" s="13" t="s">
        <v>1370</v>
      </c>
      <c r="D46" s="14"/>
      <c r="E46" s="15" t="s">
        <v>1</v>
      </c>
      <c r="F46" s="16">
        <v>0.48</v>
      </c>
      <c r="G46" s="37">
        <v>0.43</v>
      </c>
      <c r="H46" s="18" t="s">
        <v>2</v>
      </c>
      <c r="I46" s="15" t="s">
        <v>1</v>
      </c>
      <c r="J46" s="36">
        <f>+5</f>
        <v>5</v>
      </c>
      <c r="K46" s="5">
        <f t="shared" si="1"/>
        <v>5</v>
      </c>
    </row>
    <row r="47">
      <c r="A47" s="11" t="s">
        <v>221</v>
      </c>
      <c r="B47" s="12">
        <v>800.0</v>
      </c>
      <c r="C47" s="13" t="s">
        <v>1371</v>
      </c>
      <c r="D47" s="14"/>
      <c r="E47" s="15" t="s">
        <v>1</v>
      </c>
      <c r="F47" s="16">
        <v>0.48</v>
      </c>
      <c r="G47" s="17">
        <v>0.49</v>
      </c>
      <c r="H47" s="18" t="s">
        <v>2</v>
      </c>
      <c r="I47" s="15" t="s">
        <v>2</v>
      </c>
      <c r="J47" s="23">
        <f t="shared" ref="J47:J49" si="7">+1</f>
        <v>1</v>
      </c>
      <c r="K47" s="5">
        <f t="shared" si="1"/>
        <v>-1</v>
      </c>
    </row>
    <row r="48">
      <c r="A48" s="24" t="s">
        <v>57</v>
      </c>
      <c r="B48" s="25">
        <v>728.0</v>
      </c>
      <c r="C48" s="26" t="s">
        <v>1372</v>
      </c>
      <c r="D48" s="26" t="s">
        <v>1373</v>
      </c>
      <c r="E48" s="28" t="s">
        <v>1</v>
      </c>
      <c r="F48" s="41">
        <v>0.49</v>
      </c>
      <c r="G48" s="42">
        <v>0.48</v>
      </c>
      <c r="H48" s="31" t="s">
        <v>2</v>
      </c>
      <c r="I48" s="28" t="s">
        <v>1</v>
      </c>
      <c r="J48" s="45">
        <f t="shared" si="7"/>
        <v>1</v>
      </c>
      <c r="K48" s="5">
        <f t="shared" si="1"/>
        <v>1</v>
      </c>
    </row>
    <row r="49">
      <c r="A49" s="11" t="s">
        <v>57</v>
      </c>
      <c r="B49" s="34">
        <v>1000.0</v>
      </c>
      <c r="C49" s="13" t="s">
        <v>1374</v>
      </c>
      <c r="D49" s="33" t="s">
        <v>1375</v>
      </c>
      <c r="E49" s="15" t="s">
        <v>1</v>
      </c>
      <c r="F49" s="16">
        <v>0.49</v>
      </c>
      <c r="G49" s="17">
        <v>0.5</v>
      </c>
      <c r="H49" s="18" t="s">
        <v>2</v>
      </c>
      <c r="I49" s="15" t="s">
        <v>2</v>
      </c>
      <c r="J49" s="23">
        <f t="shared" si="7"/>
        <v>1</v>
      </c>
      <c r="K49" s="5">
        <f t="shared" si="1"/>
        <v>-1</v>
      </c>
    </row>
    <row r="50">
      <c r="A50" s="11" t="s">
        <v>545</v>
      </c>
      <c r="B50" s="12">
        <v>500.0</v>
      </c>
      <c r="C50" s="13" t="s">
        <v>1376</v>
      </c>
      <c r="D50" s="33" t="s">
        <v>1377</v>
      </c>
      <c r="E50" s="15" t="s">
        <v>1</v>
      </c>
      <c r="F50" s="21">
        <v>0.47</v>
      </c>
      <c r="G50" s="35">
        <v>0.47</v>
      </c>
      <c r="H50" s="18" t="s">
        <v>2</v>
      </c>
      <c r="I50" s="19"/>
      <c r="J50" s="20" t="s">
        <v>14</v>
      </c>
      <c r="K50" s="5">
        <f t="shared" si="1"/>
        <v>0</v>
      </c>
    </row>
    <row r="51">
      <c r="A51" s="11" t="s">
        <v>548</v>
      </c>
      <c r="B51" s="12">
        <v>400.0</v>
      </c>
      <c r="C51" s="13" t="s">
        <v>1378</v>
      </c>
      <c r="D51" s="14"/>
      <c r="E51" s="15" t="s">
        <v>1</v>
      </c>
      <c r="F51" s="39">
        <v>0.52</v>
      </c>
      <c r="G51" s="35">
        <v>0.47</v>
      </c>
      <c r="H51" s="18" t="s">
        <v>2</v>
      </c>
      <c r="I51" s="15" t="s">
        <v>1</v>
      </c>
      <c r="J51" s="36">
        <f>+5</f>
        <v>5</v>
      </c>
      <c r="K51" s="5">
        <f t="shared" si="1"/>
        <v>5</v>
      </c>
    </row>
    <row r="52">
      <c r="A52" s="11" t="s">
        <v>557</v>
      </c>
      <c r="B52" s="12">
        <v>796.0</v>
      </c>
      <c r="C52" s="13" t="s">
        <v>1379</v>
      </c>
      <c r="D52" s="14"/>
      <c r="E52" s="15" t="s">
        <v>1</v>
      </c>
      <c r="F52" s="16">
        <v>0.49</v>
      </c>
      <c r="G52" s="22">
        <v>0.5</v>
      </c>
      <c r="H52" s="18" t="s">
        <v>2</v>
      </c>
      <c r="I52" s="15" t="s">
        <v>2</v>
      </c>
      <c r="J52" s="23">
        <f>+1</f>
        <v>1</v>
      </c>
      <c r="K52" s="5">
        <f t="shared" si="1"/>
        <v>-1</v>
      </c>
    </row>
    <row r="53">
      <c r="A53" s="11" t="s">
        <v>62</v>
      </c>
      <c r="B53" s="34">
        <v>2336.0</v>
      </c>
      <c r="C53" s="13" t="s">
        <v>1380</v>
      </c>
      <c r="D53" s="14"/>
      <c r="E53" s="15" t="s">
        <v>1</v>
      </c>
      <c r="F53" s="39">
        <v>0.51</v>
      </c>
      <c r="G53" s="35">
        <v>0.46</v>
      </c>
      <c r="H53" s="18" t="s">
        <v>2</v>
      </c>
      <c r="I53" s="15" t="s">
        <v>1</v>
      </c>
      <c r="J53" s="36">
        <f>+5</f>
        <v>5</v>
      </c>
      <c r="K53" s="5">
        <f t="shared" si="1"/>
        <v>5</v>
      </c>
    </row>
    <row r="54">
      <c r="A54" s="24" t="s">
        <v>62</v>
      </c>
      <c r="B54" s="40">
        <v>2347.0</v>
      </c>
      <c r="C54" s="26" t="s">
        <v>1381</v>
      </c>
      <c r="D54" s="27"/>
      <c r="E54" s="28" t="s">
        <v>1</v>
      </c>
      <c r="F54" s="54">
        <v>0.52</v>
      </c>
      <c r="G54" s="48">
        <v>0.45</v>
      </c>
      <c r="H54" s="31" t="s">
        <v>2</v>
      </c>
      <c r="I54" s="28" t="s">
        <v>1</v>
      </c>
      <c r="J54" s="45">
        <f>+7</f>
        <v>7</v>
      </c>
      <c r="K54" s="5">
        <f t="shared" si="1"/>
        <v>7</v>
      </c>
    </row>
    <row r="55">
      <c r="A55" s="11" t="s">
        <v>1382</v>
      </c>
      <c r="B55" s="12">
        <v>600.0</v>
      </c>
      <c r="C55" s="13" t="s">
        <v>1383</v>
      </c>
      <c r="D55" s="33" t="s">
        <v>1384</v>
      </c>
      <c r="E55" s="15" t="s">
        <v>1</v>
      </c>
      <c r="F55" s="21">
        <v>0.47</v>
      </c>
      <c r="G55" s="37">
        <v>0.44</v>
      </c>
      <c r="H55" s="18" t="s">
        <v>2</v>
      </c>
      <c r="I55" s="15" t="s">
        <v>1</v>
      </c>
      <c r="J55" s="36">
        <f>+3</f>
        <v>3</v>
      </c>
      <c r="K55" s="5">
        <f t="shared" si="1"/>
        <v>3</v>
      </c>
    </row>
    <row r="56">
      <c r="A56" s="11" t="s">
        <v>227</v>
      </c>
      <c r="B56" s="12">
        <v>600.0</v>
      </c>
      <c r="C56" s="13" t="s">
        <v>1385</v>
      </c>
      <c r="D56" s="14"/>
      <c r="E56" s="15" t="s">
        <v>1</v>
      </c>
      <c r="F56" s="16">
        <v>0.49</v>
      </c>
      <c r="G56" s="35">
        <v>0.45</v>
      </c>
      <c r="H56" s="18" t="s">
        <v>2</v>
      </c>
      <c r="I56" s="15" t="s">
        <v>1</v>
      </c>
      <c r="J56" s="36">
        <f>+4</f>
        <v>4</v>
      </c>
      <c r="K56" s="5">
        <f t="shared" si="1"/>
        <v>4</v>
      </c>
    </row>
    <row r="57">
      <c r="A57" s="11" t="s">
        <v>65</v>
      </c>
      <c r="B57" s="34">
        <v>1115.0</v>
      </c>
      <c r="C57" s="13" t="s">
        <v>1386</v>
      </c>
      <c r="D57" s="33" t="s">
        <v>1387</v>
      </c>
      <c r="E57" s="15" t="s">
        <v>1</v>
      </c>
      <c r="F57" s="21">
        <v>0.47</v>
      </c>
      <c r="G57" s="35">
        <v>0.47</v>
      </c>
      <c r="H57" s="18" t="s">
        <v>2</v>
      </c>
      <c r="I57" s="19"/>
      <c r="J57" s="20" t="s">
        <v>14</v>
      </c>
      <c r="K57" s="5">
        <f t="shared" si="1"/>
        <v>0</v>
      </c>
    </row>
    <row r="58">
      <c r="A58" s="11" t="s">
        <v>242</v>
      </c>
      <c r="B58" s="34">
        <v>1136.0</v>
      </c>
      <c r="C58" s="13" t="s">
        <v>1388</v>
      </c>
      <c r="D58" s="14"/>
      <c r="E58" s="15" t="s">
        <v>1</v>
      </c>
      <c r="F58" s="39">
        <v>0.5</v>
      </c>
      <c r="G58" s="35">
        <v>0.46</v>
      </c>
      <c r="H58" s="18" t="s">
        <v>2</v>
      </c>
      <c r="I58" s="15" t="s">
        <v>1</v>
      </c>
      <c r="J58" s="36">
        <f>+4</f>
        <v>4</v>
      </c>
      <c r="K58" s="5">
        <f t="shared" si="1"/>
        <v>4</v>
      </c>
    </row>
    <row r="59">
      <c r="A59" s="24" t="s">
        <v>242</v>
      </c>
      <c r="B59" s="40">
        <v>1136.0</v>
      </c>
      <c r="C59" s="26" t="s">
        <v>1389</v>
      </c>
      <c r="D59" s="27"/>
      <c r="E59" s="28" t="s">
        <v>1</v>
      </c>
      <c r="F59" s="41">
        <v>0.49</v>
      </c>
      <c r="G59" s="48">
        <v>0.46</v>
      </c>
      <c r="H59" s="31" t="s">
        <v>2</v>
      </c>
      <c r="I59" s="28" t="s">
        <v>1</v>
      </c>
      <c r="J59" s="45">
        <f>+3</f>
        <v>3</v>
      </c>
      <c r="K59" s="5">
        <f t="shared" si="1"/>
        <v>3</v>
      </c>
    </row>
    <row r="60">
      <c r="A60" s="11" t="s">
        <v>245</v>
      </c>
      <c r="B60" s="34">
        <v>1090.0</v>
      </c>
      <c r="C60" s="13" t="s">
        <v>1390</v>
      </c>
      <c r="D60" s="14"/>
      <c r="E60" s="15" t="s">
        <v>1</v>
      </c>
      <c r="F60" s="38">
        <v>0.44</v>
      </c>
      <c r="G60" s="35">
        <v>0.46</v>
      </c>
      <c r="H60" s="18" t="s">
        <v>2</v>
      </c>
      <c r="I60" s="15" t="s">
        <v>2</v>
      </c>
      <c r="J60" s="23">
        <f>+2</f>
        <v>2</v>
      </c>
      <c r="K60" s="5">
        <f t="shared" si="1"/>
        <v>-2</v>
      </c>
    </row>
    <row r="61">
      <c r="A61" s="24" t="s">
        <v>73</v>
      </c>
      <c r="B61" s="25">
        <v>705.0</v>
      </c>
      <c r="C61" s="26" t="s">
        <v>1391</v>
      </c>
      <c r="D61" s="26" t="s">
        <v>1392</v>
      </c>
      <c r="E61" s="28" t="s">
        <v>1</v>
      </c>
      <c r="F61" s="54">
        <v>0.5</v>
      </c>
      <c r="G61" s="48">
        <v>0.46</v>
      </c>
      <c r="H61" s="31" t="s">
        <v>2</v>
      </c>
      <c r="I61" s="28" t="s">
        <v>1</v>
      </c>
      <c r="J61" s="45">
        <f>+4</f>
        <v>4</v>
      </c>
      <c r="K61" s="5">
        <f t="shared" si="1"/>
        <v>4</v>
      </c>
    </row>
    <row r="62">
      <c r="A62" s="11" t="s">
        <v>73</v>
      </c>
      <c r="B62" s="12">
        <v>705.0</v>
      </c>
      <c r="C62" s="13" t="s">
        <v>1393</v>
      </c>
      <c r="D62" s="33" t="s">
        <v>1394</v>
      </c>
      <c r="E62" s="15" t="s">
        <v>1</v>
      </c>
      <c r="F62" s="16">
        <v>0.49</v>
      </c>
      <c r="G62" s="35">
        <v>0.46</v>
      </c>
      <c r="H62" s="18" t="s">
        <v>2</v>
      </c>
      <c r="I62" s="15" t="s">
        <v>1</v>
      </c>
      <c r="J62" s="36">
        <f>+3</f>
        <v>3</v>
      </c>
      <c r="K62" s="5">
        <f t="shared" si="1"/>
        <v>3</v>
      </c>
    </row>
    <row r="63">
      <c r="A63" s="11" t="s">
        <v>73</v>
      </c>
      <c r="B63" s="12">
        <v>756.0</v>
      </c>
      <c r="C63" s="13" t="s">
        <v>1395</v>
      </c>
      <c r="D63" s="33" t="s">
        <v>1396</v>
      </c>
      <c r="E63" s="15" t="s">
        <v>1</v>
      </c>
      <c r="F63" s="16">
        <v>0.48</v>
      </c>
      <c r="G63" s="35">
        <v>0.46</v>
      </c>
      <c r="H63" s="18" t="s">
        <v>2</v>
      </c>
      <c r="I63" s="15" t="s">
        <v>1</v>
      </c>
      <c r="J63" s="36">
        <f t="shared" ref="J63:J64" si="8">+2</f>
        <v>2</v>
      </c>
      <c r="K63" s="5">
        <f t="shared" si="1"/>
        <v>2</v>
      </c>
    </row>
    <row r="64">
      <c r="A64" s="11" t="s">
        <v>73</v>
      </c>
      <c r="B64" s="12">
        <v>756.0</v>
      </c>
      <c r="C64" s="13" t="s">
        <v>1397</v>
      </c>
      <c r="D64" s="33" t="s">
        <v>1398</v>
      </c>
      <c r="E64" s="15" t="s">
        <v>1</v>
      </c>
      <c r="F64" s="21">
        <v>0.47</v>
      </c>
      <c r="G64" s="35">
        <v>0.45</v>
      </c>
      <c r="H64" s="18" t="s">
        <v>2</v>
      </c>
      <c r="I64" s="15" t="s">
        <v>1</v>
      </c>
      <c r="J64" s="36">
        <f t="shared" si="8"/>
        <v>2</v>
      </c>
      <c r="K64" s="5">
        <f t="shared" si="1"/>
        <v>2</v>
      </c>
    </row>
    <row r="65">
      <c r="A65" s="11" t="s">
        <v>82</v>
      </c>
      <c r="B65" s="34">
        <v>1008.0</v>
      </c>
      <c r="C65" s="13" t="s">
        <v>1399</v>
      </c>
      <c r="D65" s="33" t="s">
        <v>1400</v>
      </c>
      <c r="E65" s="15" t="s">
        <v>1</v>
      </c>
      <c r="F65" s="21">
        <v>0.47</v>
      </c>
      <c r="G65" s="35">
        <v>0.47</v>
      </c>
      <c r="H65" s="18" t="s">
        <v>2</v>
      </c>
      <c r="I65" s="19"/>
      <c r="J65" s="20" t="s">
        <v>14</v>
      </c>
      <c r="K65" s="5">
        <f t="shared" si="1"/>
        <v>0</v>
      </c>
    </row>
    <row r="66">
      <c r="A66" s="11" t="s">
        <v>85</v>
      </c>
      <c r="B66" s="34">
        <v>1529.0</v>
      </c>
      <c r="C66" s="13" t="s">
        <v>1401</v>
      </c>
      <c r="D66" s="14"/>
      <c r="E66" s="15" t="s">
        <v>1</v>
      </c>
      <c r="F66" s="21">
        <v>0.47</v>
      </c>
      <c r="G66" s="22">
        <v>0.5</v>
      </c>
      <c r="H66" s="18" t="s">
        <v>2</v>
      </c>
      <c r="I66" s="15" t="s">
        <v>2</v>
      </c>
      <c r="J66" s="23">
        <f t="shared" ref="J66:J67" si="9">+3</f>
        <v>3</v>
      </c>
      <c r="K66" s="5">
        <f t="shared" si="1"/>
        <v>-3</v>
      </c>
    </row>
    <row r="67">
      <c r="A67" s="24" t="s">
        <v>85</v>
      </c>
      <c r="B67" s="40">
        <v>1529.0</v>
      </c>
      <c r="C67" s="26" t="s">
        <v>1402</v>
      </c>
      <c r="D67" s="27"/>
      <c r="E67" s="28" t="s">
        <v>1</v>
      </c>
      <c r="F67" s="29">
        <v>0.47</v>
      </c>
      <c r="G67" s="42">
        <v>0.5</v>
      </c>
      <c r="H67" s="31" t="s">
        <v>2</v>
      </c>
      <c r="I67" s="28" t="s">
        <v>2</v>
      </c>
      <c r="J67" s="32">
        <f t="shared" si="9"/>
        <v>3</v>
      </c>
      <c r="K67" s="5">
        <f t="shared" si="1"/>
        <v>-3</v>
      </c>
    </row>
    <row r="68">
      <c r="A68" s="11" t="s">
        <v>1108</v>
      </c>
      <c r="B68" s="12">
        <v>600.0</v>
      </c>
      <c r="C68" s="13" t="s">
        <v>1403</v>
      </c>
      <c r="D68" s="14"/>
      <c r="E68" s="15" t="s">
        <v>1</v>
      </c>
      <c r="F68" s="39">
        <v>0.51</v>
      </c>
      <c r="G68" s="37">
        <v>0.43</v>
      </c>
      <c r="H68" s="18" t="s">
        <v>2</v>
      </c>
      <c r="I68" s="15" t="s">
        <v>1</v>
      </c>
      <c r="J68" s="36">
        <f t="shared" ref="J68:J69" si="10">+8</f>
        <v>8</v>
      </c>
      <c r="K68" s="5">
        <f t="shared" si="1"/>
        <v>8</v>
      </c>
    </row>
    <row r="69">
      <c r="A69" s="11" t="s">
        <v>1108</v>
      </c>
      <c r="B69" s="12">
        <v>600.0</v>
      </c>
      <c r="C69" s="13" t="s">
        <v>1404</v>
      </c>
      <c r="D69" s="14"/>
      <c r="E69" s="15" t="s">
        <v>1</v>
      </c>
      <c r="F69" s="55">
        <v>0.53</v>
      </c>
      <c r="G69" s="35">
        <v>0.45</v>
      </c>
      <c r="H69" s="18" t="s">
        <v>2</v>
      </c>
      <c r="I69" s="15" t="s">
        <v>1</v>
      </c>
      <c r="J69" s="36">
        <f t="shared" si="10"/>
        <v>8</v>
      </c>
      <c r="K69" s="5">
        <f t="shared" si="1"/>
        <v>8</v>
      </c>
    </row>
    <row r="70">
      <c r="A70" s="11" t="s">
        <v>262</v>
      </c>
      <c r="B70" s="12">
        <v>789.0</v>
      </c>
      <c r="C70" s="13" t="s">
        <v>1405</v>
      </c>
      <c r="D70" s="33" t="s">
        <v>1406</v>
      </c>
      <c r="E70" s="15" t="s">
        <v>1</v>
      </c>
      <c r="F70" s="16">
        <v>0.49</v>
      </c>
      <c r="G70" s="17">
        <v>0.49</v>
      </c>
      <c r="H70" s="18" t="s">
        <v>2</v>
      </c>
      <c r="I70" s="19"/>
      <c r="J70" s="20" t="s">
        <v>14</v>
      </c>
      <c r="K70" s="5">
        <f t="shared" si="1"/>
        <v>0</v>
      </c>
    </row>
    <row r="71">
      <c r="A71" s="11" t="s">
        <v>93</v>
      </c>
      <c r="B71" s="34">
        <v>1065.0</v>
      </c>
      <c r="C71" s="13" t="s">
        <v>1407</v>
      </c>
      <c r="D71" s="14"/>
      <c r="E71" s="15" t="s">
        <v>1</v>
      </c>
      <c r="F71" s="16">
        <v>0.49</v>
      </c>
      <c r="G71" s="35">
        <v>0.47</v>
      </c>
      <c r="H71" s="18" t="s">
        <v>2</v>
      </c>
      <c r="I71" s="15" t="s">
        <v>1</v>
      </c>
      <c r="J71" s="36">
        <f t="shared" ref="J71:J72" si="11">+2</f>
        <v>2</v>
      </c>
      <c r="K71" s="5">
        <f t="shared" si="1"/>
        <v>2</v>
      </c>
    </row>
    <row r="72">
      <c r="A72" s="24" t="s">
        <v>95</v>
      </c>
      <c r="B72" s="25">
        <v>687.0</v>
      </c>
      <c r="C72" s="26" t="s">
        <v>1408</v>
      </c>
      <c r="D72" s="27"/>
      <c r="E72" s="28" t="s">
        <v>1</v>
      </c>
      <c r="F72" s="41">
        <v>0.49</v>
      </c>
      <c r="G72" s="48">
        <v>0.47</v>
      </c>
      <c r="H72" s="31" t="s">
        <v>2</v>
      </c>
      <c r="I72" s="28" t="s">
        <v>1</v>
      </c>
      <c r="J72" s="45">
        <f t="shared" si="11"/>
        <v>2</v>
      </c>
      <c r="K72" s="5">
        <f t="shared" si="1"/>
        <v>2</v>
      </c>
    </row>
    <row r="73">
      <c r="A73" s="11" t="s">
        <v>95</v>
      </c>
      <c r="B73" s="12">
        <v>687.0</v>
      </c>
      <c r="C73" s="13" t="s">
        <v>1409</v>
      </c>
      <c r="D73" s="14"/>
      <c r="E73" s="15" t="s">
        <v>1</v>
      </c>
      <c r="F73" s="21">
        <v>0.46</v>
      </c>
      <c r="G73" s="35">
        <v>0.47</v>
      </c>
      <c r="H73" s="18" t="s">
        <v>2</v>
      </c>
      <c r="I73" s="15" t="s">
        <v>2</v>
      </c>
      <c r="J73" s="23">
        <f t="shared" ref="J73:J74" si="12">+1</f>
        <v>1</v>
      </c>
      <c r="K73" s="5">
        <f t="shared" si="1"/>
        <v>-1</v>
      </c>
    </row>
    <row r="74">
      <c r="A74" s="60">
        <v>45579.0</v>
      </c>
      <c r="B74" s="12">
        <v>589.0</v>
      </c>
      <c r="C74" s="13" t="s">
        <v>1410</v>
      </c>
      <c r="D74" s="33" t="s">
        <v>1411</v>
      </c>
      <c r="E74" s="15" t="s">
        <v>1</v>
      </c>
      <c r="F74" s="21">
        <v>0.47</v>
      </c>
      <c r="G74" s="17">
        <v>0.49</v>
      </c>
      <c r="H74" s="18" t="s">
        <v>2</v>
      </c>
      <c r="I74" s="15" t="s">
        <v>2</v>
      </c>
      <c r="J74" s="23">
        <f t="shared" si="12"/>
        <v>1</v>
      </c>
      <c r="K74" s="5">
        <f t="shared" si="1"/>
        <v>-1</v>
      </c>
    </row>
    <row r="75">
      <c r="A75" s="62">
        <v>45579.0</v>
      </c>
      <c r="B75" s="25">
        <v>589.0</v>
      </c>
      <c r="C75" s="26" t="s">
        <v>1412</v>
      </c>
      <c r="D75" s="26" t="s">
        <v>1413</v>
      </c>
      <c r="E75" s="28" t="s">
        <v>1</v>
      </c>
      <c r="F75" s="29">
        <v>0.47</v>
      </c>
      <c r="G75" s="48">
        <v>0.47</v>
      </c>
      <c r="H75" s="31" t="s">
        <v>2</v>
      </c>
      <c r="I75" s="46"/>
      <c r="J75" s="47" t="s">
        <v>14</v>
      </c>
      <c r="K75" s="5">
        <f t="shared" si="1"/>
        <v>0</v>
      </c>
    </row>
    <row r="76">
      <c r="A76" s="11" t="s">
        <v>98</v>
      </c>
      <c r="B76" s="12">
        <v>682.0</v>
      </c>
      <c r="C76" s="13" t="s">
        <v>1414</v>
      </c>
      <c r="D76" s="33" t="s">
        <v>1415</v>
      </c>
      <c r="E76" s="15" t="s">
        <v>1</v>
      </c>
      <c r="F76" s="21">
        <v>0.47</v>
      </c>
      <c r="G76" s="35">
        <v>0.47</v>
      </c>
      <c r="H76" s="18" t="s">
        <v>2</v>
      </c>
      <c r="I76" s="19"/>
      <c r="J76" s="20" t="s">
        <v>14</v>
      </c>
      <c r="K76" s="5">
        <f t="shared" si="1"/>
        <v>0</v>
      </c>
    </row>
    <row r="77">
      <c r="A77" s="11" t="s">
        <v>373</v>
      </c>
      <c r="B77" s="12">
        <v>692.0</v>
      </c>
      <c r="C77" s="13" t="s">
        <v>1416</v>
      </c>
      <c r="D77" s="33" t="s">
        <v>1417</v>
      </c>
      <c r="E77" s="15" t="s">
        <v>1</v>
      </c>
      <c r="F77" s="16">
        <v>0.49</v>
      </c>
      <c r="G77" s="17">
        <v>0.48</v>
      </c>
      <c r="H77" s="18" t="s">
        <v>2</v>
      </c>
      <c r="I77" s="15" t="s">
        <v>1</v>
      </c>
      <c r="J77" s="36">
        <f t="shared" ref="J77:J78" si="13">+1</f>
        <v>1</v>
      </c>
      <c r="K77" s="5">
        <f t="shared" si="1"/>
        <v>1</v>
      </c>
    </row>
    <row r="78">
      <c r="A78" s="11" t="s">
        <v>154</v>
      </c>
      <c r="B78" s="12">
        <v>600.0</v>
      </c>
      <c r="C78" s="13" t="s">
        <v>1418</v>
      </c>
      <c r="D78" s="14"/>
      <c r="E78" s="15" t="s">
        <v>1</v>
      </c>
      <c r="F78" s="38">
        <v>0.45</v>
      </c>
      <c r="G78" s="37">
        <v>0.44</v>
      </c>
      <c r="H78" s="18" t="s">
        <v>2</v>
      </c>
      <c r="I78" s="15" t="s">
        <v>1</v>
      </c>
      <c r="J78" s="36">
        <f t="shared" si="13"/>
        <v>1</v>
      </c>
      <c r="K78" s="5">
        <f t="shared" si="1"/>
        <v>1</v>
      </c>
    </row>
    <row r="79">
      <c r="A79" s="11" t="s">
        <v>1419</v>
      </c>
      <c r="B79" s="12">
        <v>845.0</v>
      </c>
      <c r="C79" s="13" t="s">
        <v>1420</v>
      </c>
      <c r="D79" s="14"/>
      <c r="E79" s="15" t="s">
        <v>1</v>
      </c>
      <c r="F79" s="39">
        <v>0.52</v>
      </c>
      <c r="G79" s="17">
        <v>0.48</v>
      </c>
      <c r="H79" s="18" t="s">
        <v>2</v>
      </c>
      <c r="I79" s="15" t="s">
        <v>1</v>
      </c>
      <c r="J79" s="36">
        <f>+5</f>
        <v>5</v>
      </c>
      <c r="K79" s="5">
        <f t="shared" si="1"/>
        <v>5</v>
      </c>
    </row>
    <row r="80">
      <c r="A80" s="11" t="s">
        <v>271</v>
      </c>
      <c r="B80" s="12">
        <v>800.0</v>
      </c>
      <c r="C80" s="13" t="s">
        <v>1421</v>
      </c>
      <c r="D80" s="14"/>
      <c r="E80" s="15" t="s">
        <v>1</v>
      </c>
      <c r="F80" s="21">
        <v>0.46</v>
      </c>
      <c r="G80" s="17">
        <v>0.48</v>
      </c>
      <c r="H80" s="18" t="s">
        <v>2</v>
      </c>
      <c r="I80" s="15" t="s">
        <v>2</v>
      </c>
      <c r="J80" s="23">
        <f>+2</f>
        <v>2</v>
      </c>
      <c r="K80" s="5">
        <f t="shared" si="1"/>
        <v>-2</v>
      </c>
    </row>
    <row r="81">
      <c r="A81" s="24" t="s">
        <v>103</v>
      </c>
      <c r="B81" s="25">
        <v>800.0</v>
      </c>
      <c r="C81" s="26" t="s">
        <v>1422</v>
      </c>
      <c r="D81" s="31" t="s">
        <v>105</v>
      </c>
      <c r="E81" s="28" t="s">
        <v>1</v>
      </c>
      <c r="F81" s="41">
        <v>0.48</v>
      </c>
      <c r="G81" s="42">
        <v>0.49</v>
      </c>
      <c r="H81" s="31" t="s">
        <v>2</v>
      </c>
      <c r="I81" s="28" t="s">
        <v>2</v>
      </c>
      <c r="J81" s="32">
        <f>+1</f>
        <v>1</v>
      </c>
      <c r="K81" s="5">
        <f t="shared" si="1"/>
        <v>-1</v>
      </c>
    </row>
    <row r="82">
      <c r="A82" s="11" t="s">
        <v>1423</v>
      </c>
      <c r="B82" s="12">
        <v>400.0</v>
      </c>
      <c r="C82" s="13" t="s">
        <v>1424</v>
      </c>
      <c r="D82" s="14"/>
      <c r="E82" s="15" t="s">
        <v>1</v>
      </c>
      <c r="F82" s="39">
        <v>0.51</v>
      </c>
      <c r="G82" s="17">
        <v>0.49</v>
      </c>
      <c r="H82" s="18" t="s">
        <v>2</v>
      </c>
      <c r="I82" s="15" t="s">
        <v>1</v>
      </c>
      <c r="J82" s="36">
        <f>+2</f>
        <v>2</v>
      </c>
      <c r="K82" s="5">
        <f t="shared" si="1"/>
        <v>2</v>
      </c>
    </row>
    <row r="83">
      <c r="A83" s="11" t="s">
        <v>106</v>
      </c>
      <c r="B83" s="12">
        <v>950.0</v>
      </c>
      <c r="C83" s="13" t="s">
        <v>1425</v>
      </c>
      <c r="D83" s="33" t="s">
        <v>1426</v>
      </c>
      <c r="E83" s="15" t="s">
        <v>1</v>
      </c>
      <c r="F83" s="16">
        <v>0.5</v>
      </c>
      <c r="G83" s="17">
        <v>0.5</v>
      </c>
      <c r="H83" s="18" t="s">
        <v>2</v>
      </c>
      <c r="I83" s="19"/>
      <c r="J83" s="20" t="s">
        <v>14</v>
      </c>
      <c r="K83" s="5">
        <f t="shared" si="1"/>
        <v>0</v>
      </c>
    </row>
    <row r="84">
      <c r="A84" s="24" t="s">
        <v>1427</v>
      </c>
      <c r="B84" s="25">
        <v>600.0</v>
      </c>
      <c r="C84" s="26" t="s">
        <v>1428</v>
      </c>
      <c r="D84" s="26" t="s">
        <v>1429</v>
      </c>
      <c r="E84" s="28" t="s">
        <v>1</v>
      </c>
      <c r="F84" s="41">
        <v>0.48</v>
      </c>
      <c r="G84" s="42">
        <v>0.49</v>
      </c>
      <c r="H84" s="31" t="s">
        <v>2</v>
      </c>
      <c r="I84" s="28" t="s">
        <v>2</v>
      </c>
      <c r="J84" s="32">
        <f>+1</f>
        <v>1</v>
      </c>
      <c r="K84" s="5">
        <f t="shared" si="1"/>
        <v>-1</v>
      </c>
    </row>
    <row r="85">
      <c r="A85" s="11" t="s">
        <v>1427</v>
      </c>
      <c r="B85" s="12">
        <v>600.0</v>
      </c>
      <c r="C85" s="13" t="s">
        <v>1430</v>
      </c>
      <c r="D85" s="33" t="s">
        <v>1431</v>
      </c>
      <c r="E85" s="15" t="s">
        <v>1</v>
      </c>
      <c r="F85" s="21">
        <v>0.46</v>
      </c>
      <c r="G85" s="35">
        <v>0.46</v>
      </c>
      <c r="H85" s="18" t="s">
        <v>2</v>
      </c>
      <c r="I85" s="19"/>
      <c r="J85" s="20" t="s">
        <v>14</v>
      </c>
      <c r="K85" s="5">
        <f t="shared" si="1"/>
        <v>0</v>
      </c>
    </row>
    <row r="86">
      <c r="A86" s="11" t="s">
        <v>109</v>
      </c>
      <c r="B86" s="12">
        <v>600.0</v>
      </c>
      <c r="C86" s="13" t="s">
        <v>1432</v>
      </c>
      <c r="D86" s="33" t="s">
        <v>1433</v>
      </c>
      <c r="E86" s="15" t="s">
        <v>1</v>
      </c>
      <c r="F86" s="16">
        <v>0.49</v>
      </c>
      <c r="G86" s="35">
        <v>0.47</v>
      </c>
      <c r="H86" s="18" t="s">
        <v>2</v>
      </c>
      <c r="I86" s="15" t="s">
        <v>1</v>
      </c>
      <c r="J86" s="36">
        <f t="shared" ref="J86:J87" si="14">+2</f>
        <v>2</v>
      </c>
      <c r="K86" s="5">
        <f t="shared" si="1"/>
        <v>2</v>
      </c>
    </row>
    <row r="87">
      <c r="A87" s="11" t="s">
        <v>109</v>
      </c>
      <c r="B87" s="12">
        <v>600.0</v>
      </c>
      <c r="C87" s="13" t="s">
        <v>1434</v>
      </c>
      <c r="D87" s="33" t="s">
        <v>1435</v>
      </c>
      <c r="E87" s="15" t="s">
        <v>1</v>
      </c>
      <c r="F87" s="21">
        <v>0.47</v>
      </c>
      <c r="G87" s="35">
        <v>0.45</v>
      </c>
      <c r="H87" s="18" t="s">
        <v>2</v>
      </c>
      <c r="I87" s="15" t="s">
        <v>1</v>
      </c>
      <c r="J87" s="36">
        <f t="shared" si="14"/>
        <v>2</v>
      </c>
      <c r="K87" s="5">
        <f t="shared" si="1"/>
        <v>2</v>
      </c>
    </row>
    <row r="88">
      <c r="A88" s="11" t="s">
        <v>280</v>
      </c>
      <c r="B88" s="12">
        <v>450.0</v>
      </c>
      <c r="C88" s="13" t="s">
        <v>1436</v>
      </c>
      <c r="D88" s="14"/>
      <c r="E88" s="15" t="s">
        <v>1</v>
      </c>
      <c r="F88" s="39">
        <v>0.51</v>
      </c>
      <c r="G88" s="17">
        <v>0.48</v>
      </c>
      <c r="H88" s="18" t="s">
        <v>2</v>
      </c>
      <c r="I88" s="15" t="s">
        <v>1</v>
      </c>
      <c r="J88" s="36">
        <f>+3</f>
        <v>3</v>
      </c>
      <c r="K88" s="5">
        <f t="shared" si="1"/>
        <v>3</v>
      </c>
    </row>
    <row r="89">
      <c r="A89" s="24" t="s">
        <v>282</v>
      </c>
      <c r="B89" s="40">
        <v>1007.0</v>
      </c>
      <c r="C89" s="26" t="s">
        <v>1437</v>
      </c>
      <c r="D89" s="27"/>
      <c r="E89" s="28" t="s">
        <v>1</v>
      </c>
      <c r="F89" s="29">
        <v>0.47</v>
      </c>
      <c r="G89" s="30">
        <v>0.51</v>
      </c>
      <c r="H89" s="31" t="s">
        <v>2</v>
      </c>
      <c r="I89" s="28" t="s">
        <v>2</v>
      </c>
      <c r="J89" s="32">
        <f>+4</f>
        <v>4</v>
      </c>
      <c r="K89" s="5">
        <f t="shared" si="1"/>
        <v>-4</v>
      </c>
    </row>
    <row r="90">
      <c r="A90" s="11" t="s">
        <v>282</v>
      </c>
      <c r="B90" s="34">
        <v>1007.0</v>
      </c>
      <c r="C90" s="13" t="s">
        <v>1438</v>
      </c>
      <c r="D90" s="14"/>
      <c r="E90" s="15" t="s">
        <v>1</v>
      </c>
      <c r="F90" s="21">
        <v>0.47</v>
      </c>
      <c r="G90" s="22">
        <v>0.5</v>
      </c>
      <c r="H90" s="18" t="s">
        <v>2</v>
      </c>
      <c r="I90" s="15" t="s">
        <v>2</v>
      </c>
      <c r="J90" s="23">
        <f t="shared" ref="J90:J91" si="15">+3</f>
        <v>3</v>
      </c>
      <c r="K90" s="5">
        <f t="shared" si="1"/>
        <v>-3</v>
      </c>
    </row>
    <row r="91">
      <c r="A91" s="11" t="s">
        <v>1439</v>
      </c>
      <c r="B91" s="12">
        <v>600.0</v>
      </c>
      <c r="C91" s="13" t="s">
        <v>1440</v>
      </c>
      <c r="D91" s="33" t="s">
        <v>1441</v>
      </c>
      <c r="E91" s="15" t="s">
        <v>1</v>
      </c>
      <c r="F91" s="21">
        <v>0.47</v>
      </c>
      <c r="G91" s="37">
        <v>0.44</v>
      </c>
      <c r="H91" s="18" t="s">
        <v>2</v>
      </c>
      <c r="I91" s="15" t="s">
        <v>1</v>
      </c>
      <c r="J91" s="36">
        <f t="shared" si="15"/>
        <v>3</v>
      </c>
      <c r="K91" s="5">
        <f t="shared" si="1"/>
        <v>3</v>
      </c>
    </row>
    <row r="92">
      <c r="A92" s="11" t="s">
        <v>117</v>
      </c>
      <c r="B92" s="12">
        <v>839.0</v>
      </c>
      <c r="C92" s="13" t="s">
        <v>1442</v>
      </c>
      <c r="D92" s="33" t="s">
        <v>1443</v>
      </c>
      <c r="E92" s="15" t="s">
        <v>1</v>
      </c>
      <c r="F92" s="16">
        <v>0.48</v>
      </c>
      <c r="G92" s="35">
        <v>0.46</v>
      </c>
      <c r="H92" s="18" t="s">
        <v>2</v>
      </c>
      <c r="I92" s="15" t="s">
        <v>1</v>
      </c>
      <c r="J92" s="36">
        <f t="shared" ref="J92:J93" si="16">+2</f>
        <v>2</v>
      </c>
      <c r="K92" s="5">
        <f t="shared" si="1"/>
        <v>2</v>
      </c>
    </row>
    <row r="93">
      <c r="A93" s="11" t="s">
        <v>120</v>
      </c>
      <c r="B93" s="12">
        <v>500.0</v>
      </c>
      <c r="C93" s="13" t="s">
        <v>1444</v>
      </c>
      <c r="D93" s="33" t="s">
        <v>1445</v>
      </c>
      <c r="E93" s="15" t="s">
        <v>1</v>
      </c>
      <c r="F93" s="16">
        <v>0.48</v>
      </c>
      <c r="G93" s="35">
        <v>0.46</v>
      </c>
      <c r="H93" s="18" t="s">
        <v>2</v>
      </c>
      <c r="I93" s="15" t="s">
        <v>1</v>
      </c>
      <c r="J93" s="36">
        <f t="shared" si="16"/>
        <v>2</v>
      </c>
      <c r="K93" s="5">
        <f t="shared" si="1"/>
        <v>2</v>
      </c>
    </row>
    <row r="95">
      <c r="B95" s="5">
        <f>AVERAGE(B3:B93)</f>
        <v>927.3222222</v>
      </c>
      <c r="J95" s="4" t="s">
        <v>123</v>
      </c>
      <c r="K95" s="5">
        <f>_xlfn.VAR.S(K3:K93)</f>
        <v>6.490598291</v>
      </c>
    </row>
    <row r="96">
      <c r="J96" s="4" t="s">
        <v>124</v>
      </c>
      <c r="K96" s="5">
        <f>LARGE(K3:K93, 1) - SMALL(K3:K93, 1)</f>
        <v>12</v>
      </c>
    </row>
    <row r="97">
      <c r="J97" s="4" t="s">
        <v>125</v>
      </c>
      <c r="K97" s="5">
        <f>STDEV(K3:K93)</f>
        <v>2.547665263</v>
      </c>
    </row>
  </sheetData>
  <mergeCells count="1">
    <mergeCell ref="E1:H1"/>
  </mergeCells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D9"/>
    <hyperlink r:id="rId9" ref="C10"/>
    <hyperlink r:id="rId10" ref="C11"/>
    <hyperlink r:id="rId11" ref="C12"/>
    <hyperlink r:id="rId12" ref="C13"/>
    <hyperlink r:id="rId13" ref="C14"/>
    <hyperlink r:id="rId14" ref="D14"/>
    <hyperlink r:id="rId15" ref="C15"/>
    <hyperlink r:id="rId16" ref="D15"/>
    <hyperlink r:id="rId17" ref="C16"/>
    <hyperlink r:id="rId18" ref="C17"/>
    <hyperlink r:id="rId19" ref="C18"/>
    <hyperlink r:id="rId20" ref="C19"/>
    <hyperlink r:id="rId21" ref="C20"/>
    <hyperlink r:id="rId22" ref="C21"/>
    <hyperlink r:id="rId23" ref="C22"/>
    <hyperlink r:id="rId24" ref="C23"/>
    <hyperlink r:id="rId25" ref="C24"/>
    <hyperlink r:id="rId26" ref="C25"/>
    <hyperlink r:id="rId27" ref="D25"/>
    <hyperlink r:id="rId28" ref="C26"/>
    <hyperlink r:id="rId29" ref="D26"/>
    <hyperlink r:id="rId30" ref="C27"/>
    <hyperlink r:id="rId31" ref="D27"/>
    <hyperlink r:id="rId32" ref="C28"/>
    <hyperlink r:id="rId33" ref="D28"/>
    <hyperlink r:id="rId34" ref="C29"/>
    <hyperlink r:id="rId35" ref="D29"/>
    <hyperlink r:id="rId36" ref="C30"/>
    <hyperlink r:id="rId37" ref="C31"/>
    <hyperlink r:id="rId38" ref="C32"/>
    <hyperlink r:id="rId39" ref="C33"/>
    <hyperlink r:id="rId40" ref="C34"/>
    <hyperlink r:id="rId41" ref="C35"/>
    <hyperlink r:id="rId42" ref="D35"/>
    <hyperlink r:id="rId43" ref="C36"/>
    <hyperlink r:id="rId44" ref="C37"/>
    <hyperlink r:id="rId45" ref="C38"/>
    <hyperlink r:id="rId46" ref="D38"/>
    <hyperlink r:id="rId47" ref="C39"/>
    <hyperlink r:id="rId48" ref="C40"/>
    <hyperlink r:id="rId49" ref="C41"/>
    <hyperlink r:id="rId50" ref="D41"/>
    <hyperlink r:id="rId51" ref="C42"/>
    <hyperlink r:id="rId52" ref="D42"/>
    <hyperlink r:id="rId53" ref="C43"/>
    <hyperlink r:id="rId54" ref="D43"/>
    <hyperlink r:id="rId55" ref="C44"/>
    <hyperlink r:id="rId56" ref="D44"/>
    <hyperlink r:id="rId57" ref="C45"/>
    <hyperlink r:id="rId58" ref="D45"/>
    <hyperlink r:id="rId59" ref="C46"/>
    <hyperlink r:id="rId60" ref="C47"/>
    <hyperlink r:id="rId61" ref="C48"/>
    <hyperlink r:id="rId62" ref="D48"/>
    <hyperlink r:id="rId63" ref="C49"/>
    <hyperlink r:id="rId64" ref="D49"/>
    <hyperlink r:id="rId65" ref="C50"/>
    <hyperlink r:id="rId66" ref="D50"/>
    <hyperlink r:id="rId67" ref="C51"/>
    <hyperlink r:id="rId68" ref="C52"/>
    <hyperlink r:id="rId69" ref="C53"/>
    <hyperlink r:id="rId70" ref="C54"/>
    <hyperlink r:id="rId71" ref="C55"/>
    <hyperlink r:id="rId72" ref="D55"/>
    <hyperlink r:id="rId73" ref="C56"/>
    <hyperlink r:id="rId74" ref="C57"/>
    <hyperlink r:id="rId75" ref="D57"/>
    <hyperlink r:id="rId76" ref="C58"/>
    <hyperlink r:id="rId77" ref="C59"/>
    <hyperlink r:id="rId78" ref="C60"/>
    <hyperlink r:id="rId79" ref="C61"/>
    <hyperlink r:id="rId80" ref="D61"/>
    <hyperlink r:id="rId81" ref="C62"/>
    <hyperlink r:id="rId82" ref="D62"/>
    <hyperlink r:id="rId83" ref="C63"/>
    <hyperlink r:id="rId84" ref="D63"/>
    <hyperlink r:id="rId85" ref="C64"/>
    <hyperlink r:id="rId86" ref="D64"/>
    <hyperlink r:id="rId87" ref="C65"/>
    <hyperlink r:id="rId88" ref="D65"/>
    <hyperlink r:id="rId89" ref="C66"/>
    <hyperlink r:id="rId90" ref="C67"/>
    <hyperlink r:id="rId91" ref="C68"/>
    <hyperlink r:id="rId92" ref="C69"/>
    <hyperlink r:id="rId93" ref="C70"/>
    <hyperlink r:id="rId94" ref="D70"/>
    <hyperlink r:id="rId95" ref="C71"/>
    <hyperlink r:id="rId96" ref="C72"/>
    <hyperlink r:id="rId97" ref="C73"/>
    <hyperlink r:id="rId98" ref="C74"/>
    <hyperlink r:id="rId99" ref="D74"/>
    <hyperlink r:id="rId100" ref="C75"/>
    <hyperlink r:id="rId101" ref="D75"/>
    <hyperlink r:id="rId102" location="usvipop" ref="C76"/>
    <hyperlink r:id="rId103" ref="D76"/>
    <hyperlink r:id="rId104" ref="C77"/>
    <hyperlink r:id="rId105" ref="D77"/>
    <hyperlink r:id="rId106" ref="C78"/>
    <hyperlink r:id="rId107" ref="C79"/>
    <hyperlink r:id="rId108" ref="C80"/>
    <hyperlink r:id="rId109" ref="C81"/>
    <hyperlink r:id="rId110" ref="C82"/>
    <hyperlink r:id="rId111" ref="C83"/>
    <hyperlink r:id="rId112" ref="D83"/>
    <hyperlink r:id="rId113" ref="C84"/>
    <hyperlink r:id="rId114" ref="D84"/>
    <hyperlink r:id="rId115" ref="C85"/>
    <hyperlink r:id="rId116" ref="D85"/>
    <hyperlink r:id="rId117" ref="C86"/>
    <hyperlink r:id="rId118" ref="D86"/>
    <hyperlink r:id="rId119" ref="C87"/>
    <hyperlink r:id="rId120" ref="D87"/>
    <hyperlink r:id="rId121" ref="C88"/>
    <hyperlink r:id="rId122" ref="C89"/>
    <hyperlink r:id="rId123" ref="C90"/>
    <hyperlink r:id="rId124" ref="C91"/>
    <hyperlink r:id="rId125" ref="D91"/>
    <hyperlink r:id="rId126" ref="C92"/>
    <hyperlink r:id="rId127" ref="D92"/>
    <hyperlink r:id="rId128" ref="C93"/>
    <hyperlink r:id="rId129" ref="D93"/>
  </hyperlinks>
  <drawing r:id="rId130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 t="s">
        <v>6</v>
      </c>
      <c r="C1" s="6" t="s">
        <v>7</v>
      </c>
      <c r="D1" s="6" t="s">
        <v>8</v>
      </c>
      <c r="E1" s="7" t="s">
        <v>9</v>
      </c>
      <c r="F1" s="8"/>
      <c r="G1" s="8"/>
      <c r="H1" s="8"/>
      <c r="I1" s="9" t="s">
        <v>10</v>
      </c>
      <c r="J1" s="8"/>
    </row>
    <row r="2">
      <c r="A2" s="10" t="s">
        <v>1446</v>
      </c>
    </row>
    <row r="3">
      <c r="A3" s="11" t="s">
        <v>129</v>
      </c>
      <c r="B3" s="34">
        <v>4549.0</v>
      </c>
      <c r="C3" s="13" t="s">
        <v>1447</v>
      </c>
      <c r="D3" s="33" t="s">
        <v>1448</v>
      </c>
      <c r="E3" s="15" t="s">
        <v>4</v>
      </c>
      <c r="F3" s="39">
        <v>0.52</v>
      </c>
      <c r="G3" s="35">
        <v>0.46</v>
      </c>
      <c r="H3" s="18" t="s">
        <v>2</v>
      </c>
      <c r="I3" s="15" t="s">
        <v>4</v>
      </c>
      <c r="J3" s="36">
        <f>+6</f>
        <v>6</v>
      </c>
      <c r="K3" s="52">
        <f t="shared" ref="K3:K70" si="1">IF(J3="Even", 0, IF(I3="Biden", J3, -J3))</f>
        <v>6</v>
      </c>
    </row>
    <row r="4">
      <c r="A4" s="24" t="s">
        <v>129</v>
      </c>
      <c r="B4" s="40">
        <v>4549.0</v>
      </c>
      <c r="C4" s="26" t="s">
        <v>1449</v>
      </c>
      <c r="D4" s="26" t="s">
        <v>1450</v>
      </c>
      <c r="E4" s="28" t="s">
        <v>4</v>
      </c>
      <c r="F4" s="54">
        <v>0.52</v>
      </c>
      <c r="G4" s="48">
        <v>0.45</v>
      </c>
      <c r="H4" s="31" t="s">
        <v>2</v>
      </c>
      <c r="I4" s="28" t="s">
        <v>4</v>
      </c>
      <c r="J4" s="45">
        <f t="shared" ref="J4:J6" si="2">+7</f>
        <v>7</v>
      </c>
      <c r="K4" s="52">
        <f t="shared" si="1"/>
        <v>7</v>
      </c>
    </row>
    <row r="5">
      <c r="A5" s="11" t="s">
        <v>296</v>
      </c>
      <c r="B5" s="12">
        <v>450.0</v>
      </c>
      <c r="C5" s="13" t="s">
        <v>1451</v>
      </c>
      <c r="D5" s="14"/>
      <c r="E5" s="15" t="s">
        <v>4</v>
      </c>
      <c r="F5" s="39">
        <v>0.5</v>
      </c>
      <c r="G5" s="37">
        <v>0.43</v>
      </c>
      <c r="H5" s="18" t="s">
        <v>2</v>
      </c>
      <c r="I5" s="15" t="s">
        <v>4</v>
      </c>
      <c r="J5" s="36">
        <f t="shared" si="2"/>
        <v>7</v>
      </c>
      <c r="K5" s="52">
        <f t="shared" si="1"/>
        <v>7</v>
      </c>
    </row>
    <row r="6">
      <c r="A6" s="24" t="s">
        <v>298</v>
      </c>
      <c r="B6" s="25">
        <v>383.0</v>
      </c>
      <c r="C6" s="26" t="s">
        <v>1452</v>
      </c>
      <c r="D6" s="26" t="s">
        <v>1453</v>
      </c>
      <c r="E6" s="28" t="s">
        <v>4</v>
      </c>
      <c r="F6" s="54">
        <v>0.51</v>
      </c>
      <c r="G6" s="44">
        <v>0.44</v>
      </c>
      <c r="H6" s="31" t="s">
        <v>2</v>
      </c>
      <c r="I6" s="28" t="s">
        <v>4</v>
      </c>
      <c r="J6" s="45">
        <f t="shared" si="2"/>
        <v>7</v>
      </c>
      <c r="K6" s="52">
        <f t="shared" si="1"/>
        <v>7</v>
      </c>
    </row>
    <row r="7">
      <c r="A7" s="11" t="s">
        <v>134</v>
      </c>
      <c r="B7" s="12">
        <v>413.0</v>
      </c>
      <c r="C7" s="13" t="s">
        <v>1454</v>
      </c>
      <c r="D7" s="14"/>
      <c r="E7" s="15" t="s">
        <v>4</v>
      </c>
      <c r="F7" s="55">
        <v>0.54</v>
      </c>
      <c r="G7" s="37">
        <v>0.45</v>
      </c>
      <c r="H7" s="18" t="s">
        <v>2</v>
      </c>
      <c r="I7" s="15" t="s">
        <v>4</v>
      </c>
      <c r="J7" s="36">
        <f>+9</f>
        <v>9</v>
      </c>
      <c r="K7" s="52">
        <f t="shared" si="1"/>
        <v>9</v>
      </c>
    </row>
    <row r="8">
      <c r="A8" s="11" t="s">
        <v>134</v>
      </c>
      <c r="B8" s="12">
        <v>654.0</v>
      </c>
      <c r="C8" s="13" t="s">
        <v>1455</v>
      </c>
      <c r="D8" s="33" t="s">
        <v>1456</v>
      </c>
      <c r="E8" s="15" t="s">
        <v>4</v>
      </c>
      <c r="F8" s="55">
        <v>0.53</v>
      </c>
      <c r="G8" s="37">
        <v>0.43</v>
      </c>
      <c r="H8" s="18" t="s">
        <v>2</v>
      </c>
      <c r="I8" s="15" t="s">
        <v>4</v>
      </c>
      <c r="J8" s="36">
        <f>+10</f>
        <v>10</v>
      </c>
      <c r="K8" s="52">
        <f t="shared" si="1"/>
        <v>10</v>
      </c>
    </row>
    <row r="9">
      <c r="A9" s="11" t="s">
        <v>134</v>
      </c>
      <c r="B9" s="12">
        <v>654.0</v>
      </c>
      <c r="C9" s="13" t="s">
        <v>1457</v>
      </c>
      <c r="D9" s="33" t="s">
        <v>1458</v>
      </c>
      <c r="E9" s="15" t="s">
        <v>4</v>
      </c>
      <c r="F9" s="55">
        <v>0.53</v>
      </c>
      <c r="G9" s="35">
        <v>0.45</v>
      </c>
      <c r="H9" s="18" t="s">
        <v>2</v>
      </c>
      <c r="I9" s="15" t="s">
        <v>4</v>
      </c>
      <c r="J9" s="36">
        <f>+8</f>
        <v>8</v>
      </c>
      <c r="K9" s="52">
        <f t="shared" si="1"/>
        <v>8</v>
      </c>
    </row>
    <row r="10">
      <c r="A10" s="11" t="s">
        <v>30</v>
      </c>
      <c r="B10" s="34">
        <v>1033.0</v>
      </c>
      <c r="C10" s="13" t="s">
        <v>1459</v>
      </c>
      <c r="D10" s="14"/>
      <c r="E10" s="15" t="s">
        <v>4</v>
      </c>
      <c r="F10" s="21">
        <v>0.46</v>
      </c>
      <c r="G10" s="17">
        <v>0.48</v>
      </c>
      <c r="H10" s="18" t="s">
        <v>2</v>
      </c>
      <c r="I10" s="15" t="s">
        <v>2</v>
      </c>
      <c r="J10" s="23">
        <f>+3</f>
        <v>3</v>
      </c>
      <c r="K10" s="52">
        <f t="shared" si="1"/>
        <v>-3</v>
      </c>
    </row>
    <row r="11">
      <c r="A11" s="11" t="s">
        <v>30</v>
      </c>
      <c r="B11" s="12">
        <v>500.0</v>
      </c>
      <c r="C11" s="13" t="s">
        <v>1460</v>
      </c>
      <c r="D11" s="33" t="s">
        <v>1461</v>
      </c>
      <c r="E11" s="15" t="s">
        <v>4</v>
      </c>
      <c r="F11" s="16">
        <v>0.49</v>
      </c>
      <c r="G11" s="35">
        <v>0.47</v>
      </c>
      <c r="H11" s="18" t="s">
        <v>2</v>
      </c>
      <c r="I11" s="15" t="s">
        <v>4</v>
      </c>
      <c r="J11" s="36">
        <f t="shared" ref="J11:J12" si="3">+2</f>
        <v>2</v>
      </c>
      <c r="K11" s="52">
        <f t="shared" si="1"/>
        <v>2</v>
      </c>
    </row>
    <row r="12">
      <c r="A12" s="11" t="s">
        <v>30</v>
      </c>
      <c r="B12" s="12">
        <v>686.0</v>
      </c>
      <c r="C12" s="13" t="s">
        <v>1462</v>
      </c>
      <c r="D12" s="14"/>
      <c r="E12" s="15" t="s">
        <v>4</v>
      </c>
      <c r="F12" s="16">
        <v>0.48</v>
      </c>
      <c r="G12" s="35">
        <v>0.46</v>
      </c>
      <c r="H12" s="18" t="s">
        <v>2</v>
      </c>
      <c r="I12" s="15" t="s">
        <v>4</v>
      </c>
      <c r="J12" s="36">
        <f t="shared" si="3"/>
        <v>2</v>
      </c>
      <c r="K12" s="52">
        <f t="shared" si="1"/>
        <v>2</v>
      </c>
    </row>
    <row r="13">
      <c r="A13" s="11" t="s">
        <v>33</v>
      </c>
      <c r="B13" s="12">
        <v>700.0</v>
      </c>
      <c r="C13" s="13" t="s">
        <v>1463</v>
      </c>
      <c r="D13" s="14"/>
      <c r="E13" s="15" t="s">
        <v>4</v>
      </c>
      <c r="F13" s="39">
        <v>0.52</v>
      </c>
      <c r="G13" s="35">
        <v>0.46</v>
      </c>
      <c r="H13" s="18" t="s">
        <v>2</v>
      </c>
      <c r="I13" s="15" t="s">
        <v>4</v>
      </c>
      <c r="J13" s="36">
        <f t="shared" ref="J13:J14" si="4">+7</f>
        <v>7</v>
      </c>
      <c r="K13" s="52">
        <f t="shared" si="1"/>
        <v>7</v>
      </c>
    </row>
    <row r="14">
      <c r="A14" s="11" t="s">
        <v>197</v>
      </c>
      <c r="B14" s="34">
        <v>1736.0</v>
      </c>
      <c r="C14" s="13" t="s">
        <v>1464</v>
      </c>
      <c r="D14" s="14"/>
      <c r="E14" s="15" t="s">
        <v>4</v>
      </c>
      <c r="F14" s="39">
        <v>0.52</v>
      </c>
      <c r="G14" s="37">
        <v>0.45</v>
      </c>
      <c r="H14" s="18" t="s">
        <v>2</v>
      </c>
      <c r="I14" s="15" t="s">
        <v>4</v>
      </c>
      <c r="J14" s="36">
        <f t="shared" si="4"/>
        <v>7</v>
      </c>
      <c r="K14" s="52">
        <f t="shared" si="1"/>
        <v>7</v>
      </c>
    </row>
    <row r="15">
      <c r="A15" s="11" t="s">
        <v>312</v>
      </c>
      <c r="B15" s="12">
        <v>745.0</v>
      </c>
      <c r="C15" s="13" t="s">
        <v>1465</v>
      </c>
      <c r="D15" s="33" t="s">
        <v>1466</v>
      </c>
      <c r="E15" s="15" t="s">
        <v>4</v>
      </c>
      <c r="F15" s="55">
        <v>0.54</v>
      </c>
      <c r="G15" s="37">
        <v>0.44</v>
      </c>
      <c r="H15" s="18" t="s">
        <v>2</v>
      </c>
      <c r="I15" s="15" t="s">
        <v>4</v>
      </c>
      <c r="J15" s="36">
        <f>+10</f>
        <v>10</v>
      </c>
      <c r="K15" s="52">
        <f t="shared" si="1"/>
        <v>10</v>
      </c>
    </row>
    <row r="16">
      <c r="A16" s="11" t="s">
        <v>50</v>
      </c>
      <c r="B16" s="12">
        <v>993.0</v>
      </c>
      <c r="C16" s="13" t="s">
        <v>1467</v>
      </c>
      <c r="D16" s="33" t="s">
        <v>1468</v>
      </c>
      <c r="E16" s="15" t="s">
        <v>4</v>
      </c>
      <c r="F16" s="55">
        <v>0.53</v>
      </c>
      <c r="G16" s="59">
        <v>0.39</v>
      </c>
      <c r="H16" s="18" t="s">
        <v>2</v>
      </c>
      <c r="I16" s="15" t="s">
        <v>4</v>
      </c>
      <c r="J16" s="36">
        <f t="shared" ref="J16:J17" si="5">+14</f>
        <v>14</v>
      </c>
      <c r="K16" s="52">
        <f t="shared" si="1"/>
        <v>14</v>
      </c>
    </row>
    <row r="17">
      <c r="A17" s="11" t="s">
        <v>316</v>
      </c>
      <c r="B17" s="12">
        <v>953.0</v>
      </c>
      <c r="C17" s="13" t="s">
        <v>1469</v>
      </c>
      <c r="D17" s="14"/>
      <c r="E17" s="15" t="s">
        <v>4</v>
      </c>
      <c r="F17" s="55">
        <v>0.54</v>
      </c>
      <c r="G17" s="53">
        <v>0.4</v>
      </c>
      <c r="H17" s="18" t="s">
        <v>2</v>
      </c>
      <c r="I17" s="15" t="s">
        <v>4</v>
      </c>
      <c r="J17" s="36">
        <f t="shared" si="5"/>
        <v>14</v>
      </c>
      <c r="K17" s="52">
        <f t="shared" si="1"/>
        <v>14</v>
      </c>
    </row>
    <row r="18">
      <c r="A18" s="11" t="s">
        <v>316</v>
      </c>
      <c r="B18" s="12">
        <v>907.0</v>
      </c>
      <c r="C18" s="13" t="s">
        <v>1470</v>
      </c>
      <c r="D18" s="14"/>
      <c r="E18" s="15" t="s">
        <v>4</v>
      </c>
      <c r="F18" s="55">
        <v>0.53</v>
      </c>
      <c r="G18" s="53">
        <v>0.41</v>
      </c>
      <c r="H18" s="18" t="s">
        <v>2</v>
      </c>
      <c r="I18" s="15" t="s">
        <v>4</v>
      </c>
      <c r="J18" s="36">
        <f>+12</f>
        <v>12</v>
      </c>
      <c r="K18" s="52">
        <f t="shared" si="1"/>
        <v>12</v>
      </c>
    </row>
    <row r="19">
      <c r="A19" s="60">
        <v>45594.0</v>
      </c>
      <c r="B19" s="12">
        <v>817.0</v>
      </c>
      <c r="C19" s="13" t="s">
        <v>1471</v>
      </c>
      <c r="D19" s="14"/>
      <c r="E19" s="15" t="s">
        <v>4</v>
      </c>
      <c r="F19" s="39">
        <v>0.52</v>
      </c>
      <c r="G19" s="35">
        <v>0.45</v>
      </c>
      <c r="H19" s="18" t="s">
        <v>2</v>
      </c>
      <c r="I19" s="15" t="s">
        <v>4</v>
      </c>
      <c r="J19" s="36">
        <f t="shared" ref="J19:J20" si="6">+7</f>
        <v>7</v>
      </c>
      <c r="K19" s="52">
        <f t="shared" si="1"/>
        <v>7</v>
      </c>
    </row>
    <row r="20">
      <c r="A20" s="11" t="s">
        <v>529</v>
      </c>
      <c r="B20" s="12">
        <v>800.0</v>
      </c>
      <c r="C20" s="13" t="s">
        <v>1472</v>
      </c>
      <c r="D20" s="33" t="s">
        <v>1473</v>
      </c>
      <c r="E20" s="15" t="s">
        <v>4</v>
      </c>
      <c r="F20" s="39">
        <v>0.51</v>
      </c>
      <c r="G20" s="37">
        <v>0.44</v>
      </c>
      <c r="H20" s="18" t="s">
        <v>2</v>
      </c>
      <c r="I20" s="15" t="s">
        <v>4</v>
      </c>
      <c r="J20" s="36">
        <f t="shared" si="6"/>
        <v>7</v>
      </c>
      <c r="K20" s="52">
        <f t="shared" si="1"/>
        <v>7</v>
      </c>
    </row>
    <row r="21">
      <c r="A21" s="11" t="s">
        <v>319</v>
      </c>
      <c r="B21" s="34">
        <v>1212.0</v>
      </c>
      <c r="C21" s="13" t="s">
        <v>1474</v>
      </c>
      <c r="D21" s="14"/>
      <c r="E21" s="15" t="s">
        <v>4</v>
      </c>
      <c r="F21" s="55">
        <v>0.54</v>
      </c>
      <c r="G21" s="53">
        <v>0.41</v>
      </c>
      <c r="H21" s="18" t="s">
        <v>2</v>
      </c>
      <c r="I21" s="15" t="s">
        <v>4</v>
      </c>
      <c r="J21" s="36">
        <f>+13</f>
        <v>13</v>
      </c>
      <c r="K21" s="52">
        <f t="shared" si="1"/>
        <v>13</v>
      </c>
    </row>
    <row r="22">
      <c r="A22" s="11" t="s">
        <v>139</v>
      </c>
      <c r="B22" s="34">
        <v>1000.0</v>
      </c>
      <c r="C22" s="13" t="s">
        <v>1475</v>
      </c>
      <c r="D22" s="14"/>
      <c r="E22" s="15" t="s">
        <v>4</v>
      </c>
      <c r="F22" s="16">
        <v>0.48</v>
      </c>
      <c r="G22" s="17">
        <v>0.48</v>
      </c>
      <c r="H22" s="18" t="s">
        <v>2</v>
      </c>
      <c r="I22" s="19"/>
      <c r="J22" s="20" t="s">
        <v>14</v>
      </c>
      <c r="K22" s="52">
        <f t="shared" si="1"/>
        <v>0</v>
      </c>
    </row>
    <row r="23">
      <c r="A23" s="24" t="s">
        <v>55</v>
      </c>
      <c r="B23" s="40">
        <v>1058.0</v>
      </c>
      <c r="C23" s="26" t="s">
        <v>1476</v>
      </c>
      <c r="D23" s="27"/>
      <c r="E23" s="28" t="s">
        <v>4</v>
      </c>
      <c r="F23" s="29">
        <v>0.47</v>
      </c>
      <c r="G23" s="42">
        <v>0.49</v>
      </c>
      <c r="H23" s="31" t="s">
        <v>2</v>
      </c>
      <c r="I23" s="28" t="s">
        <v>2</v>
      </c>
      <c r="J23" s="32">
        <f>+3</f>
        <v>3</v>
      </c>
      <c r="K23" s="52">
        <f t="shared" si="1"/>
        <v>-3</v>
      </c>
    </row>
    <row r="24">
      <c r="A24" s="11" t="s">
        <v>55</v>
      </c>
      <c r="B24" s="12">
        <v>600.0</v>
      </c>
      <c r="C24" s="13" t="s">
        <v>1477</v>
      </c>
      <c r="D24" s="33" t="s">
        <v>1478</v>
      </c>
      <c r="E24" s="15" t="s">
        <v>4</v>
      </c>
      <c r="F24" s="16">
        <v>0.48</v>
      </c>
      <c r="G24" s="53">
        <v>0.41</v>
      </c>
      <c r="H24" s="18" t="s">
        <v>2</v>
      </c>
      <c r="I24" s="15" t="s">
        <v>4</v>
      </c>
      <c r="J24" s="36">
        <f>+7</f>
        <v>7</v>
      </c>
      <c r="K24" s="52">
        <f t="shared" si="1"/>
        <v>7</v>
      </c>
    </row>
    <row r="25">
      <c r="A25" s="11" t="s">
        <v>1479</v>
      </c>
      <c r="B25" s="12">
        <v>669.0</v>
      </c>
      <c r="C25" s="13" t="s">
        <v>1480</v>
      </c>
      <c r="D25" s="14"/>
      <c r="E25" s="15" t="s">
        <v>4</v>
      </c>
      <c r="F25" s="55">
        <v>0.54</v>
      </c>
      <c r="G25" s="53">
        <v>0.41</v>
      </c>
      <c r="H25" s="18" t="s">
        <v>2</v>
      </c>
      <c r="I25" s="15" t="s">
        <v>4</v>
      </c>
      <c r="J25" s="36">
        <f>+13</f>
        <v>13</v>
      </c>
      <c r="K25" s="52">
        <f t="shared" si="1"/>
        <v>13</v>
      </c>
    </row>
    <row r="26">
      <c r="A26" s="11" t="s">
        <v>57</v>
      </c>
      <c r="B26" s="12">
        <v>759.0</v>
      </c>
      <c r="C26" s="13" t="s">
        <v>1481</v>
      </c>
      <c r="D26" s="33" t="s">
        <v>1482</v>
      </c>
      <c r="E26" s="15" t="s">
        <v>4</v>
      </c>
      <c r="F26" s="39">
        <v>0.52</v>
      </c>
      <c r="G26" s="53">
        <v>0.42</v>
      </c>
      <c r="H26" s="18" t="s">
        <v>2</v>
      </c>
      <c r="I26" s="15" t="s">
        <v>4</v>
      </c>
      <c r="J26" s="36">
        <f>+10</f>
        <v>10</v>
      </c>
      <c r="K26" s="52">
        <f t="shared" si="1"/>
        <v>10</v>
      </c>
    </row>
    <row r="27">
      <c r="A27" s="11" t="s">
        <v>141</v>
      </c>
      <c r="B27" s="12">
        <v>856.0</v>
      </c>
      <c r="C27" s="13" t="s">
        <v>1483</v>
      </c>
      <c r="D27" s="14"/>
      <c r="E27" s="15" t="s">
        <v>4</v>
      </c>
      <c r="F27" s="16">
        <v>0.49</v>
      </c>
      <c r="G27" s="53">
        <v>0.41</v>
      </c>
      <c r="H27" s="18" t="s">
        <v>2</v>
      </c>
      <c r="I27" s="15" t="s">
        <v>4</v>
      </c>
      <c r="J27" s="36">
        <f>+8</f>
        <v>8</v>
      </c>
      <c r="K27" s="52">
        <f t="shared" si="1"/>
        <v>8</v>
      </c>
    </row>
    <row r="28">
      <c r="A28" s="11" t="s">
        <v>141</v>
      </c>
      <c r="B28" s="12">
        <v>394.0</v>
      </c>
      <c r="C28" s="13" t="s">
        <v>1484</v>
      </c>
      <c r="D28" s="14"/>
      <c r="E28" s="15" t="s">
        <v>4</v>
      </c>
      <c r="F28" s="64">
        <v>0.59</v>
      </c>
      <c r="G28" s="59">
        <v>0.4</v>
      </c>
      <c r="H28" s="18" t="s">
        <v>2</v>
      </c>
      <c r="I28" s="15" t="s">
        <v>4</v>
      </c>
      <c r="J28" s="36">
        <f>+19</f>
        <v>19</v>
      </c>
      <c r="K28" s="52">
        <f t="shared" si="1"/>
        <v>19</v>
      </c>
    </row>
    <row r="29">
      <c r="A29" s="11" t="s">
        <v>322</v>
      </c>
      <c r="B29" s="12">
        <v>652.0</v>
      </c>
      <c r="C29" s="13" t="s">
        <v>1485</v>
      </c>
      <c r="D29" s="33" t="s">
        <v>1486</v>
      </c>
      <c r="E29" s="15" t="s">
        <v>4</v>
      </c>
      <c r="F29" s="55">
        <v>0.53</v>
      </c>
      <c r="G29" s="37">
        <v>0.43</v>
      </c>
      <c r="H29" s="18" t="s">
        <v>2</v>
      </c>
      <c r="I29" s="15" t="s">
        <v>4</v>
      </c>
      <c r="J29" s="36">
        <f>+10</f>
        <v>10</v>
      </c>
      <c r="K29" s="52">
        <f t="shared" si="1"/>
        <v>10</v>
      </c>
    </row>
    <row r="30">
      <c r="A30" s="11" t="s">
        <v>322</v>
      </c>
      <c r="B30" s="12">
        <v>652.0</v>
      </c>
      <c r="C30" s="13" t="s">
        <v>1487</v>
      </c>
      <c r="D30" s="33" t="s">
        <v>1488</v>
      </c>
      <c r="E30" s="15" t="s">
        <v>4</v>
      </c>
      <c r="F30" s="39">
        <v>0.52</v>
      </c>
      <c r="G30" s="37">
        <v>0.43</v>
      </c>
      <c r="H30" s="18" t="s">
        <v>2</v>
      </c>
      <c r="I30" s="15" t="s">
        <v>4</v>
      </c>
      <c r="J30" s="36">
        <f>+9</f>
        <v>9</v>
      </c>
      <c r="K30" s="52">
        <f t="shared" si="1"/>
        <v>9</v>
      </c>
    </row>
    <row r="31">
      <c r="A31" s="11" t="s">
        <v>1489</v>
      </c>
      <c r="B31" s="12">
        <v>600.0</v>
      </c>
      <c r="C31" s="13" t="s">
        <v>1490</v>
      </c>
      <c r="D31" s="33" t="s">
        <v>1491</v>
      </c>
      <c r="E31" s="15" t="s">
        <v>4</v>
      </c>
      <c r="F31" s="16">
        <v>0.49</v>
      </c>
      <c r="G31" s="53">
        <v>0.42</v>
      </c>
      <c r="H31" s="18" t="s">
        <v>2</v>
      </c>
      <c r="I31" s="15" t="s">
        <v>4</v>
      </c>
      <c r="J31" s="36">
        <f>+8</f>
        <v>8</v>
      </c>
      <c r="K31" s="52">
        <f t="shared" si="1"/>
        <v>8</v>
      </c>
    </row>
    <row r="32">
      <c r="A32" s="24" t="s">
        <v>332</v>
      </c>
      <c r="B32" s="25">
        <v>789.0</v>
      </c>
      <c r="C32" s="26" t="s">
        <v>1492</v>
      </c>
      <c r="D32" s="27"/>
      <c r="E32" s="28" t="s">
        <v>4</v>
      </c>
      <c r="F32" s="54">
        <v>0.51</v>
      </c>
      <c r="G32" s="44">
        <v>0.44</v>
      </c>
      <c r="H32" s="31" t="s">
        <v>2</v>
      </c>
      <c r="I32" s="28" t="s">
        <v>4</v>
      </c>
      <c r="J32" s="45">
        <f>+7</f>
        <v>7</v>
      </c>
      <c r="K32" s="52">
        <f t="shared" si="1"/>
        <v>7</v>
      </c>
    </row>
    <row r="33">
      <c r="A33" s="11" t="s">
        <v>332</v>
      </c>
      <c r="B33" s="12">
        <v>902.0</v>
      </c>
      <c r="C33" s="13" t="s">
        <v>1493</v>
      </c>
      <c r="D33" s="14"/>
      <c r="E33" s="15" t="s">
        <v>4</v>
      </c>
      <c r="F33" s="16">
        <v>0.49</v>
      </c>
      <c r="G33" s="37">
        <v>0.44</v>
      </c>
      <c r="H33" s="18" t="s">
        <v>2</v>
      </c>
      <c r="I33" s="15" t="s">
        <v>4</v>
      </c>
      <c r="J33" s="36">
        <f>+5</f>
        <v>5</v>
      </c>
      <c r="K33" s="52">
        <f t="shared" si="1"/>
        <v>5</v>
      </c>
    </row>
    <row r="34">
      <c r="A34" s="60">
        <v>45589.0</v>
      </c>
      <c r="B34" s="12">
        <v>679.0</v>
      </c>
      <c r="C34" s="13" t="s">
        <v>1494</v>
      </c>
      <c r="D34" s="14"/>
      <c r="E34" s="15" t="s">
        <v>4</v>
      </c>
      <c r="F34" s="58">
        <v>0.55</v>
      </c>
      <c r="G34" s="53">
        <v>0.42</v>
      </c>
      <c r="H34" s="18" t="s">
        <v>2</v>
      </c>
      <c r="I34" s="15" t="s">
        <v>4</v>
      </c>
      <c r="J34" s="36">
        <f>+13</f>
        <v>13</v>
      </c>
      <c r="K34" s="52">
        <f t="shared" si="1"/>
        <v>13</v>
      </c>
    </row>
    <row r="35">
      <c r="A35" s="11" t="s">
        <v>235</v>
      </c>
      <c r="B35" s="12">
        <v>804.0</v>
      </c>
      <c r="C35" s="13" t="s">
        <v>1495</v>
      </c>
      <c r="D35" s="33" t="s">
        <v>1496</v>
      </c>
      <c r="E35" s="15" t="s">
        <v>4</v>
      </c>
      <c r="F35" s="39">
        <v>0.5</v>
      </c>
      <c r="G35" s="37">
        <v>0.43</v>
      </c>
      <c r="H35" s="18" t="s">
        <v>2</v>
      </c>
      <c r="I35" s="15" t="s">
        <v>4</v>
      </c>
      <c r="J35" s="36">
        <f>+7</f>
        <v>7</v>
      </c>
      <c r="K35" s="52">
        <f t="shared" si="1"/>
        <v>7</v>
      </c>
    </row>
    <row r="36">
      <c r="A36" s="11" t="s">
        <v>336</v>
      </c>
      <c r="B36" s="12">
        <v>745.0</v>
      </c>
      <c r="C36" s="13" t="s">
        <v>1497</v>
      </c>
      <c r="D36" s="33" t="s">
        <v>1498</v>
      </c>
      <c r="E36" s="15" t="s">
        <v>4</v>
      </c>
      <c r="F36" s="39">
        <v>0.51</v>
      </c>
      <c r="G36" s="53">
        <v>0.42</v>
      </c>
      <c r="H36" s="18" t="s">
        <v>2</v>
      </c>
      <c r="I36" s="15" t="s">
        <v>4</v>
      </c>
      <c r="J36" s="36">
        <f>+9</f>
        <v>9</v>
      </c>
      <c r="K36" s="52">
        <f t="shared" si="1"/>
        <v>9</v>
      </c>
    </row>
    <row r="37">
      <c r="A37" s="24" t="s">
        <v>336</v>
      </c>
      <c r="B37" s="25">
        <v>681.0</v>
      </c>
      <c r="C37" s="26" t="s">
        <v>1499</v>
      </c>
      <c r="D37" s="26" t="s">
        <v>1500</v>
      </c>
      <c r="E37" s="28" t="s">
        <v>4</v>
      </c>
      <c r="F37" s="54">
        <v>0.52</v>
      </c>
      <c r="G37" s="57">
        <v>0.42</v>
      </c>
      <c r="H37" s="31" t="s">
        <v>2</v>
      </c>
      <c r="I37" s="28" t="s">
        <v>4</v>
      </c>
      <c r="J37" s="45">
        <f>+10</f>
        <v>10</v>
      </c>
      <c r="K37" s="52">
        <f t="shared" si="1"/>
        <v>10</v>
      </c>
    </row>
    <row r="38">
      <c r="A38" s="11" t="s">
        <v>146</v>
      </c>
      <c r="B38" s="34">
        <v>1000.0</v>
      </c>
      <c r="C38" s="13" t="s">
        <v>1501</v>
      </c>
      <c r="D38" s="14"/>
      <c r="E38" s="15" t="s">
        <v>4</v>
      </c>
      <c r="F38" s="16">
        <v>0.5</v>
      </c>
      <c r="G38" s="53">
        <v>0.41</v>
      </c>
      <c r="H38" s="18" t="s">
        <v>2</v>
      </c>
      <c r="I38" s="15" t="s">
        <v>4</v>
      </c>
      <c r="J38" s="36">
        <f>+8</f>
        <v>8</v>
      </c>
      <c r="K38" s="52">
        <f t="shared" si="1"/>
        <v>8</v>
      </c>
    </row>
    <row r="39">
      <c r="A39" s="11" t="s">
        <v>146</v>
      </c>
      <c r="B39" s="34">
        <v>1104.0</v>
      </c>
      <c r="C39" s="13" t="s">
        <v>1502</v>
      </c>
      <c r="D39" s="33" t="s">
        <v>1503</v>
      </c>
      <c r="E39" s="15" t="s">
        <v>4</v>
      </c>
      <c r="F39" s="39">
        <v>0.51</v>
      </c>
      <c r="G39" s="53">
        <v>0.4</v>
      </c>
      <c r="H39" s="18" t="s">
        <v>2</v>
      </c>
      <c r="I39" s="15" t="s">
        <v>4</v>
      </c>
      <c r="J39" s="36">
        <f>+11</f>
        <v>11</v>
      </c>
      <c r="K39" s="52">
        <f t="shared" si="1"/>
        <v>11</v>
      </c>
    </row>
    <row r="40">
      <c r="A40" s="11" t="s">
        <v>146</v>
      </c>
      <c r="B40" s="34">
        <v>1032.0</v>
      </c>
      <c r="C40" s="13" t="s">
        <v>1504</v>
      </c>
      <c r="D40" s="33" t="s">
        <v>1505</v>
      </c>
      <c r="E40" s="15" t="s">
        <v>4</v>
      </c>
      <c r="F40" s="39">
        <v>0.52</v>
      </c>
      <c r="G40" s="53">
        <v>0.4</v>
      </c>
      <c r="H40" s="18" t="s">
        <v>2</v>
      </c>
      <c r="I40" s="15" t="s">
        <v>4</v>
      </c>
      <c r="J40" s="36">
        <f>+12</f>
        <v>12</v>
      </c>
      <c r="K40" s="52">
        <f t="shared" si="1"/>
        <v>12</v>
      </c>
    </row>
    <row r="41">
      <c r="A41" s="11" t="s">
        <v>345</v>
      </c>
      <c r="B41" s="12">
        <v>686.0</v>
      </c>
      <c r="C41" s="13" t="s">
        <v>1506</v>
      </c>
      <c r="D41" s="33" t="s">
        <v>1507</v>
      </c>
      <c r="E41" s="15" t="s">
        <v>4</v>
      </c>
      <c r="F41" s="39">
        <v>0.52</v>
      </c>
      <c r="G41" s="37">
        <v>0.44</v>
      </c>
      <c r="H41" s="18" t="s">
        <v>2</v>
      </c>
      <c r="I41" s="15" t="s">
        <v>4</v>
      </c>
      <c r="J41" s="36">
        <f>+8</f>
        <v>8</v>
      </c>
      <c r="K41" s="52">
        <f t="shared" si="1"/>
        <v>8</v>
      </c>
    </row>
    <row r="42">
      <c r="A42" s="11" t="s">
        <v>345</v>
      </c>
      <c r="B42" s="12">
        <v>686.0</v>
      </c>
      <c r="C42" s="13" t="s">
        <v>1508</v>
      </c>
      <c r="D42" s="33" t="s">
        <v>1509</v>
      </c>
      <c r="E42" s="15" t="s">
        <v>4</v>
      </c>
      <c r="F42" s="39">
        <v>0.51</v>
      </c>
      <c r="G42" s="37">
        <v>0.44</v>
      </c>
      <c r="H42" s="18" t="s">
        <v>2</v>
      </c>
      <c r="I42" s="15" t="s">
        <v>4</v>
      </c>
      <c r="J42" s="36">
        <f>+7</f>
        <v>7</v>
      </c>
      <c r="K42" s="52">
        <f t="shared" si="1"/>
        <v>7</v>
      </c>
    </row>
    <row r="43">
      <c r="A43" s="11" t="s">
        <v>348</v>
      </c>
      <c r="B43" s="34">
        <v>1717.0</v>
      </c>
      <c r="C43" s="13" t="s">
        <v>1510</v>
      </c>
      <c r="D43" s="14"/>
      <c r="E43" s="15" t="s">
        <v>4</v>
      </c>
      <c r="F43" s="39">
        <v>0.52</v>
      </c>
      <c r="G43" s="37">
        <v>0.44</v>
      </c>
      <c r="H43" s="18" t="s">
        <v>2</v>
      </c>
      <c r="I43" s="15" t="s">
        <v>4</v>
      </c>
      <c r="J43" s="36">
        <f>+8</f>
        <v>8</v>
      </c>
      <c r="K43" s="52">
        <f t="shared" si="1"/>
        <v>8</v>
      </c>
    </row>
    <row r="44">
      <c r="A44" s="11" t="s">
        <v>350</v>
      </c>
      <c r="B44" s="12">
        <v>718.0</v>
      </c>
      <c r="C44" s="13" t="s">
        <v>1511</v>
      </c>
      <c r="D44" s="33" t="s">
        <v>1512</v>
      </c>
      <c r="E44" s="15" t="s">
        <v>4</v>
      </c>
      <c r="F44" s="39">
        <v>0.51</v>
      </c>
      <c r="G44" s="37">
        <v>0.44</v>
      </c>
      <c r="H44" s="18" t="s">
        <v>2</v>
      </c>
      <c r="I44" s="15" t="s">
        <v>4</v>
      </c>
      <c r="J44" s="36">
        <f>+7</f>
        <v>7</v>
      </c>
      <c r="K44" s="52">
        <f t="shared" si="1"/>
        <v>7</v>
      </c>
    </row>
    <row r="45">
      <c r="A45" s="24" t="s">
        <v>1260</v>
      </c>
      <c r="B45" s="25">
        <v>600.0</v>
      </c>
      <c r="C45" s="26" t="s">
        <v>1513</v>
      </c>
      <c r="D45" s="26" t="s">
        <v>1514</v>
      </c>
      <c r="E45" s="28" t="s">
        <v>4</v>
      </c>
      <c r="F45" s="41">
        <v>0.48</v>
      </c>
      <c r="G45" s="65">
        <v>0.39</v>
      </c>
      <c r="H45" s="31" t="s">
        <v>2</v>
      </c>
      <c r="I45" s="28" t="s">
        <v>4</v>
      </c>
      <c r="J45" s="45">
        <f>+9</f>
        <v>9</v>
      </c>
      <c r="K45" s="52">
        <f t="shared" si="1"/>
        <v>9</v>
      </c>
    </row>
    <row r="46">
      <c r="A46" s="11" t="s">
        <v>149</v>
      </c>
      <c r="B46" s="34">
        <v>6222.0</v>
      </c>
      <c r="C46" s="13" t="s">
        <v>1515</v>
      </c>
      <c r="D46" s="33" t="s">
        <v>1516</v>
      </c>
      <c r="E46" s="15" t="s">
        <v>4</v>
      </c>
      <c r="F46" s="55">
        <v>0.53</v>
      </c>
      <c r="G46" s="35">
        <v>0.45</v>
      </c>
      <c r="H46" s="18" t="s">
        <v>2</v>
      </c>
      <c r="I46" s="15" t="s">
        <v>4</v>
      </c>
      <c r="J46" s="36">
        <f>+8</f>
        <v>8</v>
      </c>
      <c r="K46" s="52">
        <f t="shared" si="1"/>
        <v>8</v>
      </c>
    </row>
    <row r="47">
      <c r="A47" s="11" t="s">
        <v>149</v>
      </c>
      <c r="B47" s="34">
        <v>6222.0</v>
      </c>
      <c r="C47" s="13" t="s">
        <v>1517</v>
      </c>
      <c r="D47" s="33" t="s">
        <v>1518</v>
      </c>
      <c r="E47" s="15" t="s">
        <v>4</v>
      </c>
      <c r="F47" s="55">
        <v>0.53</v>
      </c>
      <c r="G47" s="37">
        <v>0.44</v>
      </c>
      <c r="H47" s="18" t="s">
        <v>2</v>
      </c>
      <c r="I47" s="15" t="s">
        <v>4</v>
      </c>
      <c r="J47" s="36">
        <f>+9</f>
        <v>9</v>
      </c>
      <c r="K47" s="52">
        <f t="shared" si="1"/>
        <v>9</v>
      </c>
    </row>
    <row r="48">
      <c r="A48" s="60">
        <v>45583.0</v>
      </c>
      <c r="B48" s="12">
        <v>900.0</v>
      </c>
      <c r="C48" s="13" t="s">
        <v>1519</v>
      </c>
      <c r="D48" s="33" t="s">
        <v>1520</v>
      </c>
      <c r="E48" s="15" t="s">
        <v>4</v>
      </c>
      <c r="F48" s="39">
        <v>0.51</v>
      </c>
      <c r="G48" s="53">
        <v>0.41</v>
      </c>
      <c r="H48" s="18" t="s">
        <v>2</v>
      </c>
      <c r="I48" s="15" t="s">
        <v>4</v>
      </c>
      <c r="J48" s="36">
        <f>+10</f>
        <v>10</v>
      </c>
      <c r="K48" s="52">
        <f t="shared" si="1"/>
        <v>10</v>
      </c>
    </row>
    <row r="49">
      <c r="A49" s="11" t="s">
        <v>584</v>
      </c>
      <c r="B49" s="34">
        <v>1034.0</v>
      </c>
      <c r="C49" s="13" t="s">
        <v>1521</v>
      </c>
      <c r="D49" s="33" t="s">
        <v>1522</v>
      </c>
      <c r="E49" s="15" t="s">
        <v>4</v>
      </c>
      <c r="F49" s="38">
        <v>0.45</v>
      </c>
      <c r="G49" s="35">
        <v>0.47</v>
      </c>
      <c r="H49" s="18" t="s">
        <v>2</v>
      </c>
      <c r="I49" s="15" t="s">
        <v>2</v>
      </c>
      <c r="J49" s="23">
        <f>+2</f>
        <v>2</v>
      </c>
      <c r="K49" s="52">
        <f t="shared" si="1"/>
        <v>-2</v>
      </c>
    </row>
    <row r="50">
      <c r="A50" s="11" t="s">
        <v>584</v>
      </c>
      <c r="B50" s="12">
        <v>830.0</v>
      </c>
      <c r="C50" s="13" t="s">
        <v>1523</v>
      </c>
      <c r="D50" s="33" t="s">
        <v>1524</v>
      </c>
      <c r="E50" s="15" t="s">
        <v>4</v>
      </c>
      <c r="F50" s="39">
        <v>0.5</v>
      </c>
      <c r="G50" s="35">
        <v>0.45</v>
      </c>
      <c r="H50" s="18" t="s">
        <v>2</v>
      </c>
      <c r="I50" s="15" t="s">
        <v>4</v>
      </c>
      <c r="J50" s="36">
        <f>+5</f>
        <v>5</v>
      </c>
      <c r="K50" s="52">
        <f t="shared" si="1"/>
        <v>5</v>
      </c>
    </row>
    <row r="51">
      <c r="A51" s="11" t="s">
        <v>257</v>
      </c>
      <c r="B51" s="34">
        <v>2851.0</v>
      </c>
      <c r="C51" s="13" t="s">
        <v>1525</v>
      </c>
      <c r="D51" s="33" t="s">
        <v>1526</v>
      </c>
      <c r="E51" s="15" t="s">
        <v>4</v>
      </c>
      <c r="F51" s="21">
        <v>0.45</v>
      </c>
      <c r="G51" s="17">
        <v>0.49</v>
      </c>
      <c r="H51" s="18" t="s">
        <v>2</v>
      </c>
      <c r="I51" s="15" t="s">
        <v>2</v>
      </c>
      <c r="J51" s="23">
        <f>+4</f>
        <v>4</v>
      </c>
      <c r="K51" s="52">
        <f t="shared" si="1"/>
        <v>-4</v>
      </c>
    </row>
    <row r="52">
      <c r="A52" s="11" t="s">
        <v>782</v>
      </c>
      <c r="B52" s="34">
        <v>1289.0</v>
      </c>
      <c r="C52" s="13" t="s">
        <v>1527</v>
      </c>
      <c r="D52" s="33" t="s">
        <v>1528</v>
      </c>
      <c r="E52" s="15" t="s">
        <v>4</v>
      </c>
      <c r="F52" s="55">
        <v>0.54</v>
      </c>
      <c r="G52" s="37">
        <v>0.43</v>
      </c>
      <c r="H52" s="18" t="s">
        <v>2</v>
      </c>
      <c r="I52" s="15" t="s">
        <v>4</v>
      </c>
      <c r="J52" s="36">
        <f>+11</f>
        <v>11</v>
      </c>
      <c r="K52" s="52">
        <f t="shared" si="1"/>
        <v>11</v>
      </c>
    </row>
    <row r="53">
      <c r="A53" s="11" t="s">
        <v>595</v>
      </c>
      <c r="B53" s="34">
        <v>1025.0</v>
      </c>
      <c r="C53" s="13" t="s">
        <v>1529</v>
      </c>
      <c r="D53" s="14"/>
      <c r="E53" s="15" t="s">
        <v>4</v>
      </c>
      <c r="F53" s="21">
        <v>0.46</v>
      </c>
      <c r="G53" s="35">
        <v>0.47</v>
      </c>
      <c r="H53" s="18" t="s">
        <v>2</v>
      </c>
      <c r="I53" s="15" t="s">
        <v>2</v>
      </c>
      <c r="J53" s="23">
        <f>+1</f>
        <v>1</v>
      </c>
      <c r="K53" s="52">
        <f t="shared" si="1"/>
        <v>-1</v>
      </c>
    </row>
    <row r="54">
      <c r="A54" s="11" t="s">
        <v>101</v>
      </c>
      <c r="B54" s="12">
        <v>972.0</v>
      </c>
      <c r="C54" s="13" t="s">
        <v>1530</v>
      </c>
      <c r="D54" s="14"/>
      <c r="E54" s="15" t="s">
        <v>4</v>
      </c>
      <c r="F54" s="39">
        <v>0.51</v>
      </c>
      <c r="G54" s="53">
        <v>0.42</v>
      </c>
      <c r="H54" s="18" t="s">
        <v>2</v>
      </c>
      <c r="I54" s="15" t="s">
        <v>4</v>
      </c>
      <c r="J54" s="36">
        <f>+9</f>
        <v>9</v>
      </c>
      <c r="K54" s="52">
        <f t="shared" si="1"/>
        <v>9</v>
      </c>
    </row>
    <row r="55">
      <c r="A55" s="11" t="s">
        <v>1531</v>
      </c>
      <c r="B55" s="12">
        <v>800.0</v>
      </c>
      <c r="C55" s="13" t="s">
        <v>1532</v>
      </c>
      <c r="D55" s="33" t="s">
        <v>1533</v>
      </c>
      <c r="E55" s="15" t="s">
        <v>4</v>
      </c>
      <c r="F55" s="16">
        <v>0.48</v>
      </c>
      <c r="G55" s="53">
        <v>0.42</v>
      </c>
      <c r="H55" s="18" t="s">
        <v>2</v>
      </c>
      <c r="I55" s="15" t="s">
        <v>4</v>
      </c>
      <c r="J55" s="36">
        <f>+6</f>
        <v>6</v>
      </c>
      <c r="K55" s="52">
        <f t="shared" si="1"/>
        <v>6</v>
      </c>
    </row>
    <row r="56">
      <c r="A56" s="11" t="s">
        <v>601</v>
      </c>
      <c r="B56" s="12">
        <v>620.0</v>
      </c>
      <c r="C56" s="13" t="s">
        <v>1534</v>
      </c>
      <c r="D56" s="33" t="s">
        <v>1535</v>
      </c>
      <c r="E56" s="15" t="s">
        <v>4</v>
      </c>
      <c r="F56" s="39">
        <v>0.51</v>
      </c>
      <c r="G56" s="37">
        <v>0.44</v>
      </c>
      <c r="H56" s="18" t="s">
        <v>2</v>
      </c>
      <c r="I56" s="15" t="s">
        <v>4</v>
      </c>
      <c r="J56" s="36">
        <f>+7</f>
        <v>7</v>
      </c>
      <c r="K56" s="52">
        <f t="shared" si="1"/>
        <v>7</v>
      </c>
    </row>
    <row r="57">
      <c r="A57" s="11" t="s">
        <v>601</v>
      </c>
      <c r="B57" s="12">
        <v>620.0</v>
      </c>
      <c r="C57" s="13" t="s">
        <v>1536</v>
      </c>
      <c r="D57" s="33" t="s">
        <v>1537</v>
      </c>
      <c r="E57" s="15" t="s">
        <v>4</v>
      </c>
      <c r="F57" s="39">
        <v>0.51</v>
      </c>
      <c r="G57" s="37">
        <v>0.43</v>
      </c>
      <c r="H57" s="18" t="s">
        <v>2</v>
      </c>
      <c r="I57" s="15" t="s">
        <v>4</v>
      </c>
      <c r="J57" s="36">
        <f>+8</f>
        <v>8</v>
      </c>
      <c r="K57" s="52">
        <f t="shared" si="1"/>
        <v>8</v>
      </c>
    </row>
    <row r="58">
      <c r="A58" s="11" t="s">
        <v>787</v>
      </c>
      <c r="B58" s="12">
        <v>600.0</v>
      </c>
      <c r="C58" s="13" t="s">
        <v>1538</v>
      </c>
      <c r="D58" s="33" t="s">
        <v>1539</v>
      </c>
      <c r="E58" s="15" t="s">
        <v>4</v>
      </c>
      <c r="F58" s="16">
        <v>0.48</v>
      </c>
      <c r="G58" s="59">
        <v>0.39</v>
      </c>
      <c r="H58" s="18" t="s">
        <v>2</v>
      </c>
      <c r="I58" s="15" t="s">
        <v>4</v>
      </c>
      <c r="J58" s="36">
        <f t="shared" ref="J58:J59" si="7">+9</f>
        <v>9</v>
      </c>
      <c r="K58" s="52">
        <f t="shared" si="1"/>
        <v>9</v>
      </c>
    </row>
    <row r="59">
      <c r="A59" s="11" t="s">
        <v>379</v>
      </c>
      <c r="B59" s="12">
        <v>543.0</v>
      </c>
      <c r="C59" s="13" t="s">
        <v>1540</v>
      </c>
      <c r="D59" s="33" t="s">
        <v>1541</v>
      </c>
      <c r="E59" s="15" t="s">
        <v>4</v>
      </c>
      <c r="F59" s="39">
        <v>0.52</v>
      </c>
      <c r="G59" s="37">
        <v>0.43</v>
      </c>
      <c r="H59" s="18" t="s">
        <v>2</v>
      </c>
      <c r="I59" s="15" t="s">
        <v>4</v>
      </c>
      <c r="J59" s="36">
        <f t="shared" si="7"/>
        <v>9</v>
      </c>
      <c r="K59" s="52">
        <f t="shared" si="1"/>
        <v>9</v>
      </c>
    </row>
    <row r="60">
      <c r="A60" s="24" t="s">
        <v>383</v>
      </c>
      <c r="B60" s="25">
        <v>614.0</v>
      </c>
      <c r="C60" s="26" t="s">
        <v>1542</v>
      </c>
      <c r="D60" s="27"/>
      <c r="E60" s="28" t="s">
        <v>4</v>
      </c>
      <c r="F60" s="41">
        <v>0.48</v>
      </c>
      <c r="G60" s="57">
        <v>0.4</v>
      </c>
      <c r="H60" s="31" t="s">
        <v>2</v>
      </c>
      <c r="I60" s="28" t="s">
        <v>4</v>
      </c>
      <c r="J60" s="45">
        <f>+8</f>
        <v>8</v>
      </c>
      <c r="K60" s="52">
        <f t="shared" si="1"/>
        <v>8</v>
      </c>
    </row>
    <row r="61">
      <c r="A61" s="11" t="s">
        <v>388</v>
      </c>
      <c r="B61" s="12">
        <v>827.0</v>
      </c>
      <c r="C61" s="13" t="s">
        <v>1543</v>
      </c>
      <c r="D61" s="14"/>
      <c r="E61" s="15" t="s">
        <v>4</v>
      </c>
      <c r="F61" s="39">
        <v>0.51</v>
      </c>
      <c r="G61" s="53">
        <v>0.41</v>
      </c>
      <c r="H61" s="18" t="s">
        <v>2</v>
      </c>
      <c r="I61" s="15" t="s">
        <v>4</v>
      </c>
      <c r="J61" s="36">
        <f>+10</f>
        <v>10</v>
      </c>
      <c r="K61" s="52">
        <f t="shared" si="1"/>
        <v>10</v>
      </c>
    </row>
    <row r="62">
      <c r="A62" s="11" t="s">
        <v>103</v>
      </c>
      <c r="B62" s="34">
        <v>1190.0</v>
      </c>
      <c r="C62" s="13" t="s">
        <v>1544</v>
      </c>
      <c r="D62" s="33" t="s">
        <v>1545</v>
      </c>
      <c r="E62" s="15" t="s">
        <v>4</v>
      </c>
      <c r="F62" s="39">
        <v>0.52</v>
      </c>
      <c r="G62" s="35">
        <v>0.46</v>
      </c>
      <c r="H62" s="18" t="s">
        <v>2</v>
      </c>
      <c r="I62" s="15" t="s">
        <v>4</v>
      </c>
      <c r="J62" s="36">
        <f>+6</f>
        <v>6</v>
      </c>
      <c r="K62" s="52">
        <f t="shared" si="1"/>
        <v>6</v>
      </c>
    </row>
    <row r="63">
      <c r="A63" s="11" t="s">
        <v>390</v>
      </c>
      <c r="B63" s="34">
        <v>1134.0</v>
      </c>
      <c r="C63" s="13" t="s">
        <v>1546</v>
      </c>
      <c r="D63" s="14"/>
      <c r="E63" s="15" t="s">
        <v>4</v>
      </c>
      <c r="F63" s="39">
        <v>0.5</v>
      </c>
      <c r="G63" s="37">
        <v>0.43</v>
      </c>
      <c r="H63" s="18" t="s">
        <v>2</v>
      </c>
      <c r="I63" s="15" t="s">
        <v>4</v>
      </c>
      <c r="J63" s="36">
        <f>+7</f>
        <v>7</v>
      </c>
      <c r="K63" s="52">
        <f t="shared" si="1"/>
        <v>7</v>
      </c>
    </row>
    <row r="64">
      <c r="A64" s="11" t="s">
        <v>1547</v>
      </c>
      <c r="B64" s="12">
        <v>716.0</v>
      </c>
      <c r="C64" s="13" t="s">
        <v>1548</v>
      </c>
      <c r="D64" s="33" t="s">
        <v>1549</v>
      </c>
      <c r="E64" s="15" t="s">
        <v>4</v>
      </c>
      <c r="F64" s="55">
        <v>0.54</v>
      </c>
      <c r="G64" s="37">
        <v>0.43</v>
      </c>
      <c r="H64" s="18" t="s">
        <v>2</v>
      </c>
      <c r="I64" s="15" t="s">
        <v>4</v>
      </c>
      <c r="J64" s="36">
        <f>+11</f>
        <v>11</v>
      </c>
      <c r="K64" s="52">
        <f t="shared" si="1"/>
        <v>11</v>
      </c>
    </row>
    <row r="65">
      <c r="A65" s="11" t="s">
        <v>616</v>
      </c>
      <c r="B65" s="12">
        <v>700.0</v>
      </c>
      <c r="C65" s="13" t="s">
        <v>1550</v>
      </c>
      <c r="D65" s="33" t="s">
        <v>1551</v>
      </c>
      <c r="E65" s="15" t="s">
        <v>4</v>
      </c>
      <c r="F65" s="39">
        <v>0.5</v>
      </c>
      <c r="G65" s="53">
        <v>0.42</v>
      </c>
      <c r="H65" s="18" t="s">
        <v>2</v>
      </c>
      <c r="I65" s="15" t="s">
        <v>4</v>
      </c>
      <c r="J65" s="36">
        <f>+8</f>
        <v>8</v>
      </c>
      <c r="K65" s="52">
        <f t="shared" si="1"/>
        <v>8</v>
      </c>
    </row>
    <row r="66">
      <c r="A66" s="11" t="s">
        <v>1552</v>
      </c>
      <c r="B66" s="12">
        <v>800.0</v>
      </c>
      <c r="C66" s="13" t="s">
        <v>1553</v>
      </c>
      <c r="D66" s="33" t="s">
        <v>1554</v>
      </c>
      <c r="E66" s="15" t="s">
        <v>4</v>
      </c>
      <c r="F66" s="39">
        <v>0.51</v>
      </c>
      <c r="G66" s="53">
        <v>0.42</v>
      </c>
      <c r="H66" s="18" t="s">
        <v>2</v>
      </c>
      <c r="I66" s="15" t="s">
        <v>4</v>
      </c>
      <c r="J66" s="36">
        <f>+9</f>
        <v>9</v>
      </c>
      <c r="K66" s="52">
        <f t="shared" si="1"/>
        <v>9</v>
      </c>
    </row>
    <row r="67">
      <c r="A67" s="11" t="s">
        <v>619</v>
      </c>
      <c r="B67" s="12">
        <v>709.0</v>
      </c>
      <c r="C67" s="13" t="s">
        <v>1555</v>
      </c>
      <c r="D67" s="33" t="s">
        <v>1556</v>
      </c>
      <c r="E67" s="15" t="s">
        <v>4</v>
      </c>
      <c r="F67" s="39">
        <v>0.51</v>
      </c>
      <c r="G67" s="37">
        <v>0.43</v>
      </c>
      <c r="H67" s="18" t="s">
        <v>2</v>
      </c>
      <c r="I67" s="15" t="s">
        <v>4</v>
      </c>
      <c r="J67" s="36">
        <f t="shared" ref="J67:J68" si="8">+8</f>
        <v>8</v>
      </c>
      <c r="K67" s="52">
        <f t="shared" si="1"/>
        <v>8</v>
      </c>
    </row>
    <row r="68">
      <c r="A68" s="11" t="s">
        <v>398</v>
      </c>
      <c r="B68" s="12">
        <v>676.0</v>
      </c>
      <c r="C68" s="13" t="s">
        <v>1557</v>
      </c>
      <c r="D68" s="33" t="s">
        <v>1558</v>
      </c>
      <c r="E68" s="15" t="s">
        <v>4</v>
      </c>
      <c r="F68" s="39">
        <v>0.51</v>
      </c>
      <c r="G68" s="37">
        <v>0.43</v>
      </c>
      <c r="H68" s="18" t="s">
        <v>2</v>
      </c>
      <c r="I68" s="15" t="s">
        <v>4</v>
      </c>
      <c r="J68" s="36">
        <f t="shared" si="8"/>
        <v>8</v>
      </c>
      <c r="K68" s="52">
        <f t="shared" si="1"/>
        <v>8</v>
      </c>
    </row>
    <row r="69">
      <c r="A69" s="11" t="s">
        <v>114</v>
      </c>
      <c r="B69" s="12">
        <v>600.0</v>
      </c>
      <c r="C69" s="13" t="s">
        <v>1559</v>
      </c>
      <c r="D69" s="33" t="s">
        <v>1560</v>
      </c>
      <c r="E69" s="15" t="s">
        <v>4</v>
      </c>
      <c r="F69" s="16">
        <v>0.48</v>
      </c>
      <c r="G69" s="59">
        <v>0.39</v>
      </c>
      <c r="H69" s="18" t="s">
        <v>2</v>
      </c>
      <c r="I69" s="15" t="s">
        <v>4</v>
      </c>
      <c r="J69" s="36">
        <f>+9</f>
        <v>9</v>
      </c>
      <c r="K69" s="52">
        <f t="shared" si="1"/>
        <v>9</v>
      </c>
    </row>
    <row r="70">
      <c r="A70" s="11" t="s">
        <v>1561</v>
      </c>
      <c r="B70" s="12">
        <v>746.0</v>
      </c>
      <c r="C70" s="13" t="s">
        <v>1562</v>
      </c>
      <c r="D70" s="33" t="s">
        <v>1563</v>
      </c>
      <c r="E70" s="15" t="s">
        <v>4</v>
      </c>
      <c r="F70" s="39">
        <v>0.5</v>
      </c>
      <c r="G70" s="37">
        <v>0.44</v>
      </c>
      <c r="H70" s="18" t="s">
        <v>2</v>
      </c>
      <c r="I70" s="15" t="s">
        <v>4</v>
      </c>
      <c r="J70" s="36">
        <f>+6</f>
        <v>6</v>
      </c>
      <c r="K70" s="52">
        <f t="shared" si="1"/>
        <v>6</v>
      </c>
    </row>
    <row r="72">
      <c r="B72" s="5">
        <f>AVERAGE(B2:B70)</f>
        <v>1108.191176</v>
      </c>
      <c r="J72" s="4" t="s">
        <v>123</v>
      </c>
      <c r="K72" s="5">
        <f>_xlfn.VAR.S(K3:K70)</f>
        <v>16.55048288</v>
      </c>
    </row>
    <row r="73">
      <c r="J73" s="4" t="s">
        <v>124</v>
      </c>
      <c r="K73" s="5">
        <f>LARGE(K3:K70, 1) - SMALL(K3:K70, 1)</f>
        <v>23</v>
      </c>
    </row>
    <row r="74">
      <c r="J74" s="4" t="s">
        <v>125</v>
      </c>
      <c r="K74" s="5">
        <f>STDEV(K2:K70)</f>
        <v>4.068228469</v>
      </c>
    </row>
  </sheetData>
  <mergeCells count="2">
    <mergeCell ref="E1:H1"/>
    <mergeCell ref="I1:J1"/>
  </mergeCells>
  <hyperlinks>
    <hyperlink r:id="rId1" ref="A2"/>
    <hyperlink r:id="rId2" ref="C3"/>
    <hyperlink r:id="rId3" ref="D3"/>
    <hyperlink r:id="rId4" ref="C4"/>
    <hyperlink r:id="rId5" ref="D4"/>
    <hyperlink r:id="rId6" ref="C5"/>
    <hyperlink r:id="rId7" ref="C6"/>
    <hyperlink r:id="rId8" ref="D6"/>
    <hyperlink r:id="rId9" ref="C7"/>
    <hyperlink r:id="rId10" ref="C8"/>
    <hyperlink r:id="rId11" ref="D8"/>
    <hyperlink r:id="rId12" ref="C9"/>
    <hyperlink r:id="rId13" ref="D9"/>
    <hyperlink r:id="rId14" ref="C10"/>
    <hyperlink r:id="rId15" ref="C11"/>
    <hyperlink r:id="rId16" ref="D11"/>
    <hyperlink r:id="rId17" ref="C12"/>
    <hyperlink r:id="rId18" ref="C13"/>
    <hyperlink r:id="rId19" ref="C14"/>
    <hyperlink r:id="rId20" ref="C15"/>
    <hyperlink r:id="rId21" ref="D15"/>
    <hyperlink r:id="rId22" ref="C16"/>
    <hyperlink r:id="rId23" ref="D16"/>
    <hyperlink r:id="rId24" ref="C17"/>
    <hyperlink r:id="rId25" ref="C18"/>
    <hyperlink r:id="rId26" ref="C19"/>
    <hyperlink r:id="rId27" ref="C20"/>
    <hyperlink r:id="rId28" ref="D20"/>
    <hyperlink r:id="rId29" ref="C21"/>
    <hyperlink r:id="rId30" ref="C22"/>
    <hyperlink r:id="rId31" ref="C23"/>
    <hyperlink r:id="rId32" ref="C24"/>
    <hyperlink r:id="rId33" ref="D24"/>
    <hyperlink r:id="rId34" ref="C25"/>
    <hyperlink r:id="rId35" ref="C26"/>
    <hyperlink r:id="rId36" ref="D26"/>
    <hyperlink r:id="rId37" ref="C27"/>
    <hyperlink r:id="rId38" ref="C28"/>
    <hyperlink r:id="rId39" ref="C29"/>
    <hyperlink r:id="rId40" ref="D29"/>
    <hyperlink r:id="rId41" ref="C30"/>
    <hyperlink r:id="rId42" ref="D30"/>
    <hyperlink r:id="rId43" ref="C31"/>
    <hyperlink r:id="rId44" ref="D31"/>
    <hyperlink r:id="rId45" ref="C32"/>
    <hyperlink r:id="rId46" ref="C33"/>
    <hyperlink r:id="rId47" ref="C34"/>
    <hyperlink r:id="rId48" ref="C35"/>
    <hyperlink r:id="rId49" ref="D35"/>
    <hyperlink r:id="rId50" ref="C36"/>
    <hyperlink r:id="rId51" ref="D36"/>
    <hyperlink r:id="rId52" ref="C37"/>
    <hyperlink r:id="rId53" ref="D37"/>
    <hyperlink r:id="rId54" ref="C38"/>
    <hyperlink r:id="rId55" ref="C39"/>
    <hyperlink r:id="rId56" ref="D39"/>
    <hyperlink r:id="rId57" ref="C40"/>
    <hyperlink r:id="rId58" ref="D40"/>
    <hyperlink r:id="rId59" ref="C41"/>
    <hyperlink r:id="rId60" ref="D41"/>
    <hyperlink r:id="rId61" ref="C42"/>
    <hyperlink r:id="rId62" ref="D42"/>
    <hyperlink r:id="rId63" ref="C43"/>
    <hyperlink r:id="rId64" ref="C44"/>
    <hyperlink r:id="rId65" ref="D44"/>
    <hyperlink r:id="rId66" ref="C45"/>
    <hyperlink r:id="rId67" ref="D45"/>
    <hyperlink r:id="rId68" ref="C46"/>
    <hyperlink r:id="rId69" ref="D46"/>
    <hyperlink r:id="rId70" ref="C47"/>
    <hyperlink r:id="rId71" ref="D47"/>
    <hyperlink r:id="rId72" ref="C48"/>
    <hyperlink r:id="rId73" ref="D48"/>
    <hyperlink r:id="rId74" ref="C49"/>
    <hyperlink r:id="rId75" ref="D49"/>
    <hyperlink r:id="rId76" ref="C50"/>
    <hyperlink r:id="rId77" ref="D50"/>
    <hyperlink r:id="rId78" ref="C51"/>
    <hyperlink r:id="rId79" ref="D51"/>
    <hyperlink r:id="rId80" ref="C52"/>
    <hyperlink r:id="rId81" ref="D52"/>
    <hyperlink r:id="rId82" ref="C53"/>
    <hyperlink r:id="rId83" location="page=22" ref="C54"/>
    <hyperlink r:id="rId84" ref="C55"/>
    <hyperlink r:id="rId85" ref="D55"/>
    <hyperlink r:id="rId86" ref="C56"/>
    <hyperlink r:id="rId87" ref="D56"/>
    <hyperlink r:id="rId88" ref="C57"/>
    <hyperlink r:id="rId89" ref="D57"/>
    <hyperlink r:id="rId90" ref="C58"/>
    <hyperlink r:id="rId91" ref="D58"/>
    <hyperlink r:id="rId92" ref="C59"/>
    <hyperlink r:id="rId93" ref="D59"/>
    <hyperlink r:id="rId94" ref="C60"/>
    <hyperlink r:id="rId95" location="page=22" ref="C61"/>
    <hyperlink r:id="rId96" ref="C62"/>
    <hyperlink r:id="rId97" ref="D62"/>
    <hyperlink r:id="rId98" ref="C63"/>
    <hyperlink r:id="rId99" ref="C64"/>
    <hyperlink r:id="rId100" ref="D64"/>
    <hyperlink r:id="rId101" ref="C65"/>
    <hyperlink r:id="rId102" ref="D65"/>
    <hyperlink r:id="rId103" ref="C66"/>
    <hyperlink r:id="rId104" ref="D66"/>
    <hyperlink r:id="rId105" ref="C67"/>
    <hyperlink r:id="rId106" ref="D67"/>
    <hyperlink r:id="rId107" ref="C68"/>
    <hyperlink r:id="rId108" ref="D68"/>
    <hyperlink r:id="rId109" ref="C69"/>
    <hyperlink r:id="rId110" ref="D69"/>
    <hyperlink r:id="rId111" ref="C70"/>
    <hyperlink r:id="rId112" ref="D70"/>
  </hyperlinks>
  <drawing r:id="rId11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1">
      <c r="B1" s="1" t="s">
        <v>1564</v>
      </c>
      <c r="C1" s="1" t="s">
        <v>1565</v>
      </c>
      <c r="D1" s="1" t="s">
        <v>1566</v>
      </c>
      <c r="E1" s="1" t="s">
        <v>1567</v>
      </c>
      <c r="F1" s="1" t="s">
        <v>1568</v>
      </c>
      <c r="G1" s="1" t="s">
        <v>1569</v>
      </c>
      <c r="H1" s="1" t="s">
        <v>1570</v>
      </c>
      <c r="I1" s="1" t="s">
        <v>1571</v>
      </c>
    </row>
    <row r="2">
      <c r="A2" s="1" t="s">
        <v>1572</v>
      </c>
      <c r="B2" s="5">
        <f>'Arizona2020 Polls October'!K63</f>
        <v>9.108708358</v>
      </c>
      <c r="C2" s="5">
        <f>'Georgia2020 Polls October'!K41</f>
        <v>11.58858859</v>
      </c>
      <c r="D2" s="5">
        <f>'Michigan2020 Polls October'!K72</f>
        <v>16.55048288</v>
      </c>
      <c r="E2" s="5">
        <f>'NorCar2020 Polls October'!K75</f>
        <v>6.30221328</v>
      </c>
      <c r="F2" s="5">
        <f>'Nevada2020 Polls October'!K19</f>
        <v>9.971428571</v>
      </c>
      <c r="G2" s="5">
        <f>'Pennsylvania2020 Polls October'!K88</f>
        <v>9.502008032</v>
      </c>
      <c r="H2" s="5">
        <f>'Wisco2020 Polls October'!K58</f>
        <v>14.20440252</v>
      </c>
      <c r="I2" s="5">
        <f t="shared" ref="I2:I9" si="1">AVERAGE(B2:H2)</f>
        <v>11.03254746</v>
      </c>
    </row>
    <row r="3">
      <c r="A3" s="1" t="s">
        <v>1573</v>
      </c>
      <c r="B3" s="5">
        <f>'Arizona2024 Polls October'!K76</f>
        <v>5.253325509</v>
      </c>
      <c r="C3" s="5">
        <f>'Georgia2024 Polls October'!K71</f>
        <v>4.935775667</v>
      </c>
      <c r="D3" s="5">
        <f>'Michigan2024 Polls October'!K95</f>
        <v>6.490598291</v>
      </c>
      <c r="E3" s="5">
        <f>'NorCar2024 Polls October'!K68</f>
        <v>4.085069444</v>
      </c>
      <c r="F3" s="5">
        <f>'Nevada2024 Polls October'!K57</f>
        <v>8.26777939</v>
      </c>
      <c r="G3" s="5">
        <f>'Pennsylvania2024 Polls October'!K106</f>
        <v>4.258299359</v>
      </c>
      <c r="H3" s="5">
        <f>'Wisco2024 Polls October'!K84</f>
        <v>3.214556962</v>
      </c>
      <c r="I3" s="5">
        <f t="shared" si="1"/>
        <v>5.215057803</v>
      </c>
    </row>
    <row r="4">
      <c r="A4" s="1" t="s">
        <v>1574</v>
      </c>
      <c r="B4" s="5">
        <f>'Arizona2020 Polls October'!K64</f>
        <v>14</v>
      </c>
      <c r="C4" s="5">
        <f>'Georgia2020 Polls October'!K42</f>
        <v>13</v>
      </c>
      <c r="D4" s="5">
        <f>'Michigan2020 Polls October'!K73</f>
        <v>23</v>
      </c>
      <c r="E4" s="5">
        <f>'NorCar2020 Polls October'!K76</f>
        <v>12</v>
      </c>
      <c r="F4" s="5">
        <f>'Nevada2020 Polls October'!K20</f>
        <v>10</v>
      </c>
      <c r="G4" s="5">
        <f>'Pennsylvania2020 Polls October'!K89</f>
        <v>17</v>
      </c>
      <c r="H4" s="5">
        <f>'Wisco2020 Polls October'!K59</f>
        <v>17</v>
      </c>
      <c r="I4" s="5">
        <f t="shared" si="1"/>
        <v>15.14285714</v>
      </c>
    </row>
    <row r="5">
      <c r="A5" s="1" t="s">
        <v>1575</v>
      </c>
      <c r="B5" s="66">
        <f>'Arizona2024 Polls October'!K77</f>
        <v>10</v>
      </c>
      <c r="C5" s="5">
        <f>'Georgia2024 Polls October'!K72</f>
        <v>13</v>
      </c>
      <c r="D5" s="5">
        <f>'Michigan2024 Polls October'!K96</f>
        <v>12</v>
      </c>
      <c r="E5" s="5">
        <f>'NorCar2024 Polls October'!K69</f>
        <v>8</v>
      </c>
      <c r="F5" s="5">
        <f>'Nevada2024 Polls October'!K58</f>
        <v>15</v>
      </c>
      <c r="G5" s="5">
        <f>'Pennsylvania2024 Polls October'!K107</f>
        <v>10</v>
      </c>
      <c r="H5" s="5">
        <f>'Wisco2024 Polls October'!K85</f>
        <v>8</v>
      </c>
      <c r="I5" s="5">
        <f t="shared" si="1"/>
        <v>10.85714286</v>
      </c>
    </row>
    <row r="6">
      <c r="A6" s="1" t="s">
        <v>1576</v>
      </c>
      <c r="B6" s="5">
        <f>'Arizona2020 Polls October'!K65</f>
        <v>3.018063677</v>
      </c>
      <c r="C6" s="5">
        <f>'Georgia2020 Polls October'!K43</f>
        <v>3.404201608</v>
      </c>
      <c r="D6" s="5">
        <f>'Michigan2020 Polls October'!K74</f>
        <v>4.068228469</v>
      </c>
      <c r="E6" s="5">
        <f>'NorCar2020 Polls October'!K77</f>
        <v>2.510420937</v>
      </c>
      <c r="F6" s="5">
        <f>'Nevada2020 Polls October'!K21</f>
        <v>3.157756889</v>
      </c>
      <c r="G6" s="5">
        <f>'Pennsylvania2020 Polls October'!K90</f>
        <v>3.08253273</v>
      </c>
      <c r="H6" s="5">
        <f>'Wisco2020 Polls October'!K60</f>
        <v>3.768872844</v>
      </c>
      <c r="I6" s="5">
        <f t="shared" si="1"/>
        <v>3.287153879</v>
      </c>
    </row>
    <row r="7">
      <c r="A7" s="1" t="s">
        <v>1577</v>
      </c>
      <c r="B7" s="5">
        <f>'Arizona2024 Polls October'!K78</f>
        <v>2.292013418</v>
      </c>
      <c r="C7" s="5">
        <f>'Georgia2024 Polls October'!K73</f>
        <v>2.221660565</v>
      </c>
      <c r="D7" s="5">
        <f>'Michigan2024 Polls October'!K97</f>
        <v>2.547665263</v>
      </c>
      <c r="E7" s="5">
        <f>'NorCar2024 Polls October'!K70</f>
        <v>2.021155473</v>
      </c>
      <c r="F7" s="5">
        <f>'Nevada2024 Polls October'!K59</f>
        <v>2.875374652</v>
      </c>
      <c r="G7" s="5">
        <f>'Pennsylvania2024 Polls October'!K108</f>
        <v>2.063564721</v>
      </c>
      <c r="H7" s="5">
        <f>'Wisco2024 Polls October'!K86</f>
        <v>1.79291856</v>
      </c>
      <c r="I7" s="5">
        <f t="shared" si="1"/>
        <v>2.259193236</v>
      </c>
    </row>
    <row r="8">
      <c r="A8" s="1" t="s">
        <v>1578</v>
      </c>
      <c r="B8" s="5">
        <f>'Arizona2020 Polls October'!B63</f>
        <v>1010.016949</v>
      </c>
      <c r="C8" s="61">
        <f>'Georgia2020 Polls October'!B41</f>
        <v>1258</v>
      </c>
      <c r="D8" s="66">
        <f>'Michigan2020 Polls October'!B72</f>
        <v>1108.191176</v>
      </c>
      <c r="E8" s="5">
        <f>'NorCar2020 Polls October'!B75</f>
        <v>1125.985915</v>
      </c>
      <c r="F8" s="66">
        <f>'Nevada2020 Polls October'!B19</f>
        <v>1283.933333</v>
      </c>
      <c r="G8" s="5">
        <f>'Pennsylvania2020 Polls October'!B88</f>
        <v>1203.880952</v>
      </c>
      <c r="H8" s="5">
        <f>'Wisco2020 Polls October'!B58</f>
        <v>943.1481481</v>
      </c>
      <c r="I8" s="5">
        <f t="shared" si="1"/>
        <v>1133.308068</v>
      </c>
    </row>
    <row r="9">
      <c r="A9" s="1" t="s">
        <v>1579</v>
      </c>
      <c r="B9" s="5">
        <f>'Arizona2024 Polls October'!B76</f>
        <v>917.0694444</v>
      </c>
      <c r="C9" s="5">
        <f>'Georgia2024 Polls October'!B71</f>
        <v>1097.80597</v>
      </c>
      <c r="D9" s="5">
        <f>'Michigan2024 Polls October'!B95</f>
        <v>927.3222222</v>
      </c>
      <c r="E9" s="5">
        <f>'NorCar2024 Polls October'!B68</f>
        <v>1058.359375</v>
      </c>
      <c r="F9" s="5">
        <f>'Nevada2024 Polls October'!B57</f>
        <v>783.1509434</v>
      </c>
      <c r="G9" s="5">
        <f>'Pennsylvania2024 Polls October'!B106</f>
        <v>1184.705882</v>
      </c>
      <c r="H9" s="5">
        <f>'Wisco2024 Polls October'!B84</f>
        <v>870.6</v>
      </c>
      <c r="I9" s="5">
        <f t="shared" si="1"/>
        <v>977.0019768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</cols>
  <sheetData>
    <row r="1">
      <c r="A1" s="1" t="s">
        <v>0</v>
      </c>
      <c r="B1" s="1" t="s">
        <v>4</v>
      </c>
      <c r="C1" s="1" t="s">
        <v>2</v>
      </c>
    </row>
    <row r="2">
      <c r="A2" s="2">
        <v>45536.0</v>
      </c>
      <c r="B2" s="1">
        <v>49.5</v>
      </c>
      <c r="C2" s="1">
        <v>44.8</v>
      </c>
    </row>
    <row r="3">
      <c r="A3" s="2">
        <v>45537.0</v>
      </c>
      <c r="B3" s="1">
        <v>49.3</v>
      </c>
      <c r="C3" s="1">
        <v>45.0</v>
      </c>
    </row>
    <row r="4">
      <c r="A4" s="2">
        <v>45538.0</v>
      </c>
      <c r="B4" s="1">
        <v>49.4</v>
      </c>
      <c r="C4" s="1">
        <v>45.3</v>
      </c>
    </row>
    <row r="5">
      <c r="A5" s="3">
        <v>45539.0</v>
      </c>
      <c r="B5" s="1">
        <v>49.6</v>
      </c>
      <c r="C5" s="1">
        <v>45.1</v>
      </c>
    </row>
    <row r="6">
      <c r="A6" s="3">
        <v>45540.0</v>
      </c>
      <c r="B6" s="1">
        <v>49.6</v>
      </c>
      <c r="C6" s="1">
        <v>45.1</v>
      </c>
    </row>
    <row r="7">
      <c r="A7" s="3">
        <v>45541.0</v>
      </c>
      <c r="B7" s="1">
        <v>49.6</v>
      </c>
      <c r="C7" s="1">
        <v>45.1</v>
      </c>
    </row>
    <row r="8">
      <c r="A8" s="3">
        <v>45542.0</v>
      </c>
      <c r="B8" s="1">
        <v>49.6</v>
      </c>
      <c r="C8" s="1">
        <v>45.2</v>
      </c>
    </row>
    <row r="9">
      <c r="A9" s="2">
        <v>45543.0</v>
      </c>
      <c r="B9" s="1">
        <v>49.1</v>
      </c>
      <c r="C9" s="1">
        <v>45.0</v>
      </c>
    </row>
    <row r="10">
      <c r="A10" s="2">
        <v>45544.0</v>
      </c>
      <c r="B10" s="1">
        <v>49.8</v>
      </c>
      <c r="C10" s="1">
        <v>44.7</v>
      </c>
    </row>
    <row r="11">
      <c r="A11" s="2">
        <v>45545.0</v>
      </c>
      <c r="B11" s="1">
        <v>49.8</v>
      </c>
      <c r="C11" s="1">
        <v>44.8</v>
      </c>
    </row>
    <row r="12">
      <c r="A12" s="3">
        <v>45546.0</v>
      </c>
      <c r="B12" s="1">
        <v>49.9</v>
      </c>
      <c r="C12" s="1">
        <v>44.8</v>
      </c>
    </row>
    <row r="13">
      <c r="A13" s="3">
        <v>45547.0</v>
      </c>
      <c r="B13" s="1">
        <v>49.8</v>
      </c>
      <c r="C13" s="1">
        <v>44.8</v>
      </c>
    </row>
    <row r="14">
      <c r="A14" s="3">
        <v>45548.0</v>
      </c>
      <c r="B14" s="1">
        <v>49.9</v>
      </c>
      <c r="C14" s="1">
        <v>44.9</v>
      </c>
    </row>
    <row r="15">
      <c r="A15" s="3">
        <v>45549.0</v>
      </c>
      <c r="B15" s="1">
        <v>49.8</v>
      </c>
      <c r="C15" s="1">
        <v>44.9</v>
      </c>
    </row>
    <row r="16">
      <c r="A16" s="2">
        <v>45550.0</v>
      </c>
      <c r="B16" s="1">
        <v>49.8</v>
      </c>
      <c r="C16" s="1">
        <v>44.9</v>
      </c>
    </row>
    <row r="17">
      <c r="A17" s="2">
        <v>45551.0</v>
      </c>
      <c r="B17" s="1">
        <v>49.7</v>
      </c>
      <c r="C17" s="1">
        <v>44.9</v>
      </c>
    </row>
    <row r="18">
      <c r="A18" s="2">
        <v>45552.0</v>
      </c>
      <c r="B18" s="1">
        <v>49.7</v>
      </c>
      <c r="C18" s="1">
        <v>45.0</v>
      </c>
    </row>
    <row r="19">
      <c r="A19" s="3">
        <v>45553.0</v>
      </c>
      <c r="B19" s="1">
        <v>49.9</v>
      </c>
      <c r="C19" s="1">
        <v>45.0</v>
      </c>
    </row>
    <row r="20">
      <c r="A20" s="3">
        <v>45554.0</v>
      </c>
      <c r="B20" s="1">
        <v>49.8</v>
      </c>
      <c r="C20" s="1">
        <v>45.0</v>
      </c>
    </row>
    <row r="21">
      <c r="A21" s="3">
        <v>45555.0</v>
      </c>
      <c r="B21" s="1">
        <v>49.7</v>
      </c>
      <c r="C21" s="1">
        <v>45.1</v>
      </c>
    </row>
    <row r="22">
      <c r="A22" s="3">
        <v>45556.0</v>
      </c>
      <c r="B22" s="1">
        <v>49.7</v>
      </c>
      <c r="C22" s="1">
        <v>45.2</v>
      </c>
    </row>
    <row r="23">
      <c r="A23" s="2">
        <v>45557.0</v>
      </c>
      <c r="B23" s="1">
        <v>49.7</v>
      </c>
      <c r="C23" s="1">
        <v>45.2</v>
      </c>
    </row>
    <row r="24">
      <c r="A24" s="2">
        <v>45558.0</v>
      </c>
      <c r="B24" s="1">
        <v>49.5</v>
      </c>
      <c r="C24" s="1">
        <v>44.8</v>
      </c>
    </row>
    <row r="25">
      <c r="A25" s="2">
        <v>45559.0</v>
      </c>
      <c r="B25" s="1">
        <v>49.6</v>
      </c>
      <c r="C25" s="1">
        <v>44.9</v>
      </c>
    </row>
    <row r="26">
      <c r="A26" s="3">
        <v>45560.0</v>
      </c>
      <c r="B26" s="1">
        <v>49.7</v>
      </c>
      <c r="C26" s="1">
        <v>44.9</v>
      </c>
    </row>
    <row r="27">
      <c r="A27" s="3">
        <v>45561.0</v>
      </c>
      <c r="B27" s="1">
        <v>49.7</v>
      </c>
      <c r="C27" s="1">
        <v>44.9</v>
      </c>
    </row>
    <row r="28">
      <c r="A28" s="3">
        <v>45562.0</v>
      </c>
      <c r="B28" s="1">
        <v>49.7</v>
      </c>
      <c r="C28" s="1">
        <v>44.8</v>
      </c>
    </row>
    <row r="29">
      <c r="A29" s="3">
        <v>45563.0</v>
      </c>
      <c r="B29" s="1">
        <v>49.6</v>
      </c>
      <c r="C29" s="1">
        <v>44.4</v>
      </c>
    </row>
    <row r="30">
      <c r="A30" s="2">
        <v>45564.0</v>
      </c>
      <c r="B30" s="1">
        <v>49.9</v>
      </c>
      <c r="C30" s="1">
        <v>44.5</v>
      </c>
    </row>
    <row r="31">
      <c r="A31" s="2">
        <v>45565.0</v>
      </c>
      <c r="B31" s="1">
        <v>49.9</v>
      </c>
      <c r="C31" s="1">
        <v>44.3</v>
      </c>
    </row>
    <row r="32">
      <c r="A32" s="2">
        <v>45566.0</v>
      </c>
      <c r="B32" s="1">
        <v>50.0</v>
      </c>
      <c r="C32" s="1">
        <v>44.3</v>
      </c>
    </row>
    <row r="33">
      <c r="A33" s="2">
        <v>45567.0</v>
      </c>
      <c r="B33" s="1">
        <v>50.0</v>
      </c>
      <c r="C33" s="1">
        <v>44.5</v>
      </c>
    </row>
    <row r="34">
      <c r="A34" s="2">
        <v>45568.0</v>
      </c>
      <c r="B34" s="1">
        <v>50.0</v>
      </c>
      <c r="C34" s="1">
        <v>44.1</v>
      </c>
    </row>
    <row r="35">
      <c r="A35" s="2">
        <v>45569.0</v>
      </c>
      <c r="B35" s="1">
        <v>50.1</v>
      </c>
      <c r="C35" s="1">
        <v>44.1</v>
      </c>
    </row>
    <row r="36">
      <c r="A36" s="3">
        <v>45570.0</v>
      </c>
      <c r="B36" s="1">
        <v>50.2</v>
      </c>
      <c r="C36" s="1">
        <v>44.1</v>
      </c>
    </row>
    <row r="37">
      <c r="A37" s="3">
        <v>45571.0</v>
      </c>
      <c r="B37" s="1">
        <v>50.6</v>
      </c>
      <c r="C37" s="1">
        <v>44.2</v>
      </c>
    </row>
    <row r="38">
      <c r="A38" s="3">
        <v>45572.0</v>
      </c>
      <c r="B38" s="1">
        <v>50.8</v>
      </c>
      <c r="C38" s="1">
        <v>43.9</v>
      </c>
    </row>
    <row r="39">
      <c r="A39" s="3">
        <v>45573.0</v>
      </c>
      <c r="B39" s="1">
        <v>50.9</v>
      </c>
      <c r="C39" s="1">
        <v>43.9</v>
      </c>
    </row>
    <row r="40">
      <c r="A40" s="2">
        <v>45574.0</v>
      </c>
      <c r="B40" s="1">
        <v>50.9</v>
      </c>
      <c r="C40" s="1">
        <v>43.8</v>
      </c>
    </row>
    <row r="41">
      <c r="A41" s="2">
        <v>45575.0</v>
      </c>
      <c r="B41" s="1">
        <v>50.9</v>
      </c>
      <c r="C41" s="1">
        <v>43.8</v>
      </c>
    </row>
    <row r="42">
      <c r="A42" s="2">
        <v>45576.0</v>
      </c>
      <c r="B42" s="1">
        <v>51.0</v>
      </c>
      <c r="C42" s="1">
        <v>43.7</v>
      </c>
    </row>
    <row r="43">
      <c r="A43" s="3">
        <v>45577.0</v>
      </c>
      <c r="B43" s="1">
        <v>51.1</v>
      </c>
      <c r="C43" s="1">
        <v>43.9</v>
      </c>
    </row>
    <row r="44">
      <c r="A44" s="3">
        <v>45578.0</v>
      </c>
      <c r="B44" s="1">
        <v>51.1</v>
      </c>
      <c r="C44" s="1">
        <v>43.9</v>
      </c>
    </row>
    <row r="45">
      <c r="A45" s="3">
        <v>45579.0</v>
      </c>
      <c r="B45" s="1">
        <v>50.9</v>
      </c>
      <c r="C45" s="1">
        <v>43.8</v>
      </c>
    </row>
    <row r="46">
      <c r="A46" s="3">
        <v>45580.0</v>
      </c>
      <c r="B46" s="1">
        <v>50.7</v>
      </c>
      <c r="C46" s="1">
        <v>43.9</v>
      </c>
    </row>
    <row r="47">
      <c r="A47" s="2">
        <v>45581.0</v>
      </c>
      <c r="B47" s="1">
        <v>50.8</v>
      </c>
      <c r="C47" s="1">
        <v>44.0</v>
      </c>
    </row>
    <row r="48">
      <c r="A48" s="2">
        <v>45582.0</v>
      </c>
      <c r="B48" s="1">
        <v>50.8</v>
      </c>
      <c r="C48" s="1">
        <v>44.0</v>
      </c>
    </row>
    <row r="49">
      <c r="A49" s="2">
        <v>45583.0</v>
      </c>
      <c r="B49" s="1">
        <v>50.8</v>
      </c>
      <c r="C49" s="1">
        <v>44.1</v>
      </c>
    </row>
    <row r="50">
      <c r="A50" s="3">
        <v>45584.0</v>
      </c>
      <c r="B50" s="1">
        <v>50.6</v>
      </c>
      <c r="C50" s="1">
        <v>44.2</v>
      </c>
    </row>
    <row r="51">
      <c r="A51" s="3">
        <v>45585.0</v>
      </c>
      <c r="B51" s="1">
        <v>50.5</v>
      </c>
      <c r="C51" s="1">
        <v>44.3</v>
      </c>
    </row>
    <row r="52">
      <c r="A52" s="3">
        <v>45586.0</v>
      </c>
      <c r="B52" s="1">
        <v>50.4</v>
      </c>
      <c r="C52" s="1">
        <v>44.2</v>
      </c>
    </row>
    <row r="53">
      <c r="A53" s="3">
        <v>45587.0</v>
      </c>
      <c r="B53" s="1">
        <v>50.5</v>
      </c>
      <c r="C53" s="1">
        <v>44.4</v>
      </c>
    </row>
    <row r="54">
      <c r="A54" s="2">
        <v>45588.0</v>
      </c>
      <c r="B54" s="1">
        <v>50.5</v>
      </c>
      <c r="C54" s="1">
        <v>44.4</v>
      </c>
    </row>
    <row r="55">
      <c r="A55" s="2">
        <v>45589.0</v>
      </c>
      <c r="B55" s="1">
        <v>50.4</v>
      </c>
      <c r="C55" s="1">
        <v>44.6</v>
      </c>
    </row>
    <row r="56">
      <c r="A56" s="2">
        <v>45590.0</v>
      </c>
      <c r="B56" s="1">
        <v>50.3</v>
      </c>
      <c r="C56" s="1">
        <v>44.7</v>
      </c>
    </row>
    <row r="57">
      <c r="A57" s="3">
        <v>45591.0</v>
      </c>
      <c r="B57" s="1">
        <v>50.2</v>
      </c>
      <c r="C57" s="1">
        <v>45.1</v>
      </c>
    </row>
    <row r="58">
      <c r="A58" s="3">
        <v>45592.0</v>
      </c>
      <c r="B58" s="1">
        <v>50.2</v>
      </c>
      <c r="C58" s="1">
        <v>44.9</v>
      </c>
    </row>
    <row r="59">
      <c r="A59" s="3">
        <v>45593.0</v>
      </c>
      <c r="B59" s="1">
        <v>50.3</v>
      </c>
      <c r="C59" s="1">
        <v>45.0</v>
      </c>
    </row>
    <row r="60">
      <c r="A60" s="3">
        <v>45594.0</v>
      </c>
      <c r="B60" s="1">
        <v>50.1</v>
      </c>
      <c r="C60" s="1">
        <v>45.0</v>
      </c>
    </row>
    <row r="61">
      <c r="A61" s="2">
        <v>45595.0</v>
      </c>
      <c r="B61" s="1">
        <v>50.2</v>
      </c>
      <c r="C61" s="1">
        <v>45.1</v>
      </c>
    </row>
    <row r="62">
      <c r="A62" s="2">
        <v>45596.0</v>
      </c>
      <c r="B62" s="1">
        <v>50.0</v>
      </c>
      <c r="C62" s="1">
        <v>45.3</v>
      </c>
    </row>
    <row r="63">
      <c r="A63" s="2">
        <v>45597.0</v>
      </c>
      <c r="B63" s="1">
        <v>50.2</v>
      </c>
      <c r="C63" s="1">
        <v>45.1</v>
      </c>
    </row>
    <row r="64">
      <c r="A64" s="3">
        <v>45598.0</v>
      </c>
      <c r="B64" s="1">
        <v>50.2</v>
      </c>
      <c r="C64" s="1">
        <v>45.6</v>
      </c>
    </row>
    <row r="65">
      <c r="A65" s="2"/>
    </row>
    <row r="66">
      <c r="A66" s="4" t="s">
        <v>3</v>
      </c>
      <c r="B66" s="5">
        <f t="shared" ref="B66:C66" si="1">_xlfn.VAR.S(B32:B64)</f>
        <v>0.1246022727</v>
      </c>
      <c r="C66" s="1">
        <f t="shared" si="1"/>
        <v>0.2630871212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 t="s">
        <v>6</v>
      </c>
      <c r="C1" s="6" t="s">
        <v>7</v>
      </c>
      <c r="D1" s="6" t="s">
        <v>8</v>
      </c>
      <c r="E1" s="7" t="s">
        <v>9</v>
      </c>
      <c r="F1" s="8"/>
      <c r="G1" s="8"/>
      <c r="H1" s="8"/>
      <c r="I1" s="9" t="s">
        <v>10</v>
      </c>
      <c r="J1" s="8"/>
    </row>
    <row r="2">
      <c r="A2" s="10" t="s">
        <v>11</v>
      </c>
    </row>
    <row r="3">
      <c r="A3" s="11" t="s">
        <v>12</v>
      </c>
      <c r="B3" s="12">
        <v>792.0</v>
      </c>
      <c r="C3" s="13" t="s">
        <v>13</v>
      </c>
      <c r="D3" s="14"/>
      <c r="E3" s="15" t="s">
        <v>1</v>
      </c>
      <c r="F3" s="16">
        <v>0.49</v>
      </c>
      <c r="G3" s="17">
        <v>0.5</v>
      </c>
      <c r="H3" s="18" t="s">
        <v>2</v>
      </c>
      <c r="I3" s="19"/>
      <c r="J3" s="20" t="s">
        <v>14</v>
      </c>
      <c r="K3" s="5">
        <f t="shared" ref="K3:K55" si="1">IF(J3="Even", 0, IF(I3="Harris", J3, -J3))</f>
        <v>0</v>
      </c>
    </row>
    <row r="4">
      <c r="A4" s="11" t="s">
        <v>15</v>
      </c>
      <c r="B4" s="12">
        <v>782.0</v>
      </c>
      <c r="C4" s="13" t="s">
        <v>16</v>
      </c>
      <c r="D4" s="14"/>
      <c r="E4" s="15" t="s">
        <v>1</v>
      </c>
      <c r="F4" s="21">
        <v>0.46</v>
      </c>
      <c r="G4" s="22">
        <v>0.52</v>
      </c>
      <c r="H4" s="18" t="s">
        <v>2</v>
      </c>
      <c r="I4" s="15" t="s">
        <v>2</v>
      </c>
      <c r="J4" s="23">
        <f t="shared" ref="J4:J5" si="2">+6</f>
        <v>6</v>
      </c>
      <c r="K4" s="5">
        <f t="shared" si="1"/>
        <v>-6</v>
      </c>
    </row>
    <row r="5">
      <c r="A5" s="24" t="s">
        <v>15</v>
      </c>
      <c r="B5" s="25">
        <v>782.0</v>
      </c>
      <c r="C5" s="26" t="s">
        <v>17</v>
      </c>
      <c r="D5" s="27"/>
      <c r="E5" s="28" t="s">
        <v>1</v>
      </c>
      <c r="F5" s="29">
        <v>0.46</v>
      </c>
      <c r="G5" s="30">
        <v>0.51</v>
      </c>
      <c r="H5" s="31" t="s">
        <v>2</v>
      </c>
      <c r="I5" s="28" t="s">
        <v>2</v>
      </c>
      <c r="J5" s="32">
        <f t="shared" si="2"/>
        <v>6</v>
      </c>
      <c r="K5" s="5">
        <f t="shared" si="1"/>
        <v>-6</v>
      </c>
    </row>
    <row r="6">
      <c r="A6" s="11" t="s">
        <v>18</v>
      </c>
      <c r="B6" s="12">
        <v>840.0</v>
      </c>
      <c r="C6" s="13" t="s">
        <v>19</v>
      </c>
      <c r="D6" s="33" t="s">
        <v>20</v>
      </c>
      <c r="E6" s="15" t="s">
        <v>1</v>
      </c>
      <c r="F6" s="16">
        <v>0.49</v>
      </c>
      <c r="G6" s="17">
        <v>0.49</v>
      </c>
      <c r="H6" s="18" t="s">
        <v>2</v>
      </c>
      <c r="I6" s="19"/>
      <c r="J6" s="20" t="s">
        <v>14</v>
      </c>
      <c r="K6" s="5">
        <f t="shared" si="1"/>
        <v>0</v>
      </c>
    </row>
    <row r="7">
      <c r="A7" s="11" t="s">
        <v>21</v>
      </c>
      <c r="B7" s="34">
        <v>1010.0</v>
      </c>
      <c r="C7" s="13" t="s">
        <v>22</v>
      </c>
      <c r="D7" s="14"/>
      <c r="E7" s="15" t="s">
        <v>1</v>
      </c>
      <c r="F7" s="16">
        <v>0.48</v>
      </c>
      <c r="G7" s="35">
        <v>0.46</v>
      </c>
      <c r="H7" s="18" t="s">
        <v>2</v>
      </c>
      <c r="I7" s="15" t="s">
        <v>1</v>
      </c>
      <c r="J7" s="36">
        <f>+2</f>
        <v>2</v>
      </c>
      <c r="K7" s="5">
        <f t="shared" si="1"/>
        <v>2</v>
      </c>
    </row>
    <row r="8">
      <c r="A8" s="11" t="s">
        <v>21</v>
      </c>
      <c r="B8" s="34">
        <v>1010.0</v>
      </c>
      <c r="C8" s="13" t="s">
        <v>23</v>
      </c>
      <c r="D8" s="14"/>
      <c r="E8" s="15" t="s">
        <v>1</v>
      </c>
      <c r="F8" s="16">
        <v>0.49</v>
      </c>
      <c r="G8" s="35">
        <v>0.46</v>
      </c>
      <c r="H8" s="18" t="s">
        <v>2</v>
      </c>
      <c r="I8" s="15" t="s">
        <v>1</v>
      </c>
      <c r="J8" s="36">
        <f t="shared" ref="J8:J9" si="3">+3</f>
        <v>3</v>
      </c>
      <c r="K8" s="5">
        <f t="shared" si="1"/>
        <v>3</v>
      </c>
    </row>
    <row r="9">
      <c r="A9" s="11" t="s">
        <v>21</v>
      </c>
      <c r="B9" s="34">
        <v>1010.0</v>
      </c>
      <c r="C9" s="13" t="s">
        <v>24</v>
      </c>
      <c r="D9" s="14"/>
      <c r="E9" s="15" t="s">
        <v>1</v>
      </c>
      <c r="F9" s="21">
        <v>0.47</v>
      </c>
      <c r="G9" s="37">
        <v>0.44</v>
      </c>
      <c r="H9" s="18" t="s">
        <v>2</v>
      </c>
      <c r="I9" s="15" t="s">
        <v>1</v>
      </c>
      <c r="J9" s="36">
        <f t="shared" si="3"/>
        <v>3</v>
      </c>
      <c r="K9" s="5">
        <f t="shared" si="1"/>
        <v>3</v>
      </c>
    </row>
    <row r="10">
      <c r="A10" s="11" t="s">
        <v>21</v>
      </c>
      <c r="B10" s="34">
        <v>1010.0</v>
      </c>
      <c r="C10" s="13" t="s">
        <v>25</v>
      </c>
      <c r="D10" s="14"/>
      <c r="E10" s="15" t="s">
        <v>1</v>
      </c>
      <c r="F10" s="16">
        <v>0.48</v>
      </c>
      <c r="G10" s="35">
        <v>0.46</v>
      </c>
      <c r="H10" s="18" t="s">
        <v>2</v>
      </c>
      <c r="I10" s="15" t="s">
        <v>1</v>
      </c>
      <c r="J10" s="36">
        <f>+2</f>
        <v>2</v>
      </c>
      <c r="K10" s="5">
        <f t="shared" si="1"/>
        <v>2</v>
      </c>
    </row>
    <row r="11">
      <c r="A11" s="11" t="s">
        <v>26</v>
      </c>
      <c r="B11" s="34">
        <v>1324.0</v>
      </c>
      <c r="C11" s="13" t="s">
        <v>27</v>
      </c>
      <c r="D11" s="14"/>
      <c r="E11" s="15" t="s">
        <v>1</v>
      </c>
      <c r="F11" s="16">
        <v>0.48</v>
      </c>
      <c r="G11" s="35">
        <v>0.47</v>
      </c>
      <c r="H11" s="18" t="s">
        <v>2</v>
      </c>
      <c r="I11" s="15" t="s">
        <v>1</v>
      </c>
      <c r="J11" s="36">
        <f>+1</f>
        <v>1</v>
      </c>
      <c r="K11" s="5">
        <f t="shared" si="1"/>
        <v>1</v>
      </c>
    </row>
    <row r="12">
      <c r="A12" s="11" t="s">
        <v>26</v>
      </c>
      <c r="B12" s="34">
        <v>1197.0</v>
      </c>
      <c r="C12" s="13" t="s">
        <v>28</v>
      </c>
      <c r="D12" s="14"/>
      <c r="E12" s="15" t="s">
        <v>1</v>
      </c>
      <c r="F12" s="16">
        <v>0.49</v>
      </c>
      <c r="G12" s="35">
        <v>0.45</v>
      </c>
      <c r="H12" s="18" t="s">
        <v>2</v>
      </c>
      <c r="I12" s="15" t="s">
        <v>1</v>
      </c>
      <c r="J12" s="36">
        <f t="shared" ref="J12:J15" si="4">+4</f>
        <v>4</v>
      </c>
      <c r="K12" s="5">
        <f t="shared" si="1"/>
        <v>4</v>
      </c>
    </row>
    <row r="13">
      <c r="A13" s="11" t="s">
        <v>26</v>
      </c>
      <c r="B13" s="34">
        <v>1324.0</v>
      </c>
      <c r="C13" s="13" t="s">
        <v>29</v>
      </c>
      <c r="D13" s="14"/>
      <c r="E13" s="15" t="s">
        <v>1</v>
      </c>
      <c r="F13" s="16">
        <v>0.48</v>
      </c>
      <c r="G13" s="37">
        <v>0.44</v>
      </c>
      <c r="H13" s="18" t="s">
        <v>2</v>
      </c>
      <c r="I13" s="15" t="s">
        <v>1</v>
      </c>
      <c r="J13" s="36">
        <f t="shared" si="4"/>
        <v>4</v>
      </c>
      <c r="K13" s="5">
        <f t="shared" si="1"/>
        <v>4</v>
      </c>
    </row>
    <row r="14">
      <c r="A14" s="11" t="s">
        <v>30</v>
      </c>
      <c r="B14" s="12">
        <v>845.0</v>
      </c>
      <c r="C14" s="13" t="s">
        <v>31</v>
      </c>
      <c r="D14" s="14"/>
      <c r="E14" s="15" t="s">
        <v>1</v>
      </c>
      <c r="F14" s="21">
        <v>0.47</v>
      </c>
      <c r="G14" s="22">
        <v>0.51</v>
      </c>
      <c r="H14" s="18" t="s">
        <v>2</v>
      </c>
      <c r="I14" s="15" t="s">
        <v>2</v>
      </c>
      <c r="J14" s="23">
        <f t="shared" si="4"/>
        <v>4</v>
      </c>
      <c r="K14" s="5">
        <f t="shared" si="1"/>
        <v>-4</v>
      </c>
    </row>
    <row r="15">
      <c r="A15" s="24" t="s">
        <v>30</v>
      </c>
      <c r="B15" s="25">
        <v>845.0</v>
      </c>
      <c r="C15" s="26" t="s">
        <v>32</v>
      </c>
      <c r="D15" s="27"/>
      <c r="E15" s="28" t="s">
        <v>1</v>
      </c>
      <c r="F15" s="29">
        <v>0.47</v>
      </c>
      <c r="G15" s="30">
        <v>0.51</v>
      </c>
      <c r="H15" s="31" t="s">
        <v>2</v>
      </c>
      <c r="I15" s="28" t="s">
        <v>2</v>
      </c>
      <c r="J15" s="32">
        <f t="shared" si="4"/>
        <v>4</v>
      </c>
      <c r="K15" s="5">
        <f t="shared" si="1"/>
        <v>-4</v>
      </c>
    </row>
    <row r="16">
      <c r="A16" s="11" t="s">
        <v>33</v>
      </c>
      <c r="B16" s="12">
        <v>700.0</v>
      </c>
      <c r="C16" s="13" t="s">
        <v>34</v>
      </c>
      <c r="D16" s="33" t="s">
        <v>35</v>
      </c>
      <c r="E16" s="15" t="s">
        <v>1</v>
      </c>
      <c r="F16" s="16">
        <v>0.49</v>
      </c>
      <c r="G16" s="17">
        <v>0.48</v>
      </c>
      <c r="H16" s="18" t="s">
        <v>2</v>
      </c>
      <c r="I16" s="19"/>
      <c r="J16" s="20" t="s">
        <v>14</v>
      </c>
      <c r="K16" s="5">
        <f t="shared" si="1"/>
        <v>0</v>
      </c>
    </row>
    <row r="17">
      <c r="A17" s="11" t="s">
        <v>36</v>
      </c>
      <c r="B17" s="12">
        <v>400.0</v>
      </c>
      <c r="C17" s="13" t="s">
        <v>37</v>
      </c>
      <c r="D17" s="14"/>
      <c r="E17" s="15" t="s">
        <v>1</v>
      </c>
      <c r="F17" s="38">
        <v>0.44</v>
      </c>
      <c r="G17" s="22">
        <v>0.5</v>
      </c>
      <c r="H17" s="18" t="s">
        <v>2</v>
      </c>
      <c r="I17" s="15" t="s">
        <v>2</v>
      </c>
      <c r="J17" s="23">
        <f>+6</f>
        <v>6</v>
      </c>
      <c r="K17" s="5">
        <f t="shared" si="1"/>
        <v>-6</v>
      </c>
    </row>
    <row r="18">
      <c r="A18" s="11" t="s">
        <v>36</v>
      </c>
      <c r="B18" s="12">
        <v>690.0</v>
      </c>
      <c r="C18" s="13" t="s">
        <v>38</v>
      </c>
      <c r="D18" s="33" t="s">
        <v>39</v>
      </c>
      <c r="E18" s="15" t="s">
        <v>1</v>
      </c>
      <c r="F18" s="21">
        <v>0.47</v>
      </c>
      <c r="G18" s="17">
        <v>0.48</v>
      </c>
      <c r="H18" s="18" t="s">
        <v>2</v>
      </c>
      <c r="I18" s="15" t="s">
        <v>2</v>
      </c>
      <c r="J18" s="23">
        <f t="shared" ref="J18:J23" si="5">+1</f>
        <v>1</v>
      </c>
      <c r="K18" s="5">
        <f t="shared" si="1"/>
        <v>-1</v>
      </c>
    </row>
    <row r="19">
      <c r="A19" s="11" t="s">
        <v>36</v>
      </c>
      <c r="B19" s="12">
        <v>593.0</v>
      </c>
      <c r="C19" s="13" t="s">
        <v>40</v>
      </c>
      <c r="D19" s="14"/>
      <c r="E19" s="15" t="s">
        <v>1</v>
      </c>
      <c r="F19" s="16">
        <v>0.49</v>
      </c>
      <c r="G19" s="17">
        <v>0.48</v>
      </c>
      <c r="H19" s="18" t="s">
        <v>2</v>
      </c>
      <c r="I19" s="15" t="s">
        <v>1</v>
      </c>
      <c r="J19" s="36">
        <f t="shared" si="5"/>
        <v>1</v>
      </c>
      <c r="K19" s="5">
        <f t="shared" si="1"/>
        <v>1</v>
      </c>
    </row>
    <row r="20">
      <c r="A20" s="11" t="s">
        <v>41</v>
      </c>
      <c r="B20" s="12">
        <v>773.0</v>
      </c>
      <c r="C20" s="13" t="s">
        <v>42</v>
      </c>
      <c r="D20" s="33" t="s">
        <v>43</v>
      </c>
      <c r="E20" s="15" t="s">
        <v>1</v>
      </c>
      <c r="F20" s="39">
        <v>0.5</v>
      </c>
      <c r="G20" s="17">
        <v>0.49</v>
      </c>
      <c r="H20" s="18" t="s">
        <v>2</v>
      </c>
      <c r="I20" s="15" t="s">
        <v>1</v>
      </c>
      <c r="J20" s="36">
        <f t="shared" si="5"/>
        <v>1</v>
      </c>
      <c r="K20" s="5">
        <f t="shared" si="1"/>
        <v>1</v>
      </c>
    </row>
    <row r="21">
      <c r="A21" s="11" t="s">
        <v>41</v>
      </c>
      <c r="B21" s="12">
        <v>790.0</v>
      </c>
      <c r="C21" s="13" t="s">
        <v>44</v>
      </c>
      <c r="D21" s="33" t="s">
        <v>45</v>
      </c>
      <c r="E21" s="15" t="s">
        <v>1</v>
      </c>
      <c r="F21" s="39">
        <v>0.5</v>
      </c>
      <c r="G21" s="17">
        <v>0.49</v>
      </c>
      <c r="H21" s="18" t="s">
        <v>2</v>
      </c>
      <c r="I21" s="15" t="s">
        <v>1</v>
      </c>
      <c r="J21" s="36">
        <f t="shared" si="5"/>
        <v>1</v>
      </c>
      <c r="K21" s="5">
        <f t="shared" si="1"/>
        <v>1</v>
      </c>
    </row>
    <row r="22">
      <c r="A22" s="11" t="s">
        <v>41</v>
      </c>
      <c r="B22" s="12">
        <v>773.0</v>
      </c>
      <c r="C22" s="13" t="s">
        <v>46</v>
      </c>
      <c r="D22" s="33" t="s">
        <v>47</v>
      </c>
      <c r="E22" s="15" t="s">
        <v>1</v>
      </c>
      <c r="F22" s="16">
        <v>0.48</v>
      </c>
      <c r="G22" s="35">
        <v>0.47</v>
      </c>
      <c r="H22" s="18" t="s">
        <v>2</v>
      </c>
      <c r="I22" s="15" t="s">
        <v>1</v>
      </c>
      <c r="J22" s="36">
        <f t="shared" si="5"/>
        <v>1</v>
      </c>
      <c r="K22" s="5">
        <f t="shared" si="1"/>
        <v>1</v>
      </c>
    </row>
    <row r="23">
      <c r="A23" s="11" t="s">
        <v>41</v>
      </c>
      <c r="B23" s="12">
        <v>790.0</v>
      </c>
      <c r="C23" s="13" t="s">
        <v>48</v>
      </c>
      <c r="D23" s="33" t="s">
        <v>49</v>
      </c>
      <c r="E23" s="15" t="s">
        <v>1</v>
      </c>
      <c r="F23" s="16">
        <v>0.48</v>
      </c>
      <c r="G23" s="35">
        <v>0.47</v>
      </c>
      <c r="H23" s="18" t="s">
        <v>2</v>
      </c>
      <c r="I23" s="15" t="s">
        <v>1</v>
      </c>
      <c r="J23" s="36">
        <f t="shared" si="5"/>
        <v>1</v>
      </c>
      <c r="K23" s="5">
        <f t="shared" si="1"/>
        <v>1</v>
      </c>
    </row>
    <row r="24">
      <c r="A24" s="11" t="s">
        <v>50</v>
      </c>
      <c r="B24" s="12">
        <v>721.0</v>
      </c>
      <c r="C24" s="13" t="s">
        <v>51</v>
      </c>
      <c r="D24" s="14"/>
      <c r="E24" s="15" t="s">
        <v>1</v>
      </c>
      <c r="F24" s="16">
        <v>0.49</v>
      </c>
      <c r="G24" s="35">
        <v>0.47</v>
      </c>
      <c r="H24" s="18" t="s">
        <v>2</v>
      </c>
      <c r="I24" s="15" t="s">
        <v>1</v>
      </c>
      <c r="J24" s="36">
        <f>+2</f>
        <v>2</v>
      </c>
      <c r="K24" s="5">
        <f t="shared" si="1"/>
        <v>2</v>
      </c>
    </row>
    <row r="25">
      <c r="A25" s="11" t="s">
        <v>52</v>
      </c>
      <c r="B25" s="34">
        <v>1083.0</v>
      </c>
      <c r="C25" s="13" t="s">
        <v>53</v>
      </c>
      <c r="D25" s="14"/>
      <c r="E25" s="15" t="s">
        <v>1</v>
      </c>
      <c r="F25" s="16">
        <v>0.48</v>
      </c>
      <c r="G25" s="17">
        <v>0.49</v>
      </c>
      <c r="H25" s="18" t="s">
        <v>2</v>
      </c>
      <c r="I25" s="15" t="s">
        <v>2</v>
      </c>
      <c r="J25" s="23">
        <f t="shared" ref="J25:J26" si="6">+1</f>
        <v>1</v>
      </c>
      <c r="K25" s="5">
        <f t="shared" si="1"/>
        <v>-1</v>
      </c>
    </row>
    <row r="26">
      <c r="A26" s="24" t="s">
        <v>52</v>
      </c>
      <c r="B26" s="40">
        <v>1083.0</v>
      </c>
      <c r="C26" s="26" t="s">
        <v>54</v>
      </c>
      <c r="D26" s="27"/>
      <c r="E26" s="28" t="s">
        <v>1</v>
      </c>
      <c r="F26" s="41">
        <v>0.48</v>
      </c>
      <c r="G26" s="42">
        <v>0.48</v>
      </c>
      <c r="H26" s="31" t="s">
        <v>2</v>
      </c>
      <c r="I26" s="28" t="s">
        <v>2</v>
      </c>
      <c r="J26" s="32">
        <f t="shared" si="6"/>
        <v>1</v>
      </c>
      <c r="K26" s="5">
        <f t="shared" si="1"/>
        <v>-1</v>
      </c>
    </row>
    <row r="27">
      <c r="A27" s="11" t="s">
        <v>55</v>
      </c>
      <c r="B27" s="34">
        <v>1082.0</v>
      </c>
      <c r="C27" s="13" t="s">
        <v>56</v>
      </c>
      <c r="D27" s="14"/>
      <c r="E27" s="15" t="s">
        <v>1</v>
      </c>
      <c r="F27" s="16">
        <v>0.48</v>
      </c>
      <c r="G27" s="17">
        <v>0.48</v>
      </c>
      <c r="H27" s="18" t="s">
        <v>2</v>
      </c>
      <c r="I27" s="19"/>
      <c r="J27" s="20" t="s">
        <v>14</v>
      </c>
      <c r="K27" s="5">
        <f t="shared" si="1"/>
        <v>0</v>
      </c>
    </row>
    <row r="28">
      <c r="A28" s="11" t="s">
        <v>57</v>
      </c>
      <c r="B28" s="12">
        <v>531.0</v>
      </c>
      <c r="C28" s="13" t="s">
        <v>58</v>
      </c>
      <c r="D28" s="33" t="s">
        <v>59</v>
      </c>
      <c r="E28" s="15" t="s">
        <v>1</v>
      </c>
      <c r="F28" s="21">
        <v>0.47</v>
      </c>
      <c r="G28" s="35">
        <v>0.47</v>
      </c>
      <c r="H28" s="18" t="s">
        <v>2</v>
      </c>
      <c r="I28" s="19"/>
      <c r="J28" s="20" t="s">
        <v>14</v>
      </c>
      <c r="K28" s="5">
        <f t="shared" si="1"/>
        <v>0</v>
      </c>
    </row>
    <row r="29">
      <c r="A29" s="11" t="s">
        <v>60</v>
      </c>
      <c r="B29" s="12">
        <v>683.0</v>
      </c>
      <c r="C29" s="13" t="s">
        <v>61</v>
      </c>
      <c r="D29" s="14"/>
      <c r="E29" s="15" t="s">
        <v>1</v>
      </c>
      <c r="F29" s="21">
        <v>0.47</v>
      </c>
      <c r="G29" s="17">
        <v>0.48</v>
      </c>
      <c r="H29" s="18" t="s">
        <v>2</v>
      </c>
      <c r="I29" s="15" t="s">
        <v>2</v>
      </c>
      <c r="J29" s="23">
        <f>+1</f>
        <v>1</v>
      </c>
      <c r="K29" s="5">
        <f t="shared" si="1"/>
        <v>-1</v>
      </c>
    </row>
    <row r="30">
      <c r="A30" s="11" t="s">
        <v>62</v>
      </c>
      <c r="B30" s="12">
        <v>933.0</v>
      </c>
      <c r="C30" s="13" t="s">
        <v>63</v>
      </c>
      <c r="D30" s="14"/>
      <c r="E30" s="15" t="s">
        <v>1</v>
      </c>
      <c r="F30" s="39">
        <v>0.51</v>
      </c>
      <c r="G30" s="35">
        <v>0.47</v>
      </c>
      <c r="H30" s="18" t="s">
        <v>2</v>
      </c>
      <c r="I30" s="15" t="s">
        <v>1</v>
      </c>
      <c r="J30" s="36">
        <f>+4</f>
        <v>4</v>
      </c>
      <c r="K30" s="5">
        <f t="shared" si="1"/>
        <v>4</v>
      </c>
    </row>
    <row r="31">
      <c r="A31" s="24" t="s">
        <v>62</v>
      </c>
      <c r="B31" s="25">
        <v>940.0</v>
      </c>
      <c r="C31" s="26" t="s">
        <v>64</v>
      </c>
      <c r="D31" s="27"/>
      <c r="E31" s="28" t="s">
        <v>1</v>
      </c>
      <c r="F31" s="43">
        <v>0.53</v>
      </c>
      <c r="G31" s="44">
        <v>0.44</v>
      </c>
      <c r="H31" s="31" t="s">
        <v>2</v>
      </c>
      <c r="I31" s="28" t="s">
        <v>1</v>
      </c>
      <c r="J31" s="45">
        <f>+9</f>
        <v>9</v>
      </c>
      <c r="K31" s="5">
        <f t="shared" si="1"/>
        <v>9</v>
      </c>
    </row>
    <row r="32">
      <c r="A32" s="11" t="s">
        <v>65</v>
      </c>
      <c r="B32" s="12">
        <v>540.0</v>
      </c>
      <c r="C32" s="13" t="s">
        <v>66</v>
      </c>
      <c r="D32" s="33" t="s">
        <v>67</v>
      </c>
      <c r="E32" s="15" t="s">
        <v>1</v>
      </c>
      <c r="F32" s="21">
        <v>0.46</v>
      </c>
      <c r="G32" s="35">
        <v>0.47</v>
      </c>
      <c r="H32" s="18" t="s">
        <v>2</v>
      </c>
      <c r="I32" s="15" t="s">
        <v>2</v>
      </c>
      <c r="J32" s="23">
        <f>+1</f>
        <v>1</v>
      </c>
      <c r="K32" s="5">
        <f t="shared" si="1"/>
        <v>-1</v>
      </c>
    </row>
    <row r="33">
      <c r="A33" s="11" t="s">
        <v>68</v>
      </c>
      <c r="B33" s="12">
        <v>600.0</v>
      </c>
      <c r="C33" s="13" t="s">
        <v>69</v>
      </c>
      <c r="D33" s="33" t="s">
        <v>70</v>
      </c>
      <c r="E33" s="15" t="s">
        <v>1</v>
      </c>
      <c r="F33" s="21">
        <v>0.47</v>
      </c>
      <c r="G33" s="22">
        <v>0.5</v>
      </c>
      <c r="H33" s="18" t="s">
        <v>2</v>
      </c>
      <c r="I33" s="15" t="s">
        <v>2</v>
      </c>
      <c r="J33" s="23">
        <f>+3</f>
        <v>3</v>
      </c>
      <c r="K33" s="5">
        <f t="shared" si="1"/>
        <v>-3</v>
      </c>
    </row>
    <row r="34">
      <c r="A34" s="11" t="s">
        <v>71</v>
      </c>
      <c r="B34" s="12">
        <v>800.0</v>
      </c>
      <c r="C34" s="13" t="s">
        <v>72</v>
      </c>
      <c r="D34" s="14"/>
      <c r="E34" s="15" t="s">
        <v>1</v>
      </c>
      <c r="F34" s="16">
        <v>0.48</v>
      </c>
      <c r="G34" s="17">
        <v>0.48</v>
      </c>
      <c r="H34" s="18" t="s">
        <v>2</v>
      </c>
      <c r="I34" s="19"/>
      <c r="J34" s="20" t="s">
        <v>14</v>
      </c>
      <c r="K34" s="5">
        <f t="shared" si="1"/>
        <v>0</v>
      </c>
    </row>
    <row r="35">
      <c r="A35" s="24" t="s">
        <v>73</v>
      </c>
      <c r="B35" s="25">
        <v>420.0</v>
      </c>
      <c r="C35" s="26" t="s">
        <v>74</v>
      </c>
      <c r="D35" s="26" t="s">
        <v>75</v>
      </c>
      <c r="E35" s="28" t="s">
        <v>1</v>
      </c>
      <c r="F35" s="41">
        <v>0.49</v>
      </c>
      <c r="G35" s="42">
        <v>0.48</v>
      </c>
      <c r="H35" s="31" t="s">
        <v>2</v>
      </c>
      <c r="I35" s="28" t="s">
        <v>1</v>
      </c>
      <c r="J35" s="45">
        <f>+1</f>
        <v>1</v>
      </c>
      <c r="K35" s="5">
        <f t="shared" si="1"/>
        <v>1</v>
      </c>
    </row>
    <row r="36">
      <c r="A36" s="11" t="s">
        <v>73</v>
      </c>
      <c r="B36" s="12">
        <v>420.0</v>
      </c>
      <c r="C36" s="13" t="s">
        <v>76</v>
      </c>
      <c r="D36" s="33" t="s">
        <v>77</v>
      </c>
      <c r="E36" s="15" t="s">
        <v>1</v>
      </c>
      <c r="F36" s="16">
        <v>0.48</v>
      </c>
      <c r="G36" s="17">
        <v>0.48</v>
      </c>
      <c r="H36" s="18" t="s">
        <v>2</v>
      </c>
      <c r="I36" s="19"/>
      <c r="J36" s="20" t="s">
        <v>14</v>
      </c>
      <c r="K36" s="5">
        <f t="shared" si="1"/>
        <v>0</v>
      </c>
    </row>
    <row r="37">
      <c r="A37" s="11" t="s">
        <v>73</v>
      </c>
      <c r="B37" s="12">
        <v>449.0</v>
      </c>
      <c r="C37" s="13" t="s">
        <v>78</v>
      </c>
      <c r="D37" s="33" t="s">
        <v>79</v>
      </c>
      <c r="E37" s="15" t="s">
        <v>1</v>
      </c>
      <c r="F37" s="16">
        <v>0.49</v>
      </c>
      <c r="G37" s="17">
        <v>0.48</v>
      </c>
      <c r="H37" s="18" t="s">
        <v>2</v>
      </c>
      <c r="I37" s="15" t="s">
        <v>1</v>
      </c>
      <c r="J37" s="36">
        <f t="shared" ref="J37:J39" si="7">+1</f>
        <v>1</v>
      </c>
      <c r="K37" s="5">
        <f t="shared" si="1"/>
        <v>1</v>
      </c>
    </row>
    <row r="38">
      <c r="A38" s="11" t="s">
        <v>73</v>
      </c>
      <c r="B38" s="12">
        <v>449.0</v>
      </c>
      <c r="C38" s="13" t="s">
        <v>80</v>
      </c>
      <c r="D38" s="33" t="s">
        <v>81</v>
      </c>
      <c r="E38" s="15" t="s">
        <v>1</v>
      </c>
      <c r="F38" s="16">
        <v>0.48</v>
      </c>
      <c r="G38" s="35">
        <v>0.47</v>
      </c>
      <c r="H38" s="18" t="s">
        <v>2</v>
      </c>
      <c r="I38" s="15" t="s">
        <v>1</v>
      </c>
      <c r="J38" s="36">
        <f t="shared" si="7"/>
        <v>1</v>
      </c>
      <c r="K38" s="5">
        <f t="shared" si="1"/>
        <v>1</v>
      </c>
    </row>
    <row r="39">
      <c r="A39" s="11" t="s">
        <v>82</v>
      </c>
      <c r="B39" s="12">
        <v>529.0</v>
      </c>
      <c r="C39" s="13" t="s">
        <v>83</v>
      </c>
      <c r="D39" s="33" t="s">
        <v>84</v>
      </c>
      <c r="E39" s="15" t="s">
        <v>1</v>
      </c>
      <c r="F39" s="21">
        <v>0.46</v>
      </c>
      <c r="G39" s="35">
        <v>0.47</v>
      </c>
      <c r="H39" s="18" t="s">
        <v>2</v>
      </c>
      <c r="I39" s="15" t="s">
        <v>2</v>
      </c>
      <c r="J39" s="23">
        <f t="shared" si="7"/>
        <v>1</v>
      </c>
      <c r="K39" s="5">
        <f t="shared" si="1"/>
        <v>-1</v>
      </c>
    </row>
    <row r="40">
      <c r="A40" s="11" t="s">
        <v>85</v>
      </c>
      <c r="B40" s="34">
        <v>1171.0</v>
      </c>
      <c r="C40" s="13" t="s">
        <v>86</v>
      </c>
      <c r="D40" s="14"/>
      <c r="E40" s="15" t="s">
        <v>1</v>
      </c>
      <c r="F40" s="16">
        <v>0.48</v>
      </c>
      <c r="G40" s="17">
        <v>0.48</v>
      </c>
      <c r="H40" s="18" t="s">
        <v>2</v>
      </c>
      <c r="I40" s="19"/>
      <c r="J40" s="20" t="s">
        <v>14</v>
      </c>
      <c r="K40" s="5">
        <f t="shared" si="1"/>
        <v>0</v>
      </c>
    </row>
    <row r="41">
      <c r="A41" s="24" t="s">
        <v>85</v>
      </c>
      <c r="B41" s="40">
        <v>1171.0</v>
      </c>
      <c r="C41" s="26" t="s">
        <v>87</v>
      </c>
      <c r="D41" s="27"/>
      <c r="E41" s="28" t="s">
        <v>1</v>
      </c>
      <c r="F41" s="41">
        <v>0.48</v>
      </c>
      <c r="G41" s="42">
        <v>0.48</v>
      </c>
      <c r="H41" s="31" t="s">
        <v>2</v>
      </c>
      <c r="I41" s="46"/>
      <c r="J41" s="47" t="s">
        <v>14</v>
      </c>
      <c r="K41" s="5">
        <f t="shared" si="1"/>
        <v>0</v>
      </c>
    </row>
    <row r="42">
      <c r="A42" s="11" t="s">
        <v>88</v>
      </c>
      <c r="B42" s="12">
        <v>600.0</v>
      </c>
      <c r="C42" s="13" t="s">
        <v>89</v>
      </c>
      <c r="D42" s="33" t="s">
        <v>90</v>
      </c>
      <c r="E42" s="15" t="s">
        <v>1</v>
      </c>
      <c r="F42" s="21">
        <v>0.47</v>
      </c>
      <c r="G42" s="17">
        <v>0.49</v>
      </c>
      <c r="H42" s="18" t="s">
        <v>2</v>
      </c>
      <c r="I42" s="15" t="s">
        <v>2</v>
      </c>
      <c r="J42" s="23">
        <f>+2</f>
        <v>2</v>
      </c>
      <c r="K42" s="5">
        <f t="shared" si="1"/>
        <v>-2</v>
      </c>
    </row>
    <row r="43">
      <c r="A43" s="24" t="s">
        <v>88</v>
      </c>
      <c r="B43" s="25">
        <v>600.0</v>
      </c>
      <c r="C43" s="26" t="s">
        <v>91</v>
      </c>
      <c r="D43" s="26" t="s">
        <v>92</v>
      </c>
      <c r="E43" s="28" t="s">
        <v>1</v>
      </c>
      <c r="F43" s="29">
        <v>0.46</v>
      </c>
      <c r="G43" s="48">
        <v>0.47</v>
      </c>
      <c r="H43" s="31" t="s">
        <v>2</v>
      </c>
      <c r="I43" s="28" t="s">
        <v>2</v>
      </c>
      <c r="J43" s="32">
        <f>+1</f>
        <v>1</v>
      </c>
      <c r="K43" s="5">
        <f t="shared" si="1"/>
        <v>-1</v>
      </c>
    </row>
    <row r="44">
      <c r="A44" s="11" t="s">
        <v>93</v>
      </c>
      <c r="B44" s="12">
        <v>496.0</v>
      </c>
      <c r="C44" s="13" t="s">
        <v>94</v>
      </c>
      <c r="D44" s="14"/>
      <c r="E44" s="15" t="s">
        <v>1</v>
      </c>
      <c r="F44" s="16">
        <v>0.49</v>
      </c>
      <c r="G44" s="35">
        <v>0.45</v>
      </c>
      <c r="H44" s="18" t="s">
        <v>2</v>
      </c>
      <c r="I44" s="15" t="s">
        <v>1</v>
      </c>
      <c r="J44" s="36">
        <f>+4</f>
        <v>4</v>
      </c>
      <c r="K44" s="5">
        <f t="shared" si="1"/>
        <v>4</v>
      </c>
    </row>
    <row r="45">
      <c r="A45" s="11" t="s">
        <v>95</v>
      </c>
      <c r="B45" s="12">
        <v>652.0</v>
      </c>
      <c r="C45" s="13" t="s">
        <v>96</v>
      </c>
      <c r="D45" s="14"/>
      <c r="E45" s="15" t="s">
        <v>1</v>
      </c>
      <c r="F45" s="16">
        <v>0.48</v>
      </c>
      <c r="G45" s="17">
        <v>0.48</v>
      </c>
      <c r="H45" s="18" t="s">
        <v>2</v>
      </c>
      <c r="I45" s="19"/>
      <c r="J45" s="20" t="s">
        <v>14</v>
      </c>
      <c r="K45" s="5">
        <f t="shared" si="1"/>
        <v>0</v>
      </c>
    </row>
    <row r="46">
      <c r="A46" s="11" t="s">
        <v>95</v>
      </c>
      <c r="B46" s="12">
        <v>652.0</v>
      </c>
      <c r="C46" s="13" t="s">
        <v>97</v>
      </c>
      <c r="D46" s="14"/>
      <c r="E46" s="15" t="s">
        <v>1</v>
      </c>
      <c r="F46" s="21">
        <v>0.47</v>
      </c>
      <c r="G46" s="37">
        <v>0.44</v>
      </c>
      <c r="H46" s="18" t="s">
        <v>2</v>
      </c>
      <c r="I46" s="15" t="s">
        <v>1</v>
      </c>
      <c r="J46" s="36">
        <f>+3</f>
        <v>3</v>
      </c>
      <c r="K46" s="5">
        <f t="shared" si="1"/>
        <v>3</v>
      </c>
    </row>
    <row r="47">
      <c r="A47" s="11" t="s">
        <v>98</v>
      </c>
      <c r="B47" s="12">
        <v>838.0</v>
      </c>
      <c r="C47" s="13" t="s">
        <v>99</v>
      </c>
      <c r="D47" s="33" t="s">
        <v>100</v>
      </c>
      <c r="E47" s="15" t="s">
        <v>1</v>
      </c>
      <c r="F47" s="21">
        <v>0.47</v>
      </c>
      <c r="G47" s="35">
        <v>0.47</v>
      </c>
      <c r="H47" s="18" t="s">
        <v>2</v>
      </c>
      <c r="I47" s="19"/>
      <c r="J47" s="20" t="s">
        <v>14</v>
      </c>
      <c r="K47" s="5">
        <f t="shared" si="1"/>
        <v>0</v>
      </c>
    </row>
    <row r="48">
      <c r="A48" s="11" t="s">
        <v>101</v>
      </c>
      <c r="B48" s="34">
        <v>1088.0</v>
      </c>
      <c r="C48" s="13" t="s">
        <v>102</v>
      </c>
      <c r="D48" s="14"/>
      <c r="E48" s="15" t="s">
        <v>1</v>
      </c>
      <c r="F48" s="21">
        <v>0.46</v>
      </c>
      <c r="G48" s="37">
        <v>0.45</v>
      </c>
      <c r="H48" s="18" t="s">
        <v>2</v>
      </c>
      <c r="I48" s="15" t="s">
        <v>1</v>
      </c>
      <c r="J48" s="36">
        <f>+1</f>
        <v>1</v>
      </c>
      <c r="K48" s="5">
        <f t="shared" si="1"/>
        <v>1</v>
      </c>
    </row>
    <row r="49">
      <c r="A49" s="11" t="s">
        <v>103</v>
      </c>
      <c r="B49" s="12">
        <v>800.0</v>
      </c>
      <c r="C49" s="13" t="s">
        <v>104</v>
      </c>
      <c r="D49" s="49" t="s">
        <v>105</v>
      </c>
      <c r="E49" s="15" t="s">
        <v>1</v>
      </c>
      <c r="F49" s="21">
        <v>0.47</v>
      </c>
      <c r="G49" s="22">
        <v>0.5</v>
      </c>
      <c r="H49" s="18" t="s">
        <v>2</v>
      </c>
      <c r="I49" s="15" t="s">
        <v>2</v>
      </c>
      <c r="J49" s="23">
        <f>+3</f>
        <v>3</v>
      </c>
      <c r="K49" s="5">
        <f t="shared" si="1"/>
        <v>-3</v>
      </c>
    </row>
    <row r="50">
      <c r="A50" s="11" t="s">
        <v>106</v>
      </c>
      <c r="B50" s="12">
        <v>900.0</v>
      </c>
      <c r="C50" s="13" t="s">
        <v>107</v>
      </c>
      <c r="D50" s="33" t="s">
        <v>108</v>
      </c>
      <c r="E50" s="15" t="s">
        <v>1</v>
      </c>
      <c r="F50" s="16">
        <v>0.49</v>
      </c>
      <c r="G50" s="17">
        <v>0.48</v>
      </c>
      <c r="H50" s="18" t="s">
        <v>2</v>
      </c>
      <c r="I50" s="15" t="s">
        <v>1</v>
      </c>
      <c r="J50" s="36">
        <f>+1</f>
        <v>1</v>
      </c>
      <c r="K50" s="5">
        <f t="shared" si="1"/>
        <v>1</v>
      </c>
    </row>
    <row r="51">
      <c r="A51" s="24" t="s">
        <v>109</v>
      </c>
      <c r="B51" s="25">
        <v>600.0</v>
      </c>
      <c r="C51" s="26" t="s">
        <v>110</v>
      </c>
      <c r="D51" s="26" t="s">
        <v>111</v>
      </c>
      <c r="E51" s="28" t="s">
        <v>1</v>
      </c>
      <c r="F51" s="50">
        <v>0.43</v>
      </c>
      <c r="G51" s="42">
        <v>0.49</v>
      </c>
      <c r="H51" s="31" t="s">
        <v>2</v>
      </c>
      <c r="I51" s="28" t="s">
        <v>2</v>
      </c>
      <c r="J51" s="32">
        <f>+6</f>
        <v>6</v>
      </c>
      <c r="K51" s="5">
        <f t="shared" si="1"/>
        <v>-6</v>
      </c>
    </row>
    <row r="52">
      <c r="A52" s="11" t="s">
        <v>109</v>
      </c>
      <c r="B52" s="12">
        <v>600.0</v>
      </c>
      <c r="C52" s="13" t="s">
        <v>112</v>
      </c>
      <c r="D52" s="33" t="s">
        <v>113</v>
      </c>
      <c r="E52" s="15" t="s">
        <v>1</v>
      </c>
      <c r="F52" s="51">
        <v>0.42</v>
      </c>
      <c r="G52" s="35">
        <v>0.47</v>
      </c>
      <c r="H52" s="18" t="s">
        <v>2</v>
      </c>
      <c r="I52" s="15" t="s">
        <v>2</v>
      </c>
      <c r="J52" s="23">
        <f>+5</f>
        <v>5</v>
      </c>
      <c r="K52" s="5">
        <f t="shared" si="1"/>
        <v>-5</v>
      </c>
    </row>
    <row r="53">
      <c r="A53" s="11" t="s">
        <v>114</v>
      </c>
      <c r="B53" s="12">
        <v>782.0</v>
      </c>
      <c r="C53" s="13" t="s">
        <v>115</v>
      </c>
      <c r="D53" s="33" t="s">
        <v>116</v>
      </c>
      <c r="E53" s="15" t="s">
        <v>1</v>
      </c>
      <c r="F53" s="16">
        <v>0.49</v>
      </c>
      <c r="G53" s="17">
        <v>0.49</v>
      </c>
      <c r="H53" s="18" t="s">
        <v>2</v>
      </c>
      <c r="I53" s="19"/>
      <c r="J53" s="20" t="s">
        <v>14</v>
      </c>
      <c r="K53" s="5">
        <f t="shared" si="1"/>
        <v>0</v>
      </c>
    </row>
    <row r="54">
      <c r="A54" s="11" t="s">
        <v>117</v>
      </c>
      <c r="B54" s="12">
        <v>514.0</v>
      </c>
      <c r="C54" s="13" t="s">
        <v>118</v>
      </c>
      <c r="D54" s="33" t="s">
        <v>119</v>
      </c>
      <c r="E54" s="15" t="s">
        <v>1</v>
      </c>
      <c r="F54" s="16">
        <v>0.48</v>
      </c>
      <c r="G54" s="35">
        <v>0.47</v>
      </c>
      <c r="H54" s="18" t="s">
        <v>2</v>
      </c>
      <c r="I54" s="15" t="s">
        <v>1</v>
      </c>
      <c r="J54" s="36">
        <f>+1</f>
        <v>1</v>
      </c>
      <c r="K54" s="5">
        <f t="shared" si="1"/>
        <v>1</v>
      </c>
    </row>
    <row r="55">
      <c r="A55" s="11" t="s">
        <v>120</v>
      </c>
      <c r="B55" s="12">
        <v>500.0</v>
      </c>
      <c r="C55" s="13" t="s">
        <v>121</v>
      </c>
      <c r="D55" s="33" t="s">
        <v>122</v>
      </c>
      <c r="E55" s="15" t="s">
        <v>1</v>
      </c>
      <c r="F55" s="21">
        <v>0.45</v>
      </c>
      <c r="G55" s="35">
        <v>0.47</v>
      </c>
      <c r="H55" s="18" t="s">
        <v>2</v>
      </c>
      <c r="I55" s="15" t="s">
        <v>2</v>
      </c>
      <c r="J55" s="23">
        <f>+2</f>
        <v>2</v>
      </c>
      <c r="K55" s="5">
        <f t="shared" si="1"/>
        <v>-2</v>
      </c>
    </row>
    <row r="57">
      <c r="B57" s="5">
        <f>AVERAGE(B2:B55)</f>
        <v>783.1509434</v>
      </c>
      <c r="J57" s="4" t="s">
        <v>123</v>
      </c>
      <c r="K57" s="5">
        <f>_xlfn.VAR.S(K3:K55)</f>
        <v>8.26777939</v>
      </c>
    </row>
    <row r="58">
      <c r="J58" s="4" t="s">
        <v>124</v>
      </c>
      <c r="K58" s="5">
        <f>Large(K3:K55,1)-Small(K3:K55,1)</f>
        <v>15</v>
      </c>
    </row>
    <row r="59">
      <c r="J59" s="4" t="s">
        <v>125</v>
      </c>
      <c r="K59" s="5">
        <f>STDEV(K3:K55)</f>
        <v>2.875374652</v>
      </c>
    </row>
  </sheetData>
  <mergeCells count="2">
    <mergeCell ref="E1:H1"/>
    <mergeCell ref="I1:J1"/>
  </mergeCells>
  <hyperlinks>
    <hyperlink r:id="rId1" ref="A2"/>
    <hyperlink r:id="rId2" ref="C3"/>
    <hyperlink r:id="rId3" ref="C4"/>
    <hyperlink r:id="rId4" ref="C5"/>
    <hyperlink r:id="rId5" ref="C6"/>
    <hyperlink r:id="rId6" ref="D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D16"/>
    <hyperlink r:id="rId18" ref="C17"/>
    <hyperlink r:id="rId19" ref="C18"/>
    <hyperlink r:id="rId20" ref="D18"/>
    <hyperlink r:id="rId21" ref="C19"/>
    <hyperlink r:id="rId22" ref="C20"/>
    <hyperlink r:id="rId23" ref="D20"/>
    <hyperlink r:id="rId24" ref="C21"/>
    <hyperlink r:id="rId25" ref="D21"/>
    <hyperlink r:id="rId26" ref="C22"/>
    <hyperlink r:id="rId27" ref="D22"/>
    <hyperlink r:id="rId28" ref="C23"/>
    <hyperlink r:id="rId29" ref="D23"/>
    <hyperlink r:id="rId30" ref="C24"/>
    <hyperlink r:id="rId31" ref="C25"/>
    <hyperlink r:id="rId32" ref="C26"/>
    <hyperlink r:id="rId33" ref="C27"/>
    <hyperlink r:id="rId34" ref="C28"/>
    <hyperlink r:id="rId35" ref="D28"/>
    <hyperlink r:id="rId36" ref="C29"/>
    <hyperlink r:id="rId37" ref="C30"/>
    <hyperlink r:id="rId38" ref="C31"/>
    <hyperlink r:id="rId39" ref="C32"/>
    <hyperlink r:id="rId40" ref="D32"/>
    <hyperlink r:id="rId41" ref="C33"/>
    <hyperlink r:id="rId42" ref="D33"/>
    <hyperlink r:id="rId43" ref="C34"/>
    <hyperlink r:id="rId44" ref="C35"/>
    <hyperlink r:id="rId45" ref="D35"/>
    <hyperlink r:id="rId46" ref="C36"/>
    <hyperlink r:id="rId47" ref="D36"/>
    <hyperlink r:id="rId48" ref="C37"/>
    <hyperlink r:id="rId49" ref="D37"/>
    <hyperlink r:id="rId50" ref="C38"/>
    <hyperlink r:id="rId51" ref="D38"/>
    <hyperlink r:id="rId52" ref="C39"/>
    <hyperlink r:id="rId53" ref="D39"/>
    <hyperlink r:id="rId54" ref="C40"/>
    <hyperlink r:id="rId55" ref="C41"/>
    <hyperlink r:id="rId56" ref="C42"/>
    <hyperlink r:id="rId57" ref="D42"/>
    <hyperlink r:id="rId58" ref="C43"/>
    <hyperlink r:id="rId59" ref="D43"/>
    <hyperlink r:id="rId60" ref="C44"/>
    <hyperlink r:id="rId61" ref="C45"/>
    <hyperlink r:id="rId62" ref="C46"/>
    <hyperlink r:id="rId63" location="usvipop" ref="C47"/>
    <hyperlink r:id="rId64" ref="D47"/>
    <hyperlink r:id="rId65" ref="C48"/>
    <hyperlink r:id="rId66" ref="C49"/>
    <hyperlink r:id="rId67" ref="C50"/>
    <hyperlink r:id="rId68" ref="D50"/>
    <hyperlink r:id="rId69" ref="C51"/>
    <hyperlink r:id="rId70" ref="D51"/>
    <hyperlink r:id="rId71" ref="C52"/>
    <hyperlink r:id="rId72" ref="D52"/>
    <hyperlink r:id="rId73" ref="C53"/>
    <hyperlink r:id="rId74" ref="D53"/>
    <hyperlink r:id="rId75" ref="C54"/>
    <hyperlink r:id="rId76" ref="D54"/>
    <hyperlink r:id="rId77" ref="C55"/>
    <hyperlink r:id="rId78" ref="D55"/>
  </hyperlinks>
  <drawing r:id="rId7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 t="s">
        <v>6</v>
      </c>
      <c r="C1" s="6" t="s">
        <v>7</v>
      </c>
      <c r="D1" s="6" t="s">
        <v>8</v>
      </c>
      <c r="E1" s="7" t="s">
        <v>9</v>
      </c>
      <c r="F1" s="8"/>
      <c r="G1" s="8"/>
      <c r="H1" s="8"/>
      <c r="I1" s="9" t="s">
        <v>10</v>
      </c>
      <c r="J1" s="8"/>
    </row>
    <row r="2">
      <c r="A2" s="10" t="s">
        <v>126</v>
      </c>
    </row>
    <row r="3">
      <c r="A3" s="11" t="s">
        <v>127</v>
      </c>
      <c r="B3" s="34">
        <v>1024.0</v>
      </c>
      <c r="C3" s="13" t="s">
        <v>128</v>
      </c>
      <c r="D3" s="14"/>
      <c r="E3" s="15" t="s">
        <v>4</v>
      </c>
      <c r="F3" s="16">
        <v>0.48</v>
      </c>
      <c r="G3" s="17">
        <v>0.49</v>
      </c>
      <c r="H3" s="18" t="s">
        <v>2</v>
      </c>
      <c r="I3" s="15" t="s">
        <v>2</v>
      </c>
      <c r="J3" s="23">
        <f>+1</f>
        <v>1</v>
      </c>
      <c r="K3" s="52">
        <f t="shared" ref="K3:K17" si="1">IF(J3="Even", 0, IF(I3="Biden", J3, -J3))</f>
        <v>-1</v>
      </c>
    </row>
    <row r="4">
      <c r="A4" s="11" t="s">
        <v>129</v>
      </c>
      <c r="B4" s="34">
        <v>2366.0</v>
      </c>
      <c r="C4" s="13" t="s">
        <v>130</v>
      </c>
      <c r="D4" s="33" t="s">
        <v>131</v>
      </c>
      <c r="E4" s="15" t="s">
        <v>4</v>
      </c>
      <c r="F4" s="16">
        <v>0.49</v>
      </c>
      <c r="G4" s="17">
        <v>0.49</v>
      </c>
      <c r="H4" s="18" t="s">
        <v>2</v>
      </c>
      <c r="I4" s="19"/>
      <c r="J4" s="20" t="s">
        <v>14</v>
      </c>
      <c r="K4" s="52">
        <f t="shared" si="1"/>
        <v>0</v>
      </c>
    </row>
    <row r="5">
      <c r="A5" s="11" t="s">
        <v>129</v>
      </c>
      <c r="B5" s="34">
        <v>2366.0</v>
      </c>
      <c r="C5" s="13" t="s">
        <v>132</v>
      </c>
      <c r="D5" s="33" t="s">
        <v>133</v>
      </c>
      <c r="E5" s="15" t="s">
        <v>4</v>
      </c>
      <c r="F5" s="39">
        <v>0.5</v>
      </c>
      <c r="G5" s="17">
        <v>0.48</v>
      </c>
      <c r="H5" s="18" t="s">
        <v>2</v>
      </c>
      <c r="I5" s="15" t="s">
        <v>4</v>
      </c>
      <c r="J5" s="36">
        <f>+2</f>
        <v>2</v>
      </c>
      <c r="K5" s="52">
        <f t="shared" si="1"/>
        <v>2</v>
      </c>
    </row>
    <row r="6">
      <c r="A6" s="11" t="s">
        <v>134</v>
      </c>
      <c r="B6" s="34">
        <v>1442.0</v>
      </c>
      <c r="C6" s="13" t="s">
        <v>135</v>
      </c>
      <c r="D6" s="14"/>
      <c r="E6" s="15" t="s">
        <v>4</v>
      </c>
      <c r="F6" s="39">
        <v>0.51</v>
      </c>
      <c r="G6" s="37">
        <v>0.44</v>
      </c>
      <c r="H6" s="18" t="s">
        <v>2</v>
      </c>
      <c r="I6" s="15" t="s">
        <v>4</v>
      </c>
      <c r="J6" s="36">
        <f>+7</f>
        <v>7</v>
      </c>
      <c r="K6" s="52">
        <f t="shared" si="1"/>
        <v>7</v>
      </c>
    </row>
    <row r="7">
      <c r="A7" s="11" t="s">
        <v>33</v>
      </c>
      <c r="B7" s="12">
        <v>720.0</v>
      </c>
      <c r="C7" s="13" t="s">
        <v>136</v>
      </c>
      <c r="D7" s="14"/>
      <c r="E7" s="15" t="s">
        <v>4</v>
      </c>
      <c r="F7" s="16">
        <v>0.49</v>
      </c>
      <c r="G7" s="35">
        <v>0.47</v>
      </c>
      <c r="H7" s="18" t="s">
        <v>2</v>
      </c>
      <c r="I7" s="15" t="s">
        <v>4</v>
      </c>
      <c r="J7" s="36">
        <f t="shared" ref="J7:J8" si="2">+2</f>
        <v>2</v>
      </c>
      <c r="K7" s="52">
        <f t="shared" si="1"/>
        <v>2</v>
      </c>
    </row>
    <row r="8">
      <c r="A8" s="11" t="s">
        <v>137</v>
      </c>
      <c r="B8" s="34">
        <v>1024.0</v>
      </c>
      <c r="C8" s="13" t="s">
        <v>138</v>
      </c>
      <c r="D8" s="14"/>
      <c r="E8" s="15" t="s">
        <v>4</v>
      </c>
      <c r="F8" s="16">
        <v>0.49</v>
      </c>
      <c r="G8" s="35">
        <v>0.47</v>
      </c>
      <c r="H8" s="18" t="s">
        <v>2</v>
      </c>
      <c r="I8" s="15" t="s">
        <v>4</v>
      </c>
      <c r="J8" s="36">
        <f t="shared" si="2"/>
        <v>2</v>
      </c>
      <c r="K8" s="52">
        <f t="shared" si="1"/>
        <v>2</v>
      </c>
    </row>
    <row r="9">
      <c r="A9" s="11" t="s">
        <v>139</v>
      </c>
      <c r="B9" s="12">
        <v>688.0</v>
      </c>
      <c r="C9" s="13" t="s">
        <v>140</v>
      </c>
      <c r="D9" s="14"/>
      <c r="E9" s="15" t="s">
        <v>4</v>
      </c>
      <c r="F9" s="39">
        <v>0.5</v>
      </c>
      <c r="G9" s="37">
        <v>0.44</v>
      </c>
      <c r="H9" s="18" t="s">
        <v>2</v>
      </c>
      <c r="I9" s="15" t="s">
        <v>4</v>
      </c>
      <c r="J9" s="36">
        <f t="shared" ref="J9:J10" si="3">+6</f>
        <v>6</v>
      </c>
      <c r="K9" s="52">
        <f t="shared" si="1"/>
        <v>6</v>
      </c>
    </row>
    <row r="10">
      <c r="A10" s="11" t="s">
        <v>141</v>
      </c>
      <c r="B10" s="12">
        <v>809.0</v>
      </c>
      <c r="C10" s="13" t="s">
        <v>142</v>
      </c>
      <c r="D10" s="14"/>
      <c r="E10" s="15" t="s">
        <v>4</v>
      </c>
      <c r="F10" s="16">
        <v>0.49</v>
      </c>
      <c r="G10" s="37">
        <v>0.43</v>
      </c>
      <c r="H10" s="18" t="s">
        <v>2</v>
      </c>
      <c r="I10" s="15" t="s">
        <v>4</v>
      </c>
      <c r="J10" s="36">
        <f t="shared" si="3"/>
        <v>6</v>
      </c>
      <c r="K10" s="52">
        <f t="shared" si="1"/>
        <v>6</v>
      </c>
    </row>
    <row r="11">
      <c r="A11" s="11" t="s">
        <v>143</v>
      </c>
      <c r="B11" s="12">
        <v>802.0</v>
      </c>
      <c r="C11" s="13" t="s">
        <v>144</v>
      </c>
      <c r="D11" s="33" t="s">
        <v>145</v>
      </c>
      <c r="E11" s="15" t="s">
        <v>4</v>
      </c>
      <c r="F11" s="39">
        <v>0.5</v>
      </c>
      <c r="G11" s="53">
        <v>0.41</v>
      </c>
      <c r="H11" s="18" t="s">
        <v>2</v>
      </c>
      <c r="I11" s="15" t="s">
        <v>4</v>
      </c>
      <c r="J11" s="36">
        <f t="shared" ref="J11:J12" si="4">+9</f>
        <v>9</v>
      </c>
      <c r="K11" s="52">
        <f t="shared" si="1"/>
        <v>9</v>
      </c>
    </row>
    <row r="12">
      <c r="A12" s="11" t="s">
        <v>146</v>
      </c>
      <c r="B12" s="12">
        <v>712.0</v>
      </c>
      <c r="C12" s="13" t="s">
        <v>147</v>
      </c>
      <c r="D12" s="33" t="s">
        <v>148</v>
      </c>
      <c r="E12" s="15" t="s">
        <v>4</v>
      </c>
      <c r="F12" s="39">
        <v>0.52</v>
      </c>
      <c r="G12" s="37">
        <v>0.43</v>
      </c>
      <c r="H12" s="18" t="s">
        <v>2</v>
      </c>
      <c r="I12" s="15" t="s">
        <v>4</v>
      </c>
      <c r="J12" s="36">
        <f t="shared" si="4"/>
        <v>9</v>
      </c>
      <c r="K12" s="52">
        <f t="shared" si="1"/>
        <v>9</v>
      </c>
    </row>
    <row r="13">
      <c r="A13" s="11" t="s">
        <v>149</v>
      </c>
      <c r="B13" s="34">
        <v>2549.0</v>
      </c>
      <c r="C13" s="13" t="s">
        <v>150</v>
      </c>
      <c r="D13" s="33" t="s">
        <v>151</v>
      </c>
      <c r="E13" s="15" t="s">
        <v>4</v>
      </c>
      <c r="F13" s="39">
        <v>0.51</v>
      </c>
      <c r="G13" s="17">
        <v>0.48</v>
      </c>
      <c r="H13" s="18" t="s">
        <v>2</v>
      </c>
      <c r="I13" s="15" t="s">
        <v>4</v>
      </c>
      <c r="J13" s="36">
        <f>+3</f>
        <v>3</v>
      </c>
      <c r="K13" s="52">
        <f t="shared" si="1"/>
        <v>3</v>
      </c>
    </row>
    <row r="14">
      <c r="A14" s="24" t="s">
        <v>149</v>
      </c>
      <c r="B14" s="40">
        <v>2549.0</v>
      </c>
      <c r="C14" s="26" t="s">
        <v>152</v>
      </c>
      <c r="D14" s="26" t="s">
        <v>153</v>
      </c>
      <c r="E14" s="28" t="s">
        <v>4</v>
      </c>
      <c r="F14" s="43">
        <v>0.53</v>
      </c>
      <c r="G14" s="48">
        <v>0.46</v>
      </c>
      <c r="H14" s="31" t="s">
        <v>2</v>
      </c>
      <c r="I14" s="28" t="s">
        <v>4</v>
      </c>
      <c r="J14" s="45">
        <f>+7</f>
        <v>7</v>
      </c>
      <c r="K14" s="52">
        <f t="shared" si="1"/>
        <v>7</v>
      </c>
    </row>
    <row r="15">
      <c r="A15" s="11" t="s">
        <v>154</v>
      </c>
      <c r="B15" s="12">
        <v>512.0</v>
      </c>
      <c r="C15" s="13" t="s">
        <v>155</v>
      </c>
      <c r="D15" s="33" t="s">
        <v>156</v>
      </c>
      <c r="E15" s="15" t="s">
        <v>4</v>
      </c>
      <c r="F15" s="38">
        <v>0.44</v>
      </c>
      <c r="G15" s="53">
        <v>0.42</v>
      </c>
      <c r="H15" s="18" t="s">
        <v>2</v>
      </c>
      <c r="I15" s="15" t="s">
        <v>4</v>
      </c>
      <c r="J15" s="36">
        <f>+2</f>
        <v>2</v>
      </c>
      <c r="K15" s="52">
        <f t="shared" si="1"/>
        <v>2</v>
      </c>
    </row>
    <row r="16">
      <c r="A16" s="11" t="s">
        <v>103</v>
      </c>
      <c r="B16" s="34">
        <v>1036.0</v>
      </c>
      <c r="C16" s="13" t="s">
        <v>157</v>
      </c>
      <c r="D16" s="33" t="s">
        <v>158</v>
      </c>
      <c r="E16" s="15" t="s">
        <v>4</v>
      </c>
      <c r="F16" s="39">
        <v>0.52</v>
      </c>
      <c r="G16" s="35">
        <v>0.46</v>
      </c>
      <c r="H16" s="18" t="s">
        <v>2</v>
      </c>
      <c r="I16" s="15" t="s">
        <v>4</v>
      </c>
      <c r="J16" s="36">
        <f t="shared" ref="J16:J17" si="5">+6</f>
        <v>6</v>
      </c>
      <c r="K16" s="52">
        <f t="shared" si="1"/>
        <v>6</v>
      </c>
    </row>
    <row r="17">
      <c r="A17" s="11" t="s">
        <v>159</v>
      </c>
      <c r="B17" s="12">
        <v>660.0</v>
      </c>
      <c r="C17" s="13" t="s">
        <v>160</v>
      </c>
      <c r="D17" s="14"/>
      <c r="E17" s="15" t="s">
        <v>4</v>
      </c>
      <c r="F17" s="16">
        <v>0.48</v>
      </c>
      <c r="G17" s="53">
        <v>0.42</v>
      </c>
      <c r="H17" s="18" t="s">
        <v>2</v>
      </c>
      <c r="I17" s="15" t="s">
        <v>4</v>
      </c>
      <c r="J17" s="36">
        <f t="shared" si="5"/>
        <v>6</v>
      </c>
      <c r="K17" s="52">
        <f t="shared" si="1"/>
        <v>6</v>
      </c>
    </row>
    <row r="19">
      <c r="B19" s="5">
        <f>AVERAGE(B2:B17)</f>
        <v>1283.933333</v>
      </c>
      <c r="J19" s="4" t="s">
        <v>123</v>
      </c>
      <c r="K19" s="5">
        <f>_xlfn.VAR.S(K3:K17)</f>
        <v>9.971428571</v>
      </c>
    </row>
    <row r="20">
      <c r="J20" s="4" t="s">
        <v>124</v>
      </c>
      <c r="K20" s="5">
        <f>Large(K3:K17,1)-Small(K3:K17,1)</f>
        <v>10</v>
      </c>
    </row>
    <row r="21">
      <c r="J21" s="4" t="s">
        <v>161</v>
      </c>
      <c r="K21" s="5">
        <f>Stdev(K3:K17)</f>
        <v>3.157756889</v>
      </c>
    </row>
  </sheetData>
  <mergeCells count="2">
    <mergeCell ref="E1:H1"/>
    <mergeCell ref="I1:J1"/>
  </mergeCells>
  <hyperlinks>
    <hyperlink r:id="rId1" ref="A2"/>
    <hyperlink r:id="rId2" ref="C3"/>
    <hyperlink r:id="rId3" ref="C4"/>
    <hyperlink r:id="rId4" ref="D4"/>
    <hyperlink r:id="rId5" ref="C5"/>
    <hyperlink r:id="rId6" ref="D5"/>
    <hyperlink r:id="rId7" ref="C6"/>
    <hyperlink r:id="rId8" ref="C7"/>
    <hyperlink r:id="rId9" ref="C8"/>
    <hyperlink r:id="rId10" location="from_embed" ref="C9"/>
    <hyperlink r:id="rId11" ref="C10"/>
    <hyperlink r:id="rId12" ref="C11"/>
    <hyperlink r:id="rId13" ref="D11"/>
    <hyperlink r:id="rId14" ref="C12"/>
    <hyperlink r:id="rId15" ref="D12"/>
    <hyperlink r:id="rId16" ref="C13"/>
    <hyperlink r:id="rId17" ref="D13"/>
    <hyperlink r:id="rId18" ref="C14"/>
    <hyperlink r:id="rId19" ref="D14"/>
    <hyperlink r:id="rId20" ref="C15"/>
    <hyperlink r:id="rId21" ref="D15"/>
    <hyperlink r:id="rId22" ref="C16"/>
    <hyperlink r:id="rId23" ref="D16"/>
    <hyperlink r:id="rId24" ref="C17"/>
  </hyperlinks>
  <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 t="s">
        <v>6</v>
      </c>
      <c r="C1" s="6" t="s">
        <v>7</v>
      </c>
      <c r="D1" s="6" t="s">
        <v>8</v>
      </c>
      <c r="E1" s="7" t="s">
        <v>9</v>
      </c>
      <c r="F1" s="8"/>
      <c r="G1" s="8"/>
      <c r="H1" s="8"/>
      <c r="I1" s="9" t="s">
        <v>10</v>
      </c>
      <c r="J1" s="8"/>
    </row>
    <row r="2">
      <c r="A2" s="10" t="s">
        <v>162</v>
      </c>
    </row>
    <row r="3">
      <c r="A3" s="11" t="s">
        <v>163</v>
      </c>
      <c r="B3" s="12">
        <v>450.0</v>
      </c>
      <c r="C3" s="13" t="s">
        <v>164</v>
      </c>
      <c r="D3" s="14"/>
      <c r="E3" s="15" t="s">
        <v>1</v>
      </c>
      <c r="F3" s="16">
        <v>0.49</v>
      </c>
      <c r="G3" s="35">
        <v>0.46</v>
      </c>
      <c r="H3" s="18" t="s">
        <v>2</v>
      </c>
      <c r="I3" s="15" t="s">
        <v>1</v>
      </c>
      <c r="J3" s="36">
        <f>+3</f>
        <v>3</v>
      </c>
      <c r="K3" s="5">
        <f t="shared" ref="K3:K82" si="1">IF(J3="Even", 0, IF(I3="Harris", J3, -J3))</f>
        <v>3</v>
      </c>
    </row>
    <row r="4">
      <c r="A4" s="24" t="s">
        <v>12</v>
      </c>
      <c r="B4" s="40">
        <v>1086.0</v>
      </c>
      <c r="C4" s="26" t="s">
        <v>165</v>
      </c>
      <c r="D4" s="27"/>
      <c r="E4" s="28" t="s">
        <v>1</v>
      </c>
      <c r="F4" s="41">
        <v>0.48</v>
      </c>
      <c r="G4" s="48">
        <v>0.47</v>
      </c>
      <c r="H4" s="31" t="s">
        <v>2</v>
      </c>
      <c r="I4" s="28" t="s">
        <v>1</v>
      </c>
      <c r="J4" s="45">
        <f>+1</f>
        <v>1</v>
      </c>
      <c r="K4" s="5">
        <f t="shared" si="1"/>
        <v>1</v>
      </c>
    </row>
    <row r="5">
      <c r="A5" s="11" t="s">
        <v>12</v>
      </c>
      <c r="B5" s="12">
        <v>835.0</v>
      </c>
      <c r="C5" s="13" t="s">
        <v>166</v>
      </c>
      <c r="D5" s="14"/>
      <c r="E5" s="15" t="s">
        <v>1</v>
      </c>
      <c r="F5" s="16">
        <v>0.49</v>
      </c>
      <c r="G5" s="17">
        <v>0.49</v>
      </c>
      <c r="H5" s="18" t="s">
        <v>2</v>
      </c>
      <c r="I5" s="19"/>
      <c r="J5" s="20" t="s">
        <v>14</v>
      </c>
      <c r="K5" s="5">
        <f t="shared" si="1"/>
        <v>0</v>
      </c>
    </row>
    <row r="6">
      <c r="A6" s="11" t="s">
        <v>15</v>
      </c>
      <c r="B6" s="12">
        <v>800.0</v>
      </c>
      <c r="C6" s="13" t="s">
        <v>167</v>
      </c>
      <c r="D6" s="14"/>
      <c r="E6" s="15" t="s">
        <v>1</v>
      </c>
      <c r="F6" s="16">
        <v>0.48</v>
      </c>
      <c r="G6" s="17">
        <v>0.49</v>
      </c>
      <c r="H6" s="18" t="s">
        <v>2</v>
      </c>
      <c r="I6" s="15" t="s">
        <v>2</v>
      </c>
      <c r="J6" s="23">
        <f t="shared" ref="J6:J8" si="2">+1</f>
        <v>1</v>
      </c>
      <c r="K6" s="5">
        <f t="shared" si="1"/>
        <v>-1</v>
      </c>
    </row>
    <row r="7">
      <c r="A7" s="24" t="s">
        <v>15</v>
      </c>
      <c r="B7" s="25">
        <v>728.0</v>
      </c>
      <c r="C7" s="26" t="s">
        <v>168</v>
      </c>
      <c r="D7" s="27"/>
      <c r="E7" s="28" t="s">
        <v>1</v>
      </c>
      <c r="F7" s="41">
        <v>0.49</v>
      </c>
      <c r="G7" s="42">
        <v>0.5</v>
      </c>
      <c r="H7" s="31" t="s">
        <v>2</v>
      </c>
      <c r="I7" s="28" t="s">
        <v>2</v>
      </c>
      <c r="J7" s="32">
        <f t="shared" si="2"/>
        <v>1</v>
      </c>
      <c r="K7" s="5">
        <f t="shared" si="1"/>
        <v>-1</v>
      </c>
    </row>
    <row r="8">
      <c r="A8" s="11" t="s">
        <v>15</v>
      </c>
      <c r="B8" s="12">
        <v>728.0</v>
      </c>
      <c r="C8" s="13" t="s">
        <v>169</v>
      </c>
      <c r="D8" s="14"/>
      <c r="E8" s="15" t="s">
        <v>1</v>
      </c>
      <c r="F8" s="16">
        <v>0.48</v>
      </c>
      <c r="G8" s="17">
        <v>0.49</v>
      </c>
      <c r="H8" s="18" t="s">
        <v>2</v>
      </c>
      <c r="I8" s="15" t="s">
        <v>2</v>
      </c>
      <c r="J8" s="23">
        <f t="shared" si="2"/>
        <v>1</v>
      </c>
      <c r="K8" s="5">
        <f t="shared" si="1"/>
        <v>-1</v>
      </c>
    </row>
    <row r="9">
      <c r="A9" s="11" t="s">
        <v>18</v>
      </c>
      <c r="B9" s="12">
        <v>800.0</v>
      </c>
      <c r="C9" s="13" t="s">
        <v>170</v>
      </c>
      <c r="D9" s="33" t="s">
        <v>171</v>
      </c>
      <c r="E9" s="15" t="s">
        <v>1</v>
      </c>
      <c r="F9" s="16">
        <v>0.5</v>
      </c>
      <c r="G9" s="17">
        <v>0.5</v>
      </c>
      <c r="H9" s="18" t="s">
        <v>2</v>
      </c>
      <c r="I9" s="19"/>
      <c r="J9" s="20" t="s">
        <v>14</v>
      </c>
      <c r="K9" s="5">
        <f t="shared" si="1"/>
        <v>0</v>
      </c>
    </row>
    <row r="10">
      <c r="A10" s="11" t="s">
        <v>172</v>
      </c>
      <c r="B10" s="34">
        <v>1305.0</v>
      </c>
      <c r="C10" s="13" t="s">
        <v>173</v>
      </c>
      <c r="D10" s="14"/>
      <c r="E10" s="15" t="s">
        <v>1</v>
      </c>
      <c r="F10" s="16">
        <v>0.48</v>
      </c>
      <c r="G10" s="35">
        <v>0.45</v>
      </c>
      <c r="H10" s="18" t="s">
        <v>2</v>
      </c>
      <c r="I10" s="15" t="s">
        <v>1</v>
      </c>
      <c r="J10" s="36">
        <f>+3</f>
        <v>3</v>
      </c>
      <c r="K10" s="5">
        <f t="shared" si="1"/>
        <v>3</v>
      </c>
    </row>
    <row r="11">
      <c r="A11" s="11" t="s">
        <v>172</v>
      </c>
      <c r="B11" s="34">
        <v>1305.0</v>
      </c>
      <c r="C11" s="13" t="s">
        <v>174</v>
      </c>
      <c r="D11" s="14"/>
      <c r="E11" s="15" t="s">
        <v>1</v>
      </c>
      <c r="F11" s="16">
        <v>0.49</v>
      </c>
      <c r="G11" s="35">
        <v>0.47</v>
      </c>
      <c r="H11" s="18" t="s">
        <v>2</v>
      </c>
      <c r="I11" s="15" t="s">
        <v>1</v>
      </c>
      <c r="J11" s="36">
        <f>+2</f>
        <v>2</v>
      </c>
      <c r="K11" s="5">
        <f t="shared" si="1"/>
        <v>2</v>
      </c>
    </row>
    <row r="12">
      <c r="A12" s="11" t="s">
        <v>172</v>
      </c>
      <c r="B12" s="34">
        <v>1305.0</v>
      </c>
      <c r="C12" s="13" t="s">
        <v>175</v>
      </c>
      <c r="D12" s="14"/>
      <c r="E12" s="15" t="s">
        <v>1</v>
      </c>
      <c r="F12" s="16">
        <v>0.48</v>
      </c>
      <c r="G12" s="35">
        <v>0.45</v>
      </c>
      <c r="H12" s="18" t="s">
        <v>2</v>
      </c>
      <c r="I12" s="15" t="s">
        <v>1</v>
      </c>
      <c r="J12" s="36">
        <f>+3</f>
        <v>3</v>
      </c>
      <c r="K12" s="5">
        <f t="shared" si="1"/>
        <v>3</v>
      </c>
    </row>
    <row r="13">
      <c r="A13" s="11" t="s">
        <v>172</v>
      </c>
      <c r="B13" s="34">
        <v>1305.0</v>
      </c>
      <c r="C13" s="13" t="s">
        <v>176</v>
      </c>
      <c r="D13" s="14"/>
      <c r="E13" s="15" t="s">
        <v>1</v>
      </c>
      <c r="F13" s="16">
        <v>0.49</v>
      </c>
      <c r="G13" s="35">
        <v>0.47</v>
      </c>
      <c r="H13" s="18" t="s">
        <v>2</v>
      </c>
      <c r="I13" s="15" t="s">
        <v>1</v>
      </c>
      <c r="J13" s="36">
        <f>+2</f>
        <v>2</v>
      </c>
      <c r="K13" s="5">
        <f t="shared" si="1"/>
        <v>2</v>
      </c>
    </row>
    <row r="14">
      <c r="A14" s="11" t="s">
        <v>172</v>
      </c>
      <c r="B14" s="12">
        <v>798.0</v>
      </c>
      <c r="C14" s="13" t="s">
        <v>177</v>
      </c>
      <c r="D14" s="14"/>
      <c r="E14" s="15" t="s">
        <v>1</v>
      </c>
      <c r="F14" s="16">
        <v>0.49</v>
      </c>
      <c r="G14" s="17">
        <v>0.48</v>
      </c>
      <c r="H14" s="18" t="s">
        <v>2</v>
      </c>
      <c r="I14" s="15" t="s">
        <v>1</v>
      </c>
      <c r="J14" s="36">
        <f t="shared" ref="J14:J15" si="3">+1</f>
        <v>1</v>
      </c>
      <c r="K14" s="5">
        <f t="shared" si="1"/>
        <v>1</v>
      </c>
    </row>
    <row r="15">
      <c r="A15" s="11" t="s">
        <v>172</v>
      </c>
      <c r="B15" s="12">
        <v>786.0</v>
      </c>
      <c r="C15" s="13" t="s">
        <v>178</v>
      </c>
      <c r="D15" s="14"/>
      <c r="E15" s="15" t="s">
        <v>1</v>
      </c>
      <c r="F15" s="16">
        <v>0.49</v>
      </c>
      <c r="G15" s="17">
        <v>0.48</v>
      </c>
      <c r="H15" s="18" t="s">
        <v>2</v>
      </c>
      <c r="I15" s="15" t="s">
        <v>1</v>
      </c>
      <c r="J15" s="36">
        <f t="shared" si="3"/>
        <v>1</v>
      </c>
      <c r="K15" s="5">
        <f t="shared" si="1"/>
        <v>1</v>
      </c>
    </row>
    <row r="16">
      <c r="A16" s="11" t="s">
        <v>179</v>
      </c>
      <c r="B16" s="12">
        <v>400.0</v>
      </c>
      <c r="C16" s="13" t="s">
        <v>180</v>
      </c>
      <c r="D16" s="14"/>
      <c r="E16" s="15" t="s">
        <v>1</v>
      </c>
      <c r="F16" s="39">
        <v>0.51</v>
      </c>
      <c r="G16" s="17">
        <v>0.49</v>
      </c>
      <c r="H16" s="18" t="s">
        <v>2</v>
      </c>
      <c r="I16" s="15" t="s">
        <v>1</v>
      </c>
      <c r="J16" s="36">
        <f>+2</f>
        <v>2</v>
      </c>
      <c r="K16" s="5">
        <f t="shared" si="1"/>
        <v>2</v>
      </c>
    </row>
    <row r="17">
      <c r="A17" s="24" t="s">
        <v>26</v>
      </c>
      <c r="B17" s="40">
        <v>1799.0</v>
      </c>
      <c r="C17" s="26" t="s">
        <v>181</v>
      </c>
      <c r="D17" s="27"/>
      <c r="E17" s="28" t="s">
        <v>1</v>
      </c>
      <c r="F17" s="54">
        <v>0.5</v>
      </c>
      <c r="G17" s="48">
        <v>0.47</v>
      </c>
      <c r="H17" s="31" t="s">
        <v>2</v>
      </c>
      <c r="I17" s="28" t="s">
        <v>1</v>
      </c>
      <c r="J17" s="45">
        <f>+3</f>
        <v>3</v>
      </c>
      <c r="K17" s="5">
        <f t="shared" si="1"/>
        <v>3</v>
      </c>
    </row>
    <row r="18">
      <c r="A18" s="11" t="s">
        <v>26</v>
      </c>
      <c r="B18" s="34">
        <v>1613.0</v>
      </c>
      <c r="C18" s="13" t="s">
        <v>182</v>
      </c>
      <c r="D18" s="14"/>
      <c r="E18" s="15" t="s">
        <v>1</v>
      </c>
      <c r="F18" s="39">
        <v>0.51</v>
      </c>
      <c r="G18" s="35">
        <v>0.46</v>
      </c>
      <c r="H18" s="18" t="s">
        <v>2</v>
      </c>
      <c r="I18" s="15" t="s">
        <v>1</v>
      </c>
      <c r="J18" s="36">
        <f>+5</f>
        <v>5</v>
      </c>
      <c r="K18" s="5">
        <f t="shared" si="1"/>
        <v>5</v>
      </c>
    </row>
    <row r="19">
      <c r="A19" s="11" t="s">
        <v>26</v>
      </c>
      <c r="B19" s="34">
        <v>1799.0</v>
      </c>
      <c r="C19" s="13" t="s">
        <v>183</v>
      </c>
      <c r="D19" s="14"/>
      <c r="E19" s="15" t="s">
        <v>1</v>
      </c>
      <c r="F19" s="16">
        <v>0.49</v>
      </c>
      <c r="G19" s="35">
        <v>0.46</v>
      </c>
      <c r="H19" s="18" t="s">
        <v>2</v>
      </c>
      <c r="I19" s="15" t="s">
        <v>1</v>
      </c>
      <c r="J19" s="36">
        <f>+3</f>
        <v>3</v>
      </c>
      <c r="K19" s="5">
        <f t="shared" si="1"/>
        <v>3</v>
      </c>
    </row>
    <row r="20">
      <c r="A20" s="11" t="s">
        <v>30</v>
      </c>
      <c r="B20" s="12">
        <v>673.0</v>
      </c>
      <c r="C20" s="13" t="s">
        <v>184</v>
      </c>
      <c r="D20" s="14"/>
      <c r="E20" s="15" t="s">
        <v>1</v>
      </c>
      <c r="F20" s="16">
        <v>0.49</v>
      </c>
      <c r="G20" s="17">
        <v>0.49</v>
      </c>
      <c r="H20" s="18" t="s">
        <v>2</v>
      </c>
      <c r="I20" s="19"/>
      <c r="J20" s="20" t="s">
        <v>14</v>
      </c>
      <c r="K20" s="5">
        <f t="shared" si="1"/>
        <v>0</v>
      </c>
    </row>
    <row r="21">
      <c r="A21" s="24" t="s">
        <v>30</v>
      </c>
      <c r="B21" s="25">
        <v>673.0</v>
      </c>
      <c r="C21" s="26" t="s">
        <v>185</v>
      </c>
      <c r="D21" s="27"/>
      <c r="E21" s="28" t="s">
        <v>1</v>
      </c>
      <c r="F21" s="41">
        <v>0.48</v>
      </c>
      <c r="G21" s="42">
        <v>0.49</v>
      </c>
      <c r="H21" s="31" t="s">
        <v>2</v>
      </c>
      <c r="I21" s="46"/>
      <c r="J21" s="47" t="s">
        <v>14</v>
      </c>
      <c r="K21" s="5">
        <f t="shared" si="1"/>
        <v>0</v>
      </c>
    </row>
    <row r="22">
      <c r="A22" s="11" t="s">
        <v>33</v>
      </c>
      <c r="B22" s="12">
        <v>800.0</v>
      </c>
      <c r="C22" s="13" t="s">
        <v>186</v>
      </c>
      <c r="D22" s="14"/>
      <c r="E22" s="15" t="s">
        <v>1</v>
      </c>
      <c r="F22" s="21">
        <v>0.47</v>
      </c>
      <c r="G22" s="17">
        <v>0.48</v>
      </c>
      <c r="H22" s="18" t="s">
        <v>2</v>
      </c>
      <c r="I22" s="15" t="s">
        <v>2</v>
      </c>
      <c r="J22" s="23">
        <f t="shared" ref="J22:J23" si="4">+1</f>
        <v>1</v>
      </c>
      <c r="K22" s="5">
        <f t="shared" si="1"/>
        <v>-1</v>
      </c>
    </row>
    <row r="23">
      <c r="A23" s="11" t="s">
        <v>36</v>
      </c>
      <c r="B23" s="12">
        <v>932.0</v>
      </c>
      <c r="C23" s="13" t="s">
        <v>187</v>
      </c>
      <c r="D23" s="33" t="s">
        <v>188</v>
      </c>
      <c r="E23" s="15" t="s">
        <v>1</v>
      </c>
      <c r="F23" s="16">
        <v>0.48</v>
      </c>
      <c r="G23" s="35">
        <v>0.47</v>
      </c>
      <c r="H23" s="18" t="s">
        <v>2</v>
      </c>
      <c r="I23" s="15" t="s">
        <v>1</v>
      </c>
      <c r="J23" s="36">
        <f t="shared" si="4"/>
        <v>1</v>
      </c>
      <c r="K23" s="5">
        <f t="shared" si="1"/>
        <v>1</v>
      </c>
    </row>
    <row r="24">
      <c r="A24" s="11" t="s">
        <v>41</v>
      </c>
      <c r="B24" s="12">
        <v>867.0</v>
      </c>
      <c r="C24" s="13" t="s">
        <v>189</v>
      </c>
      <c r="D24" s="33" t="s">
        <v>190</v>
      </c>
      <c r="E24" s="15" t="s">
        <v>1</v>
      </c>
      <c r="F24" s="39">
        <v>0.51</v>
      </c>
      <c r="G24" s="35">
        <v>0.47</v>
      </c>
      <c r="H24" s="18" t="s">
        <v>2</v>
      </c>
      <c r="I24" s="15" t="s">
        <v>1</v>
      </c>
      <c r="J24" s="36">
        <f t="shared" ref="J24:J26" si="5">+4</f>
        <v>4</v>
      </c>
      <c r="K24" s="5">
        <f t="shared" si="1"/>
        <v>4</v>
      </c>
    </row>
    <row r="25">
      <c r="A25" s="11" t="s">
        <v>41</v>
      </c>
      <c r="B25" s="12">
        <v>889.0</v>
      </c>
      <c r="C25" s="13" t="s">
        <v>191</v>
      </c>
      <c r="D25" s="33" t="s">
        <v>192</v>
      </c>
      <c r="E25" s="15" t="s">
        <v>1</v>
      </c>
      <c r="F25" s="39">
        <v>0.51</v>
      </c>
      <c r="G25" s="35">
        <v>0.47</v>
      </c>
      <c r="H25" s="18" t="s">
        <v>2</v>
      </c>
      <c r="I25" s="15" t="s">
        <v>1</v>
      </c>
      <c r="J25" s="36">
        <f t="shared" si="5"/>
        <v>4</v>
      </c>
      <c r="K25" s="5">
        <f t="shared" si="1"/>
        <v>4</v>
      </c>
    </row>
    <row r="26">
      <c r="A26" s="11" t="s">
        <v>41</v>
      </c>
      <c r="B26" s="12">
        <v>867.0</v>
      </c>
      <c r="C26" s="13" t="s">
        <v>193</v>
      </c>
      <c r="D26" s="33" t="s">
        <v>194</v>
      </c>
      <c r="E26" s="15" t="s">
        <v>1</v>
      </c>
      <c r="F26" s="16">
        <v>0.49</v>
      </c>
      <c r="G26" s="35">
        <v>0.45</v>
      </c>
      <c r="H26" s="18" t="s">
        <v>2</v>
      </c>
      <c r="I26" s="15" t="s">
        <v>1</v>
      </c>
      <c r="J26" s="36">
        <f t="shared" si="5"/>
        <v>4</v>
      </c>
      <c r="K26" s="5">
        <f t="shared" si="1"/>
        <v>4</v>
      </c>
    </row>
    <row r="27">
      <c r="A27" s="11" t="s">
        <v>41</v>
      </c>
      <c r="B27" s="12">
        <v>889.0</v>
      </c>
      <c r="C27" s="13" t="s">
        <v>195</v>
      </c>
      <c r="D27" s="33" t="s">
        <v>196</v>
      </c>
      <c r="E27" s="15" t="s">
        <v>1</v>
      </c>
      <c r="F27" s="16">
        <v>0.48</v>
      </c>
      <c r="G27" s="35">
        <v>0.45</v>
      </c>
      <c r="H27" s="18" t="s">
        <v>2</v>
      </c>
      <c r="I27" s="15" t="s">
        <v>1</v>
      </c>
      <c r="J27" s="36">
        <f>+3</f>
        <v>3</v>
      </c>
      <c r="K27" s="5">
        <f t="shared" si="1"/>
        <v>3</v>
      </c>
    </row>
    <row r="28">
      <c r="A28" s="11" t="s">
        <v>197</v>
      </c>
      <c r="B28" s="12">
        <v>540.0</v>
      </c>
      <c r="C28" s="13" t="s">
        <v>198</v>
      </c>
      <c r="D28" s="14"/>
      <c r="E28" s="15" t="s">
        <v>1</v>
      </c>
      <c r="F28" s="16">
        <v>0.48</v>
      </c>
      <c r="G28" s="17">
        <v>0.48</v>
      </c>
      <c r="H28" s="18" t="s">
        <v>2</v>
      </c>
      <c r="I28" s="15" t="s">
        <v>2</v>
      </c>
      <c r="J28" s="23">
        <f t="shared" ref="J28:J29" si="6">+1</f>
        <v>1</v>
      </c>
      <c r="K28" s="5">
        <f t="shared" si="1"/>
        <v>-1</v>
      </c>
    </row>
    <row r="29">
      <c r="A29" s="11" t="s">
        <v>199</v>
      </c>
      <c r="B29" s="12">
        <v>831.0</v>
      </c>
      <c r="C29" s="13" t="s">
        <v>200</v>
      </c>
      <c r="D29" s="33" t="s">
        <v>201</v>
      </c>
      <c r="E29" s="15" t="s">
        <v>1</v>
      </c>
      <c r="F29" s="16">
        <v>0.48</v>
      </c>
      <c r="G29" s="35">
        <v>0.47</v>
      </c>
      <c r="H29" s="18" t="s">
        <v>2</v>
      </c>
      <c r="I29" s="15" t="s">
        <v>1</v>
      </c>
      <c r="J29" s="36">
        <f t="shared" si="6"/>
        <v>1</v>
      </c>
      <c r="K29" s="5">
        <f t="shared" si="1"/>
        <v>1</v>
      </c>
    </row>
    <row r="30">
      <c r="A30" s="11" t="s">
        <v>199</v>
      </c>
      <c r="B30" s="34">
        <v>1038.0</v>
      </c>
      <c r="C30" s="13" t="s">
        <v>202</v>
      </c>
      <c r="D30" s="33" t="s">
        <v>203</v>
      </c>
      <c r="E30" s="15" t="s">
        <v>1</v>
      </c>
      <c r="F30" s="21">
        <v>0.46</v>
      </c>
      <c r="G30" s="37">
        <v>0.44</v>
      </c>
      <c r="H30" s="18" t="s">
        <v>2</v>
      </c>
      <c r="I30" s="15" t="s">
        <v>1</v>
      </c>
      <c r="J30" s="36">
        <f>+2</f>
        <v>2</v>
      </c>
      <c r="K30" s="5">
        <f t="shared" si="1"/>
        <v>2</v>
      </c>
    </row>
    <row r="31">
      <c r="A31" s="11" t="s">
        <v>199</v>
      </c>
      <c r="B31" s="12">
        <v>831.0</v>
      </c>
      <c r="C31" s="13" t="s">
        <v>204</v>
      </c>
      <c r="D31" s="33" t="s">
        <v>205</v>
      </c>
      <c r="E31" s="15" t="s">
        <v>1</v>
      </c>
      <c r="F31" s="16">
        <v>0.48</v>
      </c>
      <c r="G31" s="17">
        <v>0.48</v>
      </c>
      <c r="H31" s="18" t="s">
        <v>2</v>
      </c>
      <c r="I31" s="19"/>
      <c r="J31" s="20" t="s">
        <v>14</v>
      </c>
      <c r="K31" s="5">
        <f t="shared" si="1"/>
        <v>0</v>
      </c>
    </row>
    <row r="32">
      <c r="A32" s="11" t="s">
        <v>199</v>
      </c>
      <c r="B32" s="34">
        <v>1038.0</v>
      </c>
      <c r="C32" s="13" t="s">
        <v>206</v>
      </c>
      <c r="D32" s="33" t="s">
        <v>207</v>
      </c>
      <c r="E32" s="15" t="s">
        <v>1</v>
      </c>
      <c r="F32" s="16">
        <v>0.48</v>
      </c>
      <c r="G32" s="35">
        <v>0.46</v>
      </c>
      <c r="H32" s="18" t="s">
        <v>2</v>
      </c>
      <c r="I32" s="15" t="s">
        <v>1</v>
      </c>
      <c r="J32" s="36">
        <f t="shared" ref="J32:J34" si="7">+2</f>
        <v>2</v>
      </c>
      <c r="K32" s="5">
        <f t="shared" si="1"/>
        <v>2</v>
      </c>
    </row>
    <row r="33">
      <c r="A33" s="11" t="s">
        <v>208</v>
      </c>
      <c r="B33" s="34">
        <v>1330.0</v>
      </c>
      <c r="C33" s="13" t="s">
        <v>209</v>
      </c>
      <c r="D33" s="14"/>
      <c r="E33" s="15" t="s">
        <v>1</v>
      </c>
      <c r="F33" s="39">
        <v>0.5</v>
      </c>
      <c r="G33" s="17">
        <v>0.48</v>
      </c>
      <c r="H33" s="18" t="s">
        <v>2</v>
      </c>
      <c r="I33" s="15" t="s">
        <v>1</v>
      </c>
      <c r="J33" s="36">
        <f t="shared" si="7"/>
        <v>2</v>
      </c>
      <c r="K33" s="5">
        <f t="shared" si="1"/>
        <v>2</v>
      </c>
    </row>
    <row r="34">
      <c r="A34" s="11" t="s">
        <v>208</v>
      </c>
      <c r="B34" s="34">
        <v>1444.0</v>
      </c>
      <c r="C34" s="13" t="s">
        <v>210</v>
      </c>
      <c r="D34" s="14"/>
      <c r="E34" s="15" t="s">
        <v>1</v>
      </c>
      <c r="F34" s="39">
        <v>0.5</v>
      </c>
      <c r="G34" s="17">
        <v>0.48</v>
      </c>
      <c r="H34" s="18" t="s">
        <v>2</v>
      </c>
      <c r="I34" s="15" t="s">
        <v>1</v>
      </c>
      <c r="J34" s="36">
        <f t="shared" si="7"/>
        <v>2</v>
      </c>
      <c r="K34" s="5">
        <f t="shared" si="1"/>
        <v>2</v>
      </c>
    </row>
    <row r="35">
      <c r="A35" s="11" t="s">
        <v>208</v>
      </c>
      <c r="B35" s="12">
        <v>600.0</v>
      </c>
      <c r="C35" s="13" t="s">
        <v>211</v>
      </c>
      <c r="D35" s="14"/>
      <c r="E35" s="15" t="s">
        <v>1</v>
      </c>
      <c r="F35" s="16">
        <v>0.49</v>
      </c>
      <c r="G35" s="17">
        <v>0.49</v>
      </c>
      <c r="H35" s="18" t="s">
        <v>2</v>
      </c>
      <c r="I35" s="19"/>
      <c r="J35" s="20" t="s">
        <v>14</v>
      </c>
      <c r="K35" s="5">
        <f t="shared" si="1"/>
        <v>0</v>
      </c>
    </row>
    <row r="36">
      <c r="A36" s="11" t="s">
        <v>208</v>
      </c>
      <c r="B36" s="12">
        <v>600.0</v>
      </c>
      <c r="C36" s="13" t="s">
        <v>212</v>
      </c>
      <c r="D36" s="14"/>
      <c r="E36" s="15" t="s">
        <v>1</v>
      </c>
      <c r="F36" s="16">
        <v>0.48</v>
      </c>
      <c r="G36" s="17">
        <v>0.48</v>
      </c>
      <c r="H36" s="18" t="s">
        <v>2</v>
      </c>
      <c r="I36" s="19"/>
      <c r="J36" s="20" t="s">
        <v>14</v>
      </c>
      <c r="K36" s="5">
        <f t="shared" si="1"/>
        <v>0</v>
      </c>
    </row>
    <row r="37">
      <c r="A37" s="11" t="s">
        <v>137</v>
      </c>
      <c r="B37" s="12">
        <v>600.0</v>
      </c>
      <c r="C37" s="13" t="s">
        <v>213</v>
      </c>
      <c r="D37" s="33" t="s">
        <v>214</v>
      </c>
      <c r="E37" s="15" t="s">
        <v>1</v>
      </c>
      <c r="F37" s="16">
        <v>0.49</v>
      </c>
      <c r="G37" s="17">
        <v>0.49</v>
      </c>
      <c r="H37" s="18" t="s">
        <v>2</v>
      </c>
      <c r="I37" s="19"/>
      <c r="J37" s="20" t="s">
        <v>14</v>
      </c>
      <c r="K37" s="5">
        <f t="shared" si="1"/>
        <v>0</v>
      </c>
    </row>
    <row r="38">
      <c r="A38" s="24" t="s">
        <v>137</v>
      </c>
      <c r="B38" s="25">
        <v>637.0</v>
      </c>
      <c r="C38" s="26" t="s">
        <v>215</v>
      </c>
      <c r="D38" s="26" t="s">
        <v>216</v>
      </c>
      <c r="E38" s="28" t="s">
        <v>1</v>
      </c>
      <c r="F38" s="41">
        <v>0.49</v>
      </c>
      <c r="G38" s="42">
        <v>0.49</v>
      </c>
      <c r="H38" s="31" t="s">
        <v>2</v>
      </c>
      <c r="I38" s="46"/>
      <c r="J38" s="47" t="s">
        <v>14</v>
      </c>
      <c r="K38" s="5">
        <f t="shared" si="1"/>
        <v>0</v>
      </c>
    </row>
    <row r="39">
      <c r="A39" s="11" t="s">
        <v>52</v>
      </c>
      <c r="B39" s="34">
        <v>1470.0</v>
      </c>
      <c r="C39" s="13" t="s">
        <v>217</v>
      </c>
      <c r="D39" s="14"/>
      <c r="E39" s="15" t="s">
        <v>1</v>
      </c>
      <c r="F39" s="16">
        <v>0.49</v>
      </c>
      <c r="G39" s="17">
        <v>0.49</v>
      </c>
      <c r="H39" s="18" t="s">
        <v>2</v>
      </c>
      <c r="I39" s="15" t="s">
        <v>2</v>
      </c>
      <c r="J39" s="23">
        <f t="shared" ref="J39:J40" si="8">+1</f>
        <v>1</v>
      </c>
      <c r="K39" s="5">
        <f t="shared" si="1"/>
        <v>-1</v>
      </c>
    </row>
    <row r="40">
      <c r="A40" s="11" t="s">
        <v>52</v>
      </c>
      <c r="B40" s="34">
        <v>1470.0</v>
      </c>
      <c r="C40" s="13" t="s">
        <v>218</v>
      </c>
      <c r="D40" s="14"/>
      <c r="E40" s="15" t="s">
        <v>1</v>
      </c>
      <c r="F40" s="16">
        <v>0.48</v>
      </c>
      <c r="G40" s="17">
        <v>0.49</v>
      </c>
      <c r="H40" s="18" t="s">
        <v>2</v>
      </c>
      <c r="I40" s="15" t="s">
        <v>2</v>
      </c>
      <c r="J40" s="23">
        <f t="shared" si="8"/>
        <v>1</v>
      </c>
      <c r="K40" s="5">
        <f t="shared" si="1"/>
        <v>-1</v>
      </c>
    </row>
    <row r="41">
      <c r="A41" s="11" t="s">
        <v>219</v>
      </c>
      <c r="B41" s="12">
        <v>736.0</v>
      </c>
      <c r="C41" s="13" t="s">
        <v>220</v>
      </c>
      <c r="D41" s="14"/>
      <c r="E41" s="15" t="s">
        <v>1</v>
      </c>
      <c r="F41" s="39">
        <v>0.51</v>
      </c>
      <c r="G41" s="35">
        <v>0.45</v>
      </c>
      <c r="H41" s="18" t="s">
        <v>2</v>
      </c>
      <c r="I41" s="15" t="s">
        <v>1</v>
      </c>
      <c r="J41" s="36">
        <f>+6</f>
        <v>6</v>
      </c>
      <c r="K41" s="5">
        <f t="shared" si="1"/>
        <v>6</v>
      </c>
    </row>
    <row r="42">
      <c r="A42" s="11" t="s">
        <v>221</v>
      </c>
      <c r="B42" s="12">
        <v>800.0</v>
      </c>
      <c r="C42" s="13" t="s">
        <v>222</v>
      </c>
      <c r="D42" s="14"/>
      <c r="E42" s="15" t="s">
        <v>1</v>
      </c>
      <c r="F42" s="16">
        <v>0.48</v>
      </c>
      <c r="G42" s="17">
        <v>0.49</v>
      </c>
      <c r="H42" s="18" t="s">
        <v>2</v>
      </c>
      <c r="I42" s="15" t="s">
        <v>2</v>
      </c>
      <c r="J42" s="23">
        <f>+1</f>
        <v>1</v>
      </c>
      <c r="K42" s="5">
        <f t="shared" si="1"/>
        <v>-1</v>
      </c>
    </row>
    <row r="43">
      <c r="A43" s="24" t="s">
        <v>57</v>
      </c>
      <c r="B43" s="25">
        <v>746.0</v>
      </c>
      <c r="C43" s="26" t="s">
        <v>223</v>
      </c>
      <c r="D43" s="26" t="s">
        <v>224</v>
      </c>
      <c r="E43" s="28" t="s">
        <v>1</v>
      </c>
      <c r="F43" s="41">
        <v>0.49</v>
      </c>
      <c r="G43" s="48">
        <v>0.47</v>
      </c>
      <c r="H43" s="31" t="s">
        <v>2</v>
      </c>
      <c r="I43" s="28" t="s">
        <v>1</v>
      </c>
      <c r="J43" s="45">
        <f>+2</f>
        <v>2</v>
      </c>
      <c r="K43" s="5">
        <f t="shared" si="1"/>
        <v>2</v>
      </c>
    </row>
    <row r="44">
      <c r="A44" s="11" t="s">
        <v>62</v>
      </c>
      <c r="B44" s="34">
        <v>1542.0</v>
      </c>
      <c r="C44" s="13" t="s">
        <v>225</v>
      </c>
      <c r="D44" s="14"/>
      <c r="E44" s="15" t="s">
        <v>1</v>
      </c>
      <c r="F44" s="39">
        <v>0.5</v>
      </c>
      <c r="G44" s="35">
        <v>0.47</v>
      </c>
      <c r="H44" s="18" t="s">
        <v>2</v>
      </c>
      <c r="I44" s="15" t="s">
        <v>1</v>
      </c>
      <c r="J44" s="36">
        <f>+3</f>
        <v>3</v>
      </c>
      <c r="K44" s="5">
        <f t="shared" si="1"/>
        <v>3</v>
      </c>
    </row>
    <row r="45">
      <c r="A45" s="24" t="s">
        <v>62</v>
      </c>
      <c r="B45" s="40">
        <v>1552.0</v>
      </c>
      <c r="C45" s="26" t="s">
        <v>226</v>
      </c>
      <c r="D45" s="27"/>
      <c r="E45" s="28" t="s">
        <v>1</v>
      </c>
      <c r="F45" s="54">
        <v>0.51</v>
      </c>
      <c r="G45" s="48">
        <v>0.46</v>
      </c>
      <c r="H45" s="31" t="s">
        <v>2</v>
      </c>
      <c r="I45" s="28" t="s">
        <v>1</v>
      </c>
      <c r="J45" s="45">
        <f>+5</f>
        <v>5</v>
      </c>
      <c r="K45" s="5">
        <f t="shared" si="1"/>
        <v>5</v>
      </c>
    </row>
    <row r="46">
      <c r="A46" s="11" t="s">
        <v>227</v>
      </c>
      <c r="B46" s="12">
        <v>834.0</v>
      </c>
      <c r="C46" s="13" t="s">
        <v>228</v>
      </c>
      <c r="D46" s="14"/>
      <c r="E46" s="15" t="s">
        <v>1</v>
      </c>
      <c r="F46" s="21">
        <v>0.46</v>
      </c>
      <c r="G46" s="37">
        <v>0.43</v>
      </c>
      <c r="H46" s="18" t="s">
        <v>2</v>
      </c>
      <c r="I46" s="15" t="s">
        <v>1</v>
      </c>
      <c r="J46" s="36">
        <f>+3</f>
        <v>3</v>
      </c>
      <c r="K46" s="5">
        <f t="shared" si="1"/>
        <v>3</v>
      </c>
    </row>
    <row r="47">
      <c r="A47" s="11" t="s">
        <v>227</v>
      </c>
      <c r="B47" s="12">
        <v>834.0</v>
      </c>
      <c r="C47" s="13" t="s">
        <v>229</v>
      </c>
      <c r="D47" s="14"/>
      <c r="E47" s="15" t="s">
        <v>1</v>
      </c>
      <c r="F47" s="39">
        <v>0.51</v>
      </c>
      <c r="G47" s="17">
        <v>0.49</v>
      </c>
      <c r="H47" s="18" t="s">
        <v>2</v>
      </c>
      <c r="I47" s="15" t="s">
        <v>1</v>
      </c>
      <c r="J47" s="36">
        <f t="shared" ref="J47:J48" si="9">+2</f>
        <v>2</v>
      </c>
      <c r="K47" s="5">
        <f t="shared" si="1"/>
        <v>2</v>
      </c>
    </row>
    <row r="48">
      <c r="A48" s="11" t="s">
        <v>227</v>
      </c>
      <c r="B48" s="12">
        <v>753.0</v>
      </c>
      <c r="C48" s="13" t="s">
        <v>230</v>
      </c>
      <c r="D48" s="14"/>
      <c r="E48" s="15" t="s">
        <v>1</v>
      </c>
      <c r="F48" s="21">
        <v>0.46</v>
      </c>
      <c r="G48" s="37">
        <v>0.44</v>
      </c>
      <c r="H48" s="18" t="s">
        <v>2</v>
      </c>
      <c r="I48" s="15" t="s">
        <v>1</v>
      </c>
      <c r="J48" s="36">
        <f t="shared" si="9"/>
        <v>2</v>
      </c>
      <c r="K48" s="5">
        <f t="shared" si="1"/>
        <v>2</v>
      </c>
    </row>
    <row r="49">
      <c r="A49" s="11" t="s">
        <v>227</v>
      </c>
      <c r="B49" s="12">
        <v>753.0</v>
      </c>
      <c r="C49" s="13" t="s">
        <v>231</v>
      </c>
      <c r="D49" s="14"/>
      <c r="E49" s="15" t="s">
        <v>1</v>
      </c>
      <c r="F49" s="39">
        <v>0.5</v>
      </c>
      <c r="G49" s="17">
        <v>0.49</v>
      </c>
      <c r="H49" s="18" t="s">
        <v>2</v>
      </c>
      <c r="I49" s="15" t="s">
        <v>1</v>
      </c>
      <c r="J49" s="36">
        <f t="shared" ref="J49:J51" si="10">+1</f>
        <v>1</v>
      </c>
      <c r="K49" s="5">
        <f t="shared" si="1"/>
        <v>1</v>
      </c>
    </row>
    <row r="50">
      <c r="A50" s="11" t="s">
        <v>232</v>
      </c>
      <c r="B50" s="12">
        <v>500.0</v>
      </c>
      <c r="C50" s="13" t="s">
        <v>233</v>
      </c>
      <c r="D50" s="33" t="s">
        <v>234</v>
      </c>
      <c r="E50" s="15" t="s">
        <v>1</v>
      </c>
      <c r="F50" s="21">
        <v>0.47</v>
      </c>
      <c r="G50" s="17">
        <v>0.48</v>
      </c>
      <c r="H50" s="18" t="s">
        <v>2</v>
      </c>
      <c r="I50" s="15" t="s">
        <v>2</v>
      </c>
      <c r="J50" s="23">
        <f t="shared" si="10"/>
        <v>1</v>
      </c>
      <c r="K50" s="5">
        <f t="shared" si="1"/>
        <v>-1</v>
      </c>
    </row>
    <row r="51">
      <c r="A51" s="11" t="s">
        <v>235</v>
      </c>
      <c r="B51" s="12">
        <v>800.0</v>
      </c>
      <c r="C51" s="13" t="s">
        <v>236</v>
      </c>
      <c r="D51" s="33" t="s">
        <v>237</v>
      </c>
      <c r="E51" s="15" t="s">
        <v>1</v>
      </c>
      <c r="F51" s="16">
        <v>0.49</v>
      </c>
      <c r="G51" s="17">
        <v>0.5</v>
      </c>
      <c r="H51" s="18" t="s">
        <v>2</v>
      </c>
      <c r="I51" s="15" t="s">
        <v>2</v>
      </c>
      <c r="J51" s="23">
        <f t="shared" si="10"/>
        <v>1</v>
      </c>
      <c r="K51" s="5">
        <f t="shared" si="1"/>
        <v>-1</v>
      </c>
    </row>
    <row r="52">
      <c r="A52" s="24" t="s">
        <v>65</v>
      </c>
      <c r="B52" s="25">
        <v>557.0</v>
      </c>
      <c r="C52" s="26" t="s">
        <v>238</v>
      </c>
      <c r="D52" s="26" t="s">
        <v>239</v>
      </c>
      <c r="E52" s="28" t="s">
        <v>1</v>
      </c>
      <c r="F52" s="41">
        <v>0.49</v>
      </c>
      <c r="G52" s="48">
        <v>0.47</v>
      </c>
      <c r="H52" s="31" t="s">
        <v>2</v>
      </c>
      <c r="I52" s="28" t="s">
        <v>1</v>
      </c>
      <c r="J52" s="45">
        <f>+2</f>
        <v>2</v>
      </c>
      <c r="K52" s="5">
        <f t="shared" si="1"/>
        <v>2</v>
      </c>
    </row>
    <row r="53">
      <c r="A53" s="11" t="s">
        <v>68</v>
      </c>
      <c r="B53" s="12">
        <v>600.0</v>
      </c>
      <c r="C53" s="13" t="s">
        <v>240</v>
      </c>
      <c r="D53" s="33" t="s">
        <v>241</v>
      </c>
      <c r="E53" s="15" t="s">
        <v>1</v>
      </c>
      <c r="F53" s="21">
        <v>0.47</v>
      </c>
      <c r="G53" s="17">
        <v>0.48</v>
      </c>
      <c r="H53" s="18" t="s">
        <v>2</v>
      </c>
      <c r="I53" s="15" t="s">
        <v>2</v>
      </c>
      <c r="J53" s="23">
        <f>+1</f>
        <v>1</v>
      </c>
      <c r="K53" s="5">
        <f t="shared" si="1"/>
        <v>-1</v>
      </c>
    </row>
    <row r="54">
      <c r="A54" s="11" t="s">
        <v>242</v>
      </c>
      <c r="B54" s="34">
        <v>1108.0</v>
      </c>
      <c r="C54" s="13" t="s">
        <v>243</v>
      </c>
      <c r="D54" s="14"/>
      <c r="E54" s="15" t="s">
        <v>1</v>
      </c>
      <c r="F54" s="16">
        <v>0.48</v>
      </c>
      <c r="G54" s="17">
        <v>0.48</v>
      </c>
      <c r="H54" s="18" t="s">
        <v>2</v>
      </c>
      <c r="I54" s="19"/>
      <c r="J54" s="20" t="s">
        <v>14</v>
      </c>
      <c r="K54" s="5">
        <f t="shared" si="1"/>
        <v>0</v>
      </c>
    </row>
    <row r="55">
      <c r="A55" s="24" t="s">
        <v>242</v>
      </c>
      <c r="B55" s="40">
        <v>1108.0</v>
      </c>
      <c r="C55" s="26" t="s">
        <v>244</v>
      </c>
      <c r="D55" s="27"/>
      <c r="E55" s="28" t="s">
        <v>1</v>
      </c>
      <c r="F55" s="41">
        <v>0.48</v>
      </c>
      <c r="G55" s="42">
        <v>0.48</v>
      </c>
      <c r="H55" s="31" t="s">
        <v>2</v>
      </c>
      <c r="I55" s="46"/>
      <c r="J55" s="47" t="s">
        <v>14</v>
      </c>
      <c r="K55" s="5">
        <f t="shared" si="1"/>
        <v>0</v>
      </c>
    </row>
    <row r="56">
      <c r="A56" s="11" t="s">
        <v>245</v>
      </c>
      <c r="B56" s="34">
        <v>1083.0</v>
      </c>
      <c r="C56" s="13" t="s">
        <v>246</v>
      </c>
      <c r="D56" s="14"/>
      <c r="E56" s="15" t="s">
        <v>1</v>
      </c>
      <c r="F56" s="21">
        <v>0.47</v>
      </c>
      <c r="G56" s="35">
        <v>0.47</v>
      </c>
      <c r="H56" s="18" t="s">
        <v>2</v>
      </c>
      <c r="I56" s="19"/>
      <c r="J56" s="20" t="s">
        <v>14</v>
      </c>
      <c r="K56" s="5">
        <f t="shared" si="1"/>
        <v>0</v>
      </c>
    </row>
    <row r="57">
      <c r="A57" s="24" t="s">
        <v>73</v>
      </c>
      <c r="B57" s="25">
        <v>624.0</v>
      </c>
      <c r="C57" s="26" t="s">
        <v>247</v>
      </c>
      <c r="D57" s="26" t="s">
        <v>248</v>
      </c>
      <c r="E57" s="28" t="s">
        <v>1</v>
      </c>
      <c r="F57" s="41">
        <v>0.48</v>
      </c>
      <c r="G57" s="42">
        <v>0.48</v>
      </c>
      <c r="H57" s="31" t="s">
        <v>2</v>
      </c>
      <c r="I57" s="46"/>
      <c r="J57" s="47" t="s">
        <v>14</v>
      </c>
      <c r="K57" s="5">
        <f t="shared" si="1"/>
        <v>0</v>
      </c>
    </row>
    <row r="58">
      <c r="A58" s="11" t="s">
        <v>73</v>
      </c>
      <c r="B58" s="12">
        <v>624.0</v>
      </c>
      <c r="C58" s="13" t="s">
        <v>249</v>
      </c>
      <c r="D58" s="33" t="s">
        <v>250</v>
      </c>
      <c r="E58" s="15" t="s">
        <v>1</v>
      </c>
      <c r="F58" s="21">
        <v>0.47</v>
      </c>
      <c r="G58" s="35">
        <v>0.47</v>
      </c>
      <c r="H58" s="18" t="s">
        <v>2</v>
      </c>
      <c r="I58" s="19"/>
      <c r="J58" s="20" t="s">
        <v>14</v>
      </c>
      <c r="K58" s="5">
        <f t="shared" si="1"/>
        <v>0</v>
      </c>
    </row>
    <row r="59">
      <c r="A59" s="11" t="s">
        <v>73</v>
      </c>
      <c r="B59" s="12">
        <v>635.0</v>
      </c>
      <c r="C59" s="13" t="s">
        <v>251</v>
      </c>
      <c r="D59" s="33" t="s">
        <v>252</v>
      </c>
      <c r="E59" s="15" t="s">
        <v>1</v>
      </c>
      <c r="F59" s="16">
        <v>0.48</v>
      </c>
      <c r="G59" s="17">
        <v>0.48</v>
      </c>
      <c r="H59" s="18" t="s">
        <v>2</v>
      </c>
      <c r="I59" s="19"/>
      <c r="J59" s="20" t="s">
        <v>14</v>
      </c>
      <c r="K59" s="5">
        <f t="shared" si="1"/>
        <v>0</v>
      </c>
    </row>
    <row r="60">
      <c r="A60" s="11" t="s">
        <v>73</v>
      </c>
      <c r="B60" s="12">
        <v>635.0</v>
      </c>
      <c r="C60" s="13" t="s">
        <v>253</v>
      </c>
      <c r="D60" s="33" t="s">
        <v>254</v>
      </c>
      <c r="E60" s="15" t="s">
        <v>1</v>
      </c>
      <c r="F60" s="21">
        <v>0.47</v>
      </c>
      <c r="G60" s="35">
        <v>0.47</v>
      </c>
      <c r="H60" s="18" t="s">
        <v>2</v>
      </c>
      <c r="I60" s="19"/>
      <c r="J60" s="20" t="s">
        <v>14</v>
      </c>
      <c r="K60" s="5">
        <f t="shared" si="1"/>
        <v>0</v>
      </c>
    </row>
    <row r="61">
      <c r="A61" s="11" t="s">
        <v>82</v>
      </c>
      <c r="B61" s="12">
        <v>622.0</v>
      </c>
      <c r="C61" s="13" t="s">
        <v>255</v>
      </c>
      <c r="D61" s="33" t="s">
        <v>256</v>
      </c>
      <c r="E61" s="15" t="s">
        <v>1</v>
      </c>
      <c r="F61" s="21">
        <v>0.47</v>
      </c>
      <c r="G61" s="35">
        <v>0.46</v>
      </c>
      <c r="H61" s="18" t="s">
        <v>2</v>
      </c>
      <c r="I61" s="15" t="s">
        <v>1</v>
      </c>
      <c r="J61" s="36">
        <f>+1</f>
        <v>1</v>
      </c>
      <c r="K61" s="5">
        <f t="shared" si="1"/>
        <v>1</v>
      </c>
    </row>
    <row r="62">
      <c r="A62" s="11" t="s">
        <v>257</v>
      </c>
      <c r="B62" s="12">
        <v>600.0</v>
      </c>
      <c r="C62" s="13" t="s">
        <v>258</v>
      </c>
      <c r="D62" s="14"/>
      <c r="E62" s="15" t="s">
        <v>1</v>
      </c>
      <c r="F62" s="16">
        <v>0.48</v>
      </c>
      <c r="G62" s="35">
        <v>0.46</v>
      </c>
      <c r="H62" s="18" t="s">
        <v>2</v>
      </c>
      <c r="I62" s="15" t="s">
        <v>1</v>
      </c>
      <c r="J62" s="36">
        <f>+2</f>
        <v>2</v>
      </c>
      <c r="K62" s="5">
        <f t="shared" si="1"/>
        <v>2</v>
      </c>
    </row>
    <row r="63">
      <c r="A63" s="11" t="s">
        <v>257</v>
      </c>
      <c r="B63" s="12">
        <v>600.0</v>
      </c>
      <c r="C63" s="13" t="s">
        <v>259</v>
      </c>
      <c r="D63" s="14"/>
      <c r="E63" s="15" t="s">
        <v>1</v>
      </c>
      <c r="F63" s="39">
        <v>0.5</v>
      </c>
      <c r="G63" s="35">
        <v>0.47</v>
      </c>
      <c r="H63" s="18" t="s">
        <v>2</v>
      </c>
      <c r="I63" s="15" t="s">
        <v>1</v>
      </c>
      <c r="J63" s="36">
        <f>+3</f>
        <v>3</v>
      </c>
      <c r="K63" s="5">
        <f t="shared" si="1"/>
        <v>3</v>
      </c>
    </row>
    <row r="64">
      <c r="A64" s="11" t="s">
        <v>85</v>
      </c>
      <c r="B64" s="12">
        <v>932.0</v>
      </c>
      <c r="C64" s="13" t="s">
        <v>260</v>
      </c>
      <c r="D64" s="14"/>
      <c r="E64" s="15" t="s">
        <v>1</v>
      </c>
      <c r="F64" s="16">
        <v>0.49</v>
      </c>
      <c r="G64" s="17">
        <v>0.48</v>
      </c>
      <c r="H64" s="18" t="s">
        <v>2</v>
      </c>
      <c r="I64" s="15" t="s">
        <v>1</v>
      </c>
      <c r="J64" s="36">
        <f t="shared" ref="J64:J67" si="11">+1</f>
        <v>1</v>
      </c>
      <c r="K64" s="5">
        <f t="shared" si="1"/>
        <v>1</v>
      </c>
    </row>
    <row r="65">
      <c r="A65" s="24" t="s">
        <v>85</v>
      </c>
      <c r="B65" s="25">
        <v>932.0</v>
      </c>
      <c r="C65" s="26" t="s">
        <v>261</v>
      </c>
      <c r="D65" s="27"/>
      <c r="E65" s="28" t="s">
        <v>1</v>
      </c>
      <c r="F65" s="41">
        <v>0.49</v>
      </c>
      <c r="G65" s="42">
        <v>0.48</v>
      </c>
      <c r="H65" s="31" t="s">
        <v>2</v>
      </c>
      <c r="I65" s="28" t="s">
        <v>1</v>
      </c>
      <c r="J65" s="45">
        <f t="shared" si="11"/>
        <v>1</v>
      </c>
      <c r="K65" s="5">
        <f t="shared" si="1"/>
        <v>1</v>
      </c>
    </row>
    <row r="66">
      <c r="A66" s="11" t="s">
        <v>262</v>
      </c>
      <c r="B66" s="12">
        <v>787.0</v>
      </c>
      <c r="C66" s="13" t="s">
        <v>263</v>
      </c>
      <c r="D66" s="33" t="s">
        <v>264</v>
      </c>
      <c r="E66" s="15" t="s">
        <v>1</v>
      </c>
      <c r="F66" s="16">
        <v>0.49</v>
      </c>
      <c r="G66" s="22">
        <v>0.5</v>
      </c>
      <c r="H66" s="18" t="s">
        <v>2</v>
      </c>
      <c r="I66" s="15" t="s">
        <v>2</v>
      </c>
      <c r="J66" s="23">
        <f t="shared" si="11"/>
        <v>1</v>
      </c>
      <c r="K66" s="5">
        <f t="shared" si="1"/>
        <v>-1</v>
      </c>
    </row>
    <row r="67">
      <c r="A67" s="11" t="s">
        <v>93</v>
      </c>
      <c r="B67" s="12">
        <v>527.0</v>
      </c>
      <c r="C67" s="13" t="s">
        <v>265</v>
      </c>
      <c r="D67" s="14"/>
      <c r="E67" s="15" t="s">
        <v>1</v>
      </c>
      <c r="F67" s="21">
        <v>0.47</v>
      </c>
      <c r="G67" s="17">
        <v>0.48</v>
      </c>
      <c r="H67" s="18" t="s">
        <v>2</v>
      </c>
      <c r="I67" s="15" t="s">
        <v>2</v>
      </c>
      <c r="J67" s="23">
        <f t="shared" si="11"/>
        <v>1</v>
      </c>
      <c r="K67" s="5">
        <f t="shared" si="1"/>
        <v>-1</v>
      </c>
    </row>
    <row r="68">
      <c r="A68" s="24" t="s">
        <v>95</v>
      </c>
      <c r="B68" s="25">
        <v>695.0</v>
      </c>
      <c r="C68" s="26" t="s">
        <v>266</v>
      </c>
      <c r="D68" s="27"/>
      <c r="E68" s="28" t="s">
        <v>1</v>
      </c>
      <c r="F68" s="54">
        <v>0.5</v>
      </c>
      <c r="G68" s="48">
        <v>0.47</v>
      </c>
      <c r="H68" s="31" t="s">
        <v>2</v>
      </c>
      <c r="I68" s="28" t="s">
        <v>1</v>
      </c>
      <c r="J68" s="45">
        <f>+3</f>
        <v>3</v>
      </c>
      <c r="K68" s="5">
        <f t="shared" si="1"/>
        <v>3</v>
      </c>
    </row>
    <row r="69">
      <c r="A69" s="11" t="s">
        <v>95</v>
      </c>
      <c r="B69" s="12">
        <v>695.0</v>
      </c>
      <c r="C69" s="13" t="s">
        <v>267</v>
      </c>
      <c r="D69" s="14"/>
      <c r="E69" s="15" t="s">
        <v>1</v>
      </c>
      <c r="F69" s="39">
        <v>0.5</v>
      </c>
      <c r="G69" s="35">
        <v>0.46</v>
      </c>
      <c r="H69" s="18" t="s">
        <v>2</v>
      </c>
      <c r="I69" s="15" t="s">
        <v>1</v>
      </c>
      <c r="J69" s="36">
        <f>+4</f>
        <v>4</v>
      </c>
      <c r="K69" s="5">
        <f t="shared" si="1"/>
        <v>4</v>
      </c>
    </row>
    <row r="70">
      <c r="A70" s="11" t="s">
        <v>98</v>
      </c>
      <c r="B70" s="12">
        <v>641.0</v>
      </c>
      <c r="C70" s="13" t="s">
        <v>268</v>
      </c>
      <c r="D70" s="33" t="s">
        <v>269</v>
      </c>
      <c r="E70" s="15" t="s">
        <v>1</v>
      </c>
      <c r="F70" s="16">
        <v>0.48</v>
      </c>
      <c r="G70" s="35">
        <v>0.47</v>
      </c>
      <c r="H70" s="18" t="s">
        <v>2</v>
      </c>
      <c r="I70" s="15" t="s">
        <v>1</v>
      </c>
      <c r="J70" s="36">
        <f t="shared" ref="J70:J71" si="12">+1</f>
        <v>1</v>
      </c>
      <c r="K70" s="5">
        <f t="shared" si="1"/>
        <v>1</v>
      </c>
    </row>
    <row r="71">
      <c r="A71" s="11" t="s">
        <v>98</v>
      </c>
      <c r="B71" s="12">
        <v>803.0</v>
      </c>
      <c r="C71" s="13" t="s">
        <v>270</v>
      </c>
      <c r="D71" s="14"/>
      <c r="E71" s="15" t="s">
        <v>1</v>
      </c>
      <c r="F71" s="16">
        <v>0.49</v>
      </c>
      <c r="G71" s="22">
        <v>0.5</v>
      </c>
      <c r="H71" s="18" t="s">
        <v>2</v>
      </c>
      <c r="I71" s="15" t="s">
        <v>2</v>
      </c>
      <c r="J71" s="23">
        <f t="shared" si="12"/>
        <v>1</v>
      </c>
      <c r="K71" s="5">
        <f t="shared" si="1"/>
        <v>-1</v>
      </c>
    </row>
    <row r="72">
      <c r="A72" s="11" t="s">
        <v>271</v>
      </c>
      <c r="B72" s="12">
        <v>800.0</v>
      </c>
      <c r="C72" s="13" t="s">
        <v>272</v>
      </c>
      <c r="D72" s="14"/>
      <c r="E72" s="15" t="s">
        <v>1</v>
      </c>
      <c r="F72" s="16">
        <v>0.48</v>
      </c>
      <c r="G72" s="17">
        <v>0.48</v>
      </c>
      <c r="H72" s="18" t="s">
        <v>2</v>
      </c>
      <c r="I72" s="19"/>
      <c r="J72" s="20" t="s">
        <v>14</v>
      </c>
      <c r="K72" s="5">
        <f t="shared" si="1"/>
        <v>0</v>
      </c>
    </row>
    <row r="73">
      <c r="A73" s="24" t="s">
        <v>103</v>
      </c>
      <c r="B73" s="25">
        <v>800.0</v>
      </c>
      <c r="C73" s="26" t="s">
        <v>273</v>
      </c>
      <c r="D73" s="31" t="s">
        <v>105</v>
      </c>
      <c r="E73" s="28" t="s">
        <v>1</v>
      </c>
      <c r="F73" s="41">
        <v>0.48</v>
      </c>
      <c r="G73" s="42">
        <v>0.49</v>
      </c>
      <c r="H73" s="31" t="s">
        <v>2</v>
      </c>
      <c r="I73" s="28" t="s">
        <v>2</v>
      </c>
      <c r="J73" s="32">
        <f t="shared" ref="J73:J74" si="13">+1</f>
        <v>1</v>
      </c>
      <c r="K73" s="5">
        <f t="shared" si="1"/>
        <v>-1</v>
      </c>
    </row>
    <row r="74">
      <c r="A74" s="11" t="s">
        <v>106</v>
      </c>
      <c r="B74" s="34">
        <v>1000.0</v>
      </c>
      <c r="C74" s="13" t="s">
        <v>274</v>
      </c>
      <c r="D74" s="33" t="s">
        <v>275</v>
      </c>
      <c r="E74" s="15" t="s">
        <v>1</v>
      </c>
      <c r="F74" s="16">
        <v>0.49</v>
      </c>
      <c r="G74" s="17">
        <v>0.5</v>
      </c>
      <c r="H74" s="18" t="s">
        <v>2</v>
      </c>
      <c r="I74" s="15" t="s">
        <v>2</v>
      </c>
      <c r="J74" s="23">
        <f t="shared" si="13"/>
        <v>1</v>
      </c>
      <c r="K74" s="5">
        <f t="shared" si="1"/>
        <v>-1</v>
      </c>
    </row>
    <row r="75">
      <c r="A75" s="24" t="s">
        <v>109</v>
      </c>
      <c r="B75" s="25">
        <v>600.0</v>
      </c>
      <c r="C75" s="26" t="s">
        <v>276</v>
      </c>
      <c r="D75" s="26" t="s">
        <v>277</v>
      </c>
      <c r="E75" s="28" t="s">
        <v>1</v>
      </c>
      <c r="F75" s="41">
        <v>0.48</v>
      </c>
      <c r="G75" s="42">
        <v>0.48</v>
      </c>
      <c r="H75" s="31" t="s">
        <v>2</v>
      </c>
      <c r="I75" s="46"/>
      <c r="J75" s="47" t="s">
        <v>14</v>
      </c>
      <c r="K75" s="5">
        <f t="shared" si="1"/>
        <v>0</v>
      </c>
    </row>
    <row r="76">
      <c r="A76" s="11" t="s">
        <v>109</v>
      </c>
      <c r="B76" s="12">
        <v>600.0</v>
      </c>
      <c r="C76" s="13" t="s">
        <v>278</v>
      </c>
      <c r="D76" s="33" t="s">
        <v>279</v>
      </c>
      <c r="E76" s="15" t="s">
        <v>1</v>
      </c>
      <c r="F76" s="21">
        <v>0.46</v>
      </c>
      <c r="G76" s="35">
        <v>0.45</v>
      </c>
      <c r="H76" s="18" t="s">
        <v>2</v>
      </c>
      <c r="I76" s="15" t="s">
        <v>1</v>
      </c>
      <c r="J76" s="36">
        <f>+1</f>
        <v>1</v>
      </c>
      <c r="K76" s="5">
        <f t="shared" si="1"/>
        <v>1</v>
      </c>
    </row>
    <row r="77">
      <c r="A77" s="11" t="s">
        <v>280</v>
      </c>
      <c r="B77" s="12">
        <v>450.0</v>
      </c>
      <c r="C77" s="13" t="s">
        <v>281</v>
      </c>
      <c r="D77" s="14"/>
      <c r="E77" s="15" t="s">
        <v>1</v>
      </c>
      <c r="F77" s="39">
        <v>0.5</v>
      </c>
      <c r="G77" s="17">
        <v>0.48</v>
      </c>
      <c r="H77" s="18" t="s">
        <v>2</v>
      </c>
      <c r="I77" s="15" t="s">
        <v>1</v>
      </c>
      <c r="J77" s="36">
        <f t="shared" ref="J77:J79" si="14">+2</f>
        <v>2</v>
      </c>
      <c r="K77" s="5">
        <f t="shared" si="1"/>
        <v>2</v>
      </c>
    </row>
    <row r="78">
      <c r="A78" s="24" t="s">
        <v>282</v>
      </c>
      <c r="B78" s="40">
        <v>1073.0</v>
      </c>
      <c r="C78" s="26" t="s">
        <v>283</v>
      </c>
      <c r="D78" s="27"/>
      <c r="E78" s="28" t="s">
        <v>1</v>
      </c>
      <c r="F78" s="29">
        <v>0.47</v>
      </c>
      <c r="G78" s="42">
        <v>0.49</v>
      </c>
      <c r="H78" s="31" t="s">
        <v>2</v>
      </c>
      <c r="I78" s="28" t="s">
        <v>2</v>
      </c>
      <c r="J78" s="32">
        <f t="shared" si="14"/>
        <v>2</v>
      </c>
      <c r="K78" s="5">
        <f t="shared" si="1"/>
        <v>-2</v>
      </c>
    </row>
    <row r="79">
      <c r="A79" s="11" t="s">
        <v>282</v>
      </c>
      <c r="B79" s="34">
        <v>1073.0</v>
      </c>
      <c r="C79" s="13" t="s">
        <v>284</v>
      </c>
      <c r="D79" s="14"/>
      <c r="E79" s="15" t="s">
        <v>1</v>
      </c>
      <c r="F79" s="21">
        <v>0.46</v>
      </c>
      <c r="G79" s="17">
        <v>0.48</v>
      </c>
      <c r="H79" s="18" t="s">
        <v>2</v>
      </c>
      <c r="I79" s="15" t="s">
        <v>2</v>
      </c>
      <c r="J79" s="23">
        <f t="shared" si="14"/>
        <v>2</v>
      </c>
      <c r="K79" s="5">
        <f t="shared" si="1"/>
        <v>-2</v>
      </c>
    </row>
    <row r="80">
      <c r="A80" s="11" t="s">
        <v>159</v>
      </c>
      <c r="B80" s="12">
        <v>700.0</v>
      </c>
      <c r="C80" s="13" t="s">
        <v>285</v>
      </c>
      <c r="D80" s="33" t="s">
        <v>286</v>
      </c>
      <c r="E80" s="15" t="s">
        <v>1</v>
      </c>
      <c r="F80" s="21">
        <v>0.47</v>
      </c>
      <c r="G80" s="17">
        <v>0.48</v>
      </c>
      <c r="H80" s="18" t="s">
        <v>2</v>
      </c>
      <c r="I80" s="15" t="s">
        <v>2</v>
      </c>
      <c r="J80" s="23">
        <f t="shared" ref="J80:J82" si="15">+1</f>
        <v>1</v>
      </c>
      <c r="K80" s="5">
        <f t="shared" si="1"/>
        <v>-1</v>
      </c>
    </row>
    <row r="81">
      <c r="A81" s="11" t="s">
        <v>117</v>
      </c>
      <c r="B81" s="12">
        <v>533.0</v>
      </c>
      <c r="C81" s="13" t="s">
        <v>287</v>
      </c>
      <c r="D81" s="33" t="s">
        <v>288</v>
      </c>
      <c r="E81" s="15" t="s">
        <v>1</v>
      </c>
      <c r="F81" s="21">
        <v>0.47</v>
      </c>
      <c r="G81" s="35">
        <v>0.46</v>
      </c>
      <c r="H81" s="18" t="s">
        <v>2</v>
      </c>
      <c r="I81" s="15" t="s">
        <v>1</v>
      </c>
      <c r="J81" s="36">
        <f t="shared" si="15"/>
        <v>1</v>
      </c>
      <c r="K81" s="5">
        <f t="shared" si="1"/>
        <v>1</v>
      </c>
    </row>
    <row r="82">
      <c r="A82" s="11" t="s">
        <v>120</v>
      </c>
      <c r="B82" s="12">
        <v>500.0</v>
      </c>
      <c r="C82" s="13" t="s">
        <v>289</v>
      </c>
      <c r="D82" s="33" t="s">
        <v>290</v>
      </c>
      <c r="E82" s="15" t="s">
        <v>1</v>
      </c>
      <c r="F82" s="21">
        <v>0.46</v>
      </c>
      <c r="G82" s="35">
        <v>0.47</v>
      </c>
      <c r="H82" s="18" t="s">
        <v>2</v>
      </c>
      <c r="I82" s="15" t="s">
        <v>2</v>
      </c>
      <c r="J82" s="23">
        <f t="shared" si="15"/>
        <v>1</v>
      </c>
      <c r="K82" s="5">
        <f t="shared" si="1"/>
        <v>-1</v>
      </c>
    </row>
    <row r="84">
      <c r="B84" s="5">
        <f>AVERAGE(B2:B82)</f>
        <v>870.6</v>
      </c>
      <c r="J84" s="4" t="s">
        <v>123</v>
      </c>
      <c r="K84" s="5">
        <f>_xlfn.VAR.s(K3:K82)</f>
        <v>3.214556962</v>
      </c>
    </row>
    <row r="85">
      <c r="J85" s="4" t="s">
        <v>124</v>
      </c>
      <c r="K85" s="5">
        <f>Large(K3:K82,1)-Small(K3:K82,1)</f>
        <v>8</v>
      </c>
    </row>
    <row r="86">
      <c r="J86" s="4" t="s">
        <v>161</v>
      </c>
      <c r="K86" s="5">
        <f>STDEV(K3:K82)</f>
        <v>1.79291856</v>
      </c>
    </row>
  </sheetData>
  <mergeCells count="2">
    <mergeCell ref="E1:H1"/>
    <mergeCell ref="I1:J1"/>
  </mergeCells>
  <hyperlinks>
    <hyperlink r:id="rId1" ref="A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D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  <hyperlink r:id="rId22" ref="C22"/>
    <hyperlink r:id="rId23" ref="C23"/>
    <hyperlink r:id="rId24" ref="D23"/>
    <hyperlink r:id="rId25" ref="C24"/>
    <hyperlink r:id="rId26" ref="D24"/>
    <hyperlink r:id="rId27" ref="C25"/>
    <hyperlink r:id="rId28" ref="D25"/>
    <hyperlink r:id="rId29" ref="C26"/>
    <hyperlink r:id="rId30" ref="D26"/>
    <hyperlink r:id="rId31" ref="C27"/>
    <hyperlink r:id="rId32" ref="D27"/>
    <hyperlink r:id="rId33" ref="C28"/>
    <hyperlink r:id="rId34" ref="C29"/>
    <hyperlink r:id="rId35" ref="D29"/>
    <hyperlink r:id="rId36" ref="C30"/>
    <hyperlink r:id="rId37" ref="D30"/>
    <hyperlink r:id="rId38" ref="C31"/>
    <hyperlink r:id="rId39" ref="D31"/>
    <hyperlink r:id="rId40" ref="C32"/>
    <hyperlink r:id="rId41" ref="D32"/>
    <hyperlink r:id="rId42" ref="C33"/>
    <hyperlink r:id="rId43" ref="C34"/>
    <hyperlink r:id="rId44" ref="C35"/>
    <hyperlink r:id="rId45" ref="C36"/>
    <hyperlink r:id="rId46" ref="C37"/>
    <hyperlink r:id="rId47" ref="D37"/>
    <hyperlink r:id="rId48" ref="C38"/>
    <hyperlink r:id="rId49" ref="D38"/>
    <hyperlink r:id="rId50" ref="C39"/>
    <hyperlink r:id="rId51" ref="C40"/>
    <hyperlink r:id="rId52" ref="C41"/>
    <hyperlink r:id="rId53" ref="C42"/>
    <hyperlink r:id="rId54" ref="C43"/>
    <hyperlink r:id="rId55" ref="D43"/>
    <hyperlink r:id="rId56" ref="C44"/>
    <hyperlink r:id="rId57" ref="C45"/>
    <hyperlink r:id="rId58" ref="C46"/>
    <hyperlink r:id="rId59" ref="C47"/>
    <hyperlink r:id="rId60" ref="C48"/>
    <hyperlink r:id="rId61" ref="C49"/>
    <hyperlink r:id="rId62" ref="C50"/>
    <hyperlink r:id="rId63" ref="D50"/>
    <hyperlink r:id="rId64" ref="C51"/>
    <hyperlink r:id="rId65" ref="D51"/>
    <hyperlink r:id="rId66" ref="C52"/>
    <hyperlink r:id="rId67" ref="D52"/>
    <hyperlink r:id="rId68" ref="C53"/>
    <hyperlink r:id="rId69" ref="D53"/>
    <hyperlink r:id="rId70" ref="C54"/>
    <hyperlink r:id="rId71" ref="C55"/>
    <hyperlink r:id="rId72" ref="C56"/>
    <hyperlink r:id="rId73" ref="C57"/>
    <hyperlink r:id="rId74" ref="D57"/>
    <hyperlink r:id="rId75" ref="C58"/>
    <hyperlink r:id="rId76" ref="D58"/>
    <hyperlink r:id="rId77" ref="C59"/>
    <hyperlink r:id="rId78" ref="D59"/>
    <hyperlink r:id="rId79" ref="C60"/>
    <hyperlink r:id="rId80" ref="D60"/>
    <hyperlink r:id="rId81" ref="C61"/>
    <hyperlink r:id="rId82" ref="D61"/>
    <hyperlink r:id="rId83" ref="C62"/>
    <hyperlink r:id="rId84" ref="C63"/>
    <hyperlink r:id="rId85" ref="C64"/>
    <hyperlink r:id="rId86" ref="C65"/>
    <hyperlink r:id="rId87" ref="C66"/>
    <hyperlink r:id="rId88" ref="D66"/>
    <hyperlink r:id="rId89" ref="C67"/>
    <hyperlink r:id="rId90" ref="C68"/>
    <hyperlink r:id="rId91" ref="C69"/>
    <hyperlink r:id="rId92" location="usvipop" ref="C70"/>
    <hyperlink r:id="rId93" ref="D70"/>
    <hyperlink r:id="rId94" ref="C71"/>
    <hyperlink r:id="rId95" ref="C72"/>
    <hyperlink r:id="rId96" ref="C73"/>
    <hyperlink r:id="rId97" ref="C74"/>
    <hyperlink r:id="rId98" ref="D74"/>
    <hyperlink r:id="rId99" ref="C75"/>
    <hyperlink r:id="rId100" ref="D75"/>
    <hyperlink r:id="rId101" ref="C76"/>
    <hyperlink r:id="rId102" ref="D76"/>
    <hyperlink r:id="rId103" ref="C77"/>
    <hyperlink r:id="rId104" ref="C78"/>
    <hyperlink r:id="rId105" ref="C79"/>
    <hyperlink r:id="rId106" ref="C80"/>
    <hyperlink r:id="rId107" ref="D80"/>
    <hyperlink r:id="rId108" ref="C81"/>
    <hyperlink r:id="rId109" ref="D81"/>
    <hyperlink r:id="rId110" ref="C82"/>
    <hyperlink r:id="rId111" ref="D82"/>
  </hyperlinks>
  <drawing r:id="rId11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 t="s">
        <v>6</v>
      </c>
      <c r="C1" s="6" t="s">
        <v>7</v>
      </c>
      <c r="D1" s="6" t="s">
        <v>8</v>
      </c>
      <c r="E1" s="7" t="s">
        <v>9</v>
      </c>
      <c r="F1" s="8"/>
      <c r="G1" s="8"/>
      <c r="H1" s="8"/>
      <c r="I1" s="9" t="s">
        <v>10</v>
      </c>
      <c r="J1" s="8"/>
    </row>
    <row r="2">
      <c r="A2" s="10" t="s">
        <v>291</v>
      </c>
    </row>
    <row r="3">
      <c r="A3" s="11" t="s">
        <v>129</v>
      </c>
      <c r="B3" s="34">
        <v>2814.0</v>
      </c>
      <c r="C3" s="13" t="s">
        <v>292</v>
      </c>
      <c r="D3" s="33" t="s">
        <v>293</v>
      </c>
      <c r="E3" s="15" t="s">
        <v>4</v>
      </c>
      <c r="F3" s="55">
        <v>0.54</v>
      </c>
      <c r="G3" s="37">
        <v>0.44</v>
      </c>
      <c r="H3" s="18" t="s">
        <v>2</v>
      </c>
      <c r="I3" s="15" t="s">
        <v>4</v>
      </c>
      <c r="J3" s="36">
        <f>+10</f>
        <v>10</v>
      </c>
      <c r="K3" s="52">
        <f t="shared" ref="K3:K56" si="1">IF(J3="Even", 0, IF(I3="Biden", J3, -J3))</f>
        <v>10</v>
      </c>
    </row>
    <row r="4">
      <c r="A4" s="24" t="s">
        <v>129</v>
      </c>
      <c r="B4" s="40">
        <v>2814.0</v>
      </c>
      <c r="C4" s="26" t="s">
        <v>294</v>
      </c>
      <c r="D4" s="26" t="s">
        <v>295</v>
      </c>
      <c r="E4" s="28" t="s">
        <v>4</v>
      </c>
      <c r="F4" s="56">
        <v>0.55</v>
      </c>
      <c r="G4" s="44">
        <v>0.43</v>
      </c>
      <c r="H4" s="31" t="s">
        <v>2</v>
      </c>
      <c r="I4" s="28" t="s">
        <v>4</v>
      </c>
      <c r="J4" s="45">
        <f>+12</f>
        <v>12</v>
      </c>
      <c r="K4" s="52">
        <f t="shared" si="1"/>
        <v>12</v>
      </c>
    </row>
    <row r="5">
      <c r="A5" s="11" t="s">
        <v>296</v>
      </c>
      <c r="B5" s="12">
        <v>450.0</v>
      </c>
      <c r="C5" s="13" t="s">
        <v>297</v>
      </c>
      <c r="D5" s="14"/>
      <c r="E5" s="15" t="s">
        <v>4</v>
      </c>
      <c r="F5" s="39">
        <v>0.5</v>
      </c>
      <c r="G5" s="53">
        <v>0.42</v>
      </c>
      <c r="H5" s="18" t="s">
        <v>2</v>
      </c>
      <c r="I5" s="15" t="s">
        <v>4</v>
      </c>
      <c r="J5" s="36">
        <f>+8</f>
        <v>8</v>
      </c>
      <c r="K5" s="52">
        <f t="shared" si="1"/>
        <v>8</v>
      </c>
    </row>
    <row r="6">
      <c r="A6" s="24" t="s">
        <v>298</v>
      </c>
      <c r="B6" s="25">
        <v>789.0</v>
      </c>
      <c r="C6" s="26" t="s">
        <v>299</v>
      </c>
      <c r="D6" s="26" t="s">
        <v>300</v>
      </c>
      <c r="E6" s="28" t="s">
        <v>4</v>
      </c>
      <c r="F6" s="54">
        <v>0.51</v>
      </c>
      <c r="G6" s="48">
        <v>0.47</v>
      </c>
      <c r="H6" s="31" t="s">
        <v>2</v>
      </c>
      <c r="I6" s="28" t="s">
        <v>4</v>
      </c>
      <c r="J6" s="45">
        <f>+4</f>
        <v>4</v>
      </c>
      <c r="K6" s="52">
        <f t="shared" si="1"/>
        <v>4</v>
      </c>
    </row>
    <row r="7">
      <c r="A7" s="11" t="s">
        <v>298</v>
      </c>
      <c r="B7" s="12">
        <v>553.0</v>
      </c>
      <c r="C7" s="13" t="s">
        <v>301</v>
      </c>
      <c r="D7" s="33" t="s">
        <v>302</v>
      </c>
      <c r="E7" s="15" t="s">
        <v>4</v>
      </c>
      <c r="F7" s="55">
        <v>0.53</v>
      </c>
      <c r="G7" s="35">
        <v>0.45</v>
      </c>
      <c r="H7" s="18" t="s">
        <v>2</v>
      </c>
      <c r="I7" s="15" t="s">
        <v>4</v>
      </c>
      <c r="J7" s="36">
        <f>+8</f>
        <v>8</v>
      </c>
      <c r="K7" s="52">
        <f t="shared" si="1"/>
        <v>8</v>
      </c>
    </row>
    <row r="8">
      <c r="A8" s="11" t="s">
        <v>134</v>
      </c>
      <c r="B8" s="12">
        <v>253.0</v>
      </c>
      <c r="C8" s="13" t="s">
        <v>303</v>
      </c>
      <c r="D8" s="14"/>
      <c r="E8" s="15" t="s">
        <v>4</v>
      </c>
      <c r="F8" s="55">
        <v>0.55</v>
      </c>
      <c r="G8" s="37">
        <v>0.45</v>
      </c>
      <c r="H8" s="18" t="s">
        <v>2</v>
      </c>
      <c r="I8" s="15" t="s">
        <v>4</v>
      </c>
      <c r="J8" s="36">
        <f t="shared" ref="J8:J9" si="2">+10</f>
        <v>10</v>
      </c>
      <c r="K8" s="52">
        <f t="shared" si="1"/>
        <v>10</v>
      </c>
    </row>
    <row r="9">
      <c r="A9" s="11" t="s">
        <v>134</v>
      </c>
      <c r="B9" s="12">
        <v>696.0</v>
      </c>
      <c r="C9" s="13" t="s">
        <v>304</v>
      </c>
      <c r="D9" s="33" t="s">
        <v>305</v>
      </c>
      <c r="E9" s="15" t="s">
        <v>4</v>
      </c>
      <c r="F9" s="55">
        <v>0.53</v>
      </c>
      <c r="G9" s="37">
        <v>0.43</v>
      </c>
      <c r="H9" s="18" t="s">
        <v>2</v>
      </c>
      <c r="I9" s="15" t="s">
        <v>4</v>
      </c>
      <c r="J9" s="36">
        <f t="shared" si="2"/>
        <v>10</v>
      </c>
      <c r="K9" s="52">
        <f t="shared" si="1"/>
        <v>10</v>
      </c>
    </row>
    <row r="10">
      <c r="A10" s="11" t="s">
        <v>134</v>
      </c>
      <c r="B10" s="12">
        <v>696.0</v>
      </c>
      <c r="C10" s="13" t="s">
        <v>306</v>
      </c>
      <c r="D10" s="33" t="s">
        <v>307</v>
      </c>
      <c r="E10" s="15" t="s">
        <v>4</v>
      </c>
      <c r="F10" s="55">
        <v>0.53</v>
      </c>
      <c r="G10" s="35">
        <v>0.45</v>
      </c>
      <c r="H10" s="18" t="s">
        <v>2</v>
      </c>
      <c r="I10" s="15" t="s">
        <v>4</v>
      </c>
      <c r="J10" s="36">
        <f>+8</f>
        <v>8</v>
      </c>
      <c r="K10" s="52">
        <f t="shared" si="1"/>
        <v>8</v>
      </c>
    </row>
    <row r="11">
      <c r="A11" s="11" t="s">
        <v>30</v>
      </c>
      <c r="B11" s="12">
        <v>781.0</v>
      </c>
      <c r="C11" s="13" t="s">
        <v>308</v>
      </c>
      <c r="D11" s="14"/>
      <c r="E11" s="15" t="s">
        <v>4</v>
      </c>
      <c r="F11" s="39">
        <v>0.51</v>
      </c>
      <c r="G11" s="17">
        <v>0.49</v>
      </c>
      <c r="H11" s="18" t="s">
        <v>2</v>
      </c>
      <c r="I11" s="15" t="s">
        <v>4</v>
      </c>
      <c r="J11" s="36">
        <f>+2</f>
        <v>2</v>
      </c>
      <c r="K11" s="52">
        <f t="shared" si="1"/>
        <v>2</v>
      </c>
    </row>
    <row r="12">
      <c r="A12" s="24" t="s">
        <v>33</v>
      </c>
      <c r="B12" s="25">
        <v>450.0</v>
      </c>
      <c r="C12" s="26" t="s">
        <v>309</v>
      </c>
      <c r="D12" s="26" t="s">
        <v>310</v>
      </c>
      <c r="E12" s="28" t="s">
        <v>4</v>
      </c>
      <c r="F12" s="41">
        <v>0.49</v>
      </c>
      <c r="G12" s="48">
        <v>0.46</v>
      </c>
      <c r="H12" s="31" t="s">
        <v>2</v>
      </c>
      <c r="I12" s="28" t="s">
        <v>4</v>
      </c>
      <c r="J12" s="45">
        <f>+3</f>
        <v>3</v>
      </c>
      <c r="K12" s="52">
        <f t="shared" si="1"/>
        <v>3</v>
      </c>
    </row>
    <row r="13">
      <c r="A13" s="11" t="s">
        <v>197</v>
      </c>
      <c r="B13" s="34">
        <v>1002.0</v>
      </c>
      <c r="C13" s="13" t="s">
        <v>311</v>
      </c>
      <c r="D13" s="14"/>
      <c r="E13" s="15" t="s">
        <v>4</v>
      </c>
      <c r="F13" s="55">
        <v>0.54</v>
      </c>
      <c r="G13" s="53">
        <v>0.41</v>
      </c>
      <c r="H13" s="18" t="s">
        <v>2</v>
      </c>
      <c r="I13" s="15" t="s">
        <v>4</v>
      </c>
      <c r="J13" s="36">
        <f>+13</f>
        <v>13</v>
      </c>
      <c r="K13" s="52">
        <f t="shared" si="1"/>
        <v>13</v>
      </c>
    </row>
    <row r="14">
      <c r="A14" s="11" t="s">
        <v>312</v>
      </c>
      <c r="B14" s="12">
        <v>751.0</v>
      </c>
      <c r="C14" s="13" t="s">
        <v>313</v>
      </c>
      <c r="D14" s="14"/>
      <c r="E14" s="15" t="s">
        <v>4</v>
      </c>
      <c r="F14" s="55">
        <v>0.53</v>
      </c>
      <c r="G14" s="35">
        <v>0.45</v>
      </c>
      <c r="H14" s="18" t="s">
        <v>2</v>
      </c>
      <c r="I14" s="15" t="s">
        <v>4</v>
      </c>
      <c r="J14" s="36">
        <f>+7</f>
        <v>7</v>
      </c>
      <c r="K14" s="52">
        <f t="shared" si="1"/>
        <v>7</v>
      </c>
    </row>
    <row r="15">
      <c r="A15" s="24" t="s">
        <v>314</v>
      </c>
      <c r="B15" s="40">
        <v>1253.0</v>
      </c>
      <c r="C15" s="26" t="s">
        <v>315</v>
      </c>
      <c r="D15" s="27"/>
      <c r="E15" s="28" t="s">
        <v>4</v>
      </c>
      <c r="F15" s="54">
        <v>0.52</v>
      </c>
      <c r="G15" s="57">
        <v>0.41</v>
      </c>
      <c r="H15" s="31" t="s">
        <v>2</v>
      </c>
      <c r="I15" s="28" t="s">
        <v>4</v>
      </c>
      <c r="J15" s="45">
        <f>+11</f>
        <v>11</v>
      </c>
      <c r="K15" s="52">
        <f t="shared" si="1"/>
        <v>11</v>
      </c>
    </row>
    <row r="16">
      <c r="A16" s="11" t="s">
        <v>316</v>
      </c>
      <c r="B16" s="12">
        <v>920.0</v>
      </c>
      <c r="C16" s="13" t="s">
        <v>317</v>
      </c>
      <c r="D16" s="14"/>
      <c r="E16" s="15" t="s">
        <v>4</v>
      </c>
      <c r="F16" s="39">
        <v>0.51</v>
      </c>
      <c r="G16" s="37">
        <v>0.44</v>
      </c>
      <c r="H16" s="18" t="s">
        <v>2</v>
      </c>
      <c r="I16" s="15" t="s">
        <v>4</v>
      </c>
      <c r="J16" s="36">
        <f>+7</f>
        <v>7</v>
      </c>
      <c r="K16" s="52">
        <f t="shared" si="1"/>
        <v>7</v>
      </c>
    </row>
    <row r="17">
      <c r="A17" s="11" t="s">
        <v>316</v>
      </c>
      <c r="B17" s="12">
        <v>873.0</v>
      </c>
      <c r="C17" s="13" t="s">
        <v>318</v>
      </c>
      <c r="D17" s="14"/>
      <c r="E17" s="15" t="s">
        <v>4</v>
      </c>
      <c r="F17" s="39">
        <v>0.52</v>
      </c>
      <c r="G17" s="37">
        <v>0.44</v>
      </c>
      <c r="H17" s="18" t="s">
        <v>2</v>
      </c>
      <c r="I17" s="15" t="s">
        <v>4</v>
      </c>
      <c r="J17" s="36">
        <f>+8</f>
        <v>8</v>
      </c>
      <c r="K17" s="52">
        <f t="shared" si="1"/>
        <v>8</v>
      </c>
    </row>
    <row r="18">
      <c r="A18" s="11" t="s">
        <v>319</v>
      </c>
      <c r="B18" s="12">
        <v>800.0</v>
      </c>
      <c r="C18" s="13" t="s">
        <v>320</v>
      </c>
      <c r="D18" s="14"/>
      <c r="E18" s="15" t="s">
        <v>4</v>
      </c>
      <c r="F18" s="55">
        <v>0.53</v>
      </c>
      <c r="G18" s="53">
        <v>0.41</v>
      </c>
      <c r="H18" s="18" t="s">
        <v>2</v>
      </c>
      <c r="I18" s="15" t="s">
        <v>4</v>
      </c>
      <c r="J18" s="36">
        <f>+12</f>
        <v>12</v>
      </c>
      <c r="K18" s="52">
        <f t="shared" si="1"/>
        <v>12</v>
      </c>
    </row>
    <row r="19">
      <c r="A19" s="11" t="s">
        <v>141</v>
      </c>
      <c r="B19" s="12">
        <v>313.0</v>
      </c>
      <c r="C19" s="13" t="s">
        <v>321</v>
      </c>
      <c r="D19" s="14"/>
      <c r="E19" s="15" t="s">
        <v>4</v>
      </c>
      <c r="F19" s="55">
        <v>0.54</v>
      </c>
      <c r="G19" s="37">
        <v>0.45</v>
      </c>
      <c r="H19" s="18" t="s">
        <v>2</v>
      </c>
      <c r="I19" s="15" t="s">
        <v>4</v>
      </c>
      <c r="J19" s="36">
        <f t="shared" ref="J19:J21" si="3">+9</f>
        <v>9</v>
      </c>
      <c r="K19" s="52">
        <f t="shared" si="1"/>
        <v>9</v>
      </c>
    </row>
    <row r="20">
      <c r="A20" s="11" t="s">
        <v>322</v>
      </c>
      <c r="B20" s="12">
        <v>664.0</v>
      </c>
      <c r="C20" s="13" t="s">
        <v>323</v>
      </c>
      <c r="D20" s="33" t="s">
        <v>324</v>
      </c>
      <c r="E20" s="15" t="s">
        <v>4</v>
      </c>
      <c r="F20" s="55">
        <v>0.53</v>
      </c>
      <c r="G20" s="37">
        <v>0.44</v>
      </c>
      <c r="H20" s="18" t="s">
        <v>2</v>
      </c>
      <c r="I20" s="15" t="s">
        <v>4</v>
      </c>
      <c r="J20" s="36">
        <f t="shared" si="3"/>
        <v>9</v>
      </c>
      <c r="K20" s="52">
        <f t="shared" si="1"/>
        <v>9</v>
      </c>
    </row>
    <row r="21">
      <c r="A21" s="11" t="s">
        <v>322</v>
      </c>
      <c r="B21" s="12">
        <v>664.0</v>
      </c>
      <c r="C21" s="13" t="s">
        <v>325</v>
      </c>
      <c r="D21" s="33" t="s">
        <v>326</v>
      </c>
      <c r="E21" s="15" t="s">
        <v>4</v>
      </c>
      <c r="F21" s="55">
        <v>0.53</v>
      </c>
      <c r="G21" s="37">
        <v>0.44</v>
      </c>
      <c r="H21" s="18" t="s">
        <v>2</v>
      </c>
      <c r="I21" s="15" t="s">
        <v>4</v>
      </c>
      <c r="J21" s="36">
        <f t="shared" si="3"/>
        <v>9</v>
      </c>
      <c r="K21" s="52">
        <f t="shared" si="1"/>
        <v>9</v>
      </c>
    </row>
    <row r="22">
      <c r="A22" s="11" t="s">
        <v>327</v>
      </c>
      <c r="B22" s="34">
        <v>1082.0</v>
      </c>
      <c r="C22" s="13" t="s">
        <v>328</v>
      </c>
      <c r="D22" s="14"/>
      <c r="E22" s="15" t="s">
        <v>4</v>
      </c>
      <c r="F22" s="16">
        <v>0.48</v>
      </c>
      <c r="G22" s="35">
        <v>0.47</v>
      </c>
      <c r="H22" s="18" t="s">
        <v>2</v>
      </c>
      <c r="I22" s="19"/>
      <c r="J22" s="20" t="s">
        <v>14</v>
      </c>
      <c r="K22" s="52">
        <f t="shared" si="1"/>
        <v>0</v>
      </c>
    </row>
    <row r="23">
      <c r="A23" s="11" t="s">
        <v>329</v>
      </c>
      <c r="B23" s="12">
        <v>806.0</v>
      </c>
      <c r="C23" s="13" t="s">
        <v>330</v>
      </c>
      <c r="D23" s="14"/>
      <c r="E23" s="15" t="s">
        <v>4</v>
      </c>
      <c r="F23" s="21">
        <v>0.47</v>
      </c>
      <c r="G23" s="37">
        <v>0.43</v>
      </c>
      <c r="H23" s="18" t="s">
        <v>2</v>
      </c>
      <c r="I23" s="15" t="s">
        <v>4</v>
      </c>
      <c r="J23" s="36">
        <f>+4</f>
        <v>4</v>
      </c>
      <c r="K23" s="52">
        <f t="shared" si="1"/>
        <v>4</v>
      </c>
    </row>
    <row r="24">
      <c r="A24" s="11" t="s">
        <v>329</v>
      </c>
      <c r="B24" s="12">
        <v>749.0</v>
      </c>
      <c r="C24" s="13" t="s">
        <v>331</v>
      </c>
      <c r="D24" s="14"/>
      <c r="E24" s="15" t="s">
        <v>4</v>
      </c>
      <c r="F24" s="16">
        <v>0.48</v>
      </c>
      <c r="G24" s="37">
        <v>0.43</v>
      </c>
      <c r="H24" s="18" t="s">
        <v>2</v>
      </c>
      <c r="I24" s="15" t="s">
        <v>4</v>
      </c>
      <c r="J24" s="36">
        <f>+5</f>
        <v>5</v>
      </c>
      <c r="K24" s="52">
        <f t="shared" si="1"/>
        <v>5</v>
      </c>
    </row>
    <row r="25">
      <c r="A25" s="11" t="s">
        <v>332</v>
      </c>
      <c r="B25" s="12">
        <v>809.0</v>
      </c>
      <c r="C25" s="13" t="s">
        <v>333</v>
      </c>
      <c r="D25" s="14"/>
      <c r="E25" s="15" t="s">
        <v>4</v>
      </c>
      <c r="F25" s="58">
        <v>0.57</v>
      </c>
      <c r="G25" s="53">
        <v>0.4</v>
      </c>
      <c r="H25" s="18" t="s">
        <v>2</v>
      </c>
      <c r="I25" s="15" t="s">
        <v>4</v>
      </c>
      <c r="J25" s="36">
        <f t="shared" ref="J25:J26" si="4">+17</f>
        <v>17</v>
      </c>
      <c r="K25" s="52">
        <f t="shared" si="1"/>
        <v>17</v>
      </c>
    </row>
    <row r="26">
      <c r="A26" s="11" t="s">
        <v>332</v>
      </c>
      <c r="B26" s="12">
        <v>906.0</v>
      </c>
      <c r="C26" s="13" t="s">
        <v>334</v>
      </c>
      <c r="D26" s="14"/>
      <c r="E26" s="15" t="s">
        <v>4</v>
      </c>
      <c r="F26" s="58">
        <v>0.56</v>
      </c>
      <c r="G26" s="59">
        <v>0.39</v>
      </c>
      <c r="H26" s="18" t="s">
        <v>2</v>
      </c>
      <c r="I26" s="15" t="s">
        <v>4</v>
      </c>
      <c r="J26" s="36">
        <f t="shared" si="4"/>
        <v>17</v>
      </c>
      <c r="K26" s="52">
        <f t="shared" si="1"/>
        <v>17</v>
      </c>
    </row>
    <row r="27">
      <c r="A27" s="60">
        <v>45588.0</v>
      </c>
      <c r="B27" s="12">
        <v>677.0</v>
      </c>
      <c r="C27" s="13" t="s">
        <v>335</v>
      </c>
      <c r="D27" s="14"/>
      <c r="E27" s="15" t="s">
        <v>4</v>
      </c>
      <c r="F27" s="55">
        <v>0.54</v>
      </c>
      <c r="G27" s="37">
        <v>0.43</v>
      </c>
      <c r="H27" s="18" t="s">
        <v>2</v>
      </c>
      <c r="I27" s="15" t="s">
        <v>4</v>
      </c>
      <c r="J27" s="36">
        <f>+11</f>
        <v>11</v>
      </c>
      <c r="K27" s="52">
        <f t="shared" si="1"/>
        <v>11</v>
      </c>
    </row>
    <row r="28">
      <c r="A28" s="11" t="s">
        <v>336</v>
      </c>
      <c r="B28" s="12">
        <v>716.0</v>
      </c>
      <c r="C28" s="13" t="s">
        <v>337</v>
      </c>
      <c r="D28" s="33" t="s">
        <v>338</v>
      </c>
      <c r="E28" s="15" t="s">
        <v>4</v>
      </c>
      <c r="F28" s="39">
        <v>0.51</v>
      </c>
      <c r="G28" s="37">
        <v>0.43</v>
      </c>
      <c r="H28" s="18" t="s">
        <v>2</v>
      </c>
      <c r="I28" s="15" t="s">
        <v>4</v>
      </c>
      <c r="J28" s="36">
        <f>+8</f>
        <v>8</v>
      </c>
      <c r="K28" s="52">
        <f t="shared" si="1"/>
        <v>8</v>
      </c>
    </row>
    <row r="29">
      <c r="A29" s="24" t="s">
        <v>336</v>
      </c>
      <c r="B29" s="25">
        <v>647.0</v>
      </c>
      <c r="C29" s="26" t="s">
        <v>339</v>
      </c>
      <c r="D29" s="26" t="s">
        <v>340</v>
      </c>
      <c r="E29" s="28" t="s">
        <v>4</v>
      </c>
      <c r="F29" s="43">
        <v>0.53</v>
      </c>
      <c r="G29" s="44">
        <v>0.44</v>
      </c>
      <c r="H29" s="31" t="s">
        <v>2</v>
      </c>
      <c r="I29" s="28" t="s">
        <v>4</v>
      </c>
      <c r="J29" s="45">
        <f>+9</f>
        <v>9</v>
      </c>
      <c r="K29" s="52">
        <f t="shared" si="1"/>
        <v>9</v>
      </c>
    </row>
    <row r="30">
      <c r="A30" s="11" t="s">
        <v>146</v>
      </c>
      <c r="B30" s="34">
        <v>1100.0</v>
      </c>
      <c r="C30" s="13" t="s">
        <v>341</v>
      </c>
      <c r="D30" s="33" t="s">
        <v>342</v>
      </c>
      <c r="E30" s="15" t="s">
        <v>4</v>
      </c>
      <c r="F30" s="16">
        <v>0.48</v>
      </c>
      <c r="G30" s="37">
        <v>0.44</v>
      </c>
      <c r="H30" s="18" t="s">
        <v>2</v>
      </c>
      <c r="I30" s="15" t="s">
        <v>4</v>
      </c>
      <c r="J30" s="36">
        <f>+4</f>
        <v>4</v>
      </c>
      <c r="K30" s="52">
        <f t="shared" si="1"/>
        <v>4</v>
      </c>
    </row>
    <row r="31">
      <c r="A31" s="11" t="s">
        <v>146</v>
      </c>
      <c r="B31" s="34">
        <v>1037.0</v>
      </c>
      <c r="C31" s="13" t="s">
        <v>343</v>
      </c>
      <c r="D31" s="33" t="s">
        <v>344</v>
      </c>
      <c r="E31" s="15" t="s">
        <v>4</v>
      </c>
      <c r="F31" s="16">
        <v>0.49</v>
      </c>
      <c r="G31" s="37">
        <v>0.44</v>
      </c>
      <c r="H31" s="18" t="s">
        <v>2</v>
      </c>
      <c r="I31" s="15" t="s">
        <v>4</v>
      </c>
      <c r="J31" s="36">
        <f>+5</f>
        <v>5</v>
      </c>
      <c r="K31" s="52">
        <f t="shared" si="1"/>
        <v>5</v>
      </c>
    </row>
    <row r="32">
      <c r="A32" s="11" t="s">
        <v>345</v>
      </c>
      <c r="B32" s="12">
        <v>800.0</v>
      </c>
      <c r="C32" s="13" t="s">
        <v>346</v>
      </c>
      <c r="D32" s="33" t="s">
        <v>347</v>
      </c>
      <c r="E32" s="15" t="s">
        <v>4</v>
      </c>
      <c r="F32" s="39">
        <v>0.5</v>
      </c>
      <c r="G32" s="37">
        <v>0.44</v>
      </c>
      <c r="H32" s="18" t="s">
        <v>2</v>
      </c>
      <c r="I32" s="15" t="s">
        <v>4</v>
      </c>
      <c r="J32" s="36">
        <f>+6</f>
        <v>6</v>
      </c>
      <c r="K32" s="52">
        <f t="shared" si="1"/>
        <v>6</v>
      </c>
    </row>
    <row r="33">
      <c r="A33" s="11" t="s">
        <v>348</v>
      </c>
      <c r="B33" s="34">
        <v>1038.0</v>
      </c>
      <c r="C33" s="13" t="s">
        <v>349</v>
      </c>
      <c r="D33" s="14"/>
      <c r="E33" s="15" t="s">
        <v>4</v>
      </c>
      <c r="F33" s="55">
        <v>0.54</v>
      </c>
      <c r="G33" s="53">
        <v>0.42</v>
      </c>
      <c r="H33" s="18" t="s">
        <v>2</v>
      </c>
      <c r="I33" s="15" t="s">
        <v>4</v>
      </c>
      <c r="J33" s="36">
        <f>+12</f>
        <v>12</v>
      </c>
      <c r="K33" s="52">
        <f t="shared" si="1"/>
        <v>12</v>
      </c>
    </row>
    <row r="34">
      <c r="A34" s="11" t="s">
        <v>350</v>
      </c>
      <c r="B34" s="12">
        <v>500.0</v>
      </c>
      <c r="C34" s="13" t="s">
        <v>351</v>
      </c>
      <c r="D34" s="33" t="s">
        <v>352</v>
      </c>
      <c r="E34" s="15" t="s">
        <v>4</v>
      </c>
      <c r="F34" s="21">
        <v>0.45</v>
      </c>
      <c r="G34" s="35">
        <v>0.45</v>
      </c>
      <c r="H34" s="18" t="s">
        <v>2</v>
      </c>
      <c r="I34" s="19"/>
      <c r="J34" s="20" t="s">
        <v>14</v>
      </c>
      <c r="K34" s="52">
        <f t="shared" si="1"/>
        <v>0</v>
      </c>
    </row>
    <row r="35">
      <c r="A35" s="11" t="s">
        <v>350</v>
      </c>
      <c r="B35" s="12">
        <v>447.0</v>
      </c>
      <c r="C35" s="13" t="s">
        <v>353</v>
      </c>
      <c r="D35" s="33" t="s">
        <v>354</v>
      </c>
      <c r="E35" s="15" t="s">
        <v>4</v>
      </c>
      <c r="F35" s="39">
        <v>0.52</v>
      </c>
      <c r="G35" s="37">
        <v>0.44</v>
      </c>
      <c r="H35" s="18" t="s">
        <v>2</v>
      </c>
      <c r="I35" s="15" t="s">
        <v>4</v>
      </c>
      <c r="J35" s="36">
        <f>+8</f>
        <v>8</v>
      </c>
      <c r="K35" s="52">
        <f t="shared" si="1"/>
        <v>8</v>
      </c>
    </row>
    <row r="36">
      <c r="A36" s="11" t="s">
        <v>355</v>
      </c>
      <c r="B36" s="12">
        <v>400.0</v>
      </c>
      <c r="C36" s="13" t="s">
        <v>356</v>
      </c>
      <c r="D36" s="33" t="s">
        <v>357</v>
      </c>
      <c r="E36" s="15" t="s">
        <v>4</v>
      </c>
      <c r="F36" s="39">
        <v>0.5</v>
      </c>
      <c r="G36" s="35">
        <v>0.45</v>
      </c>
      <c r="H36" s="18" t="s">
        <v>2</v>
      </c>
      <c r="I36" s="15" t="s">
        <v>4</v>
      </c>
      <c r="J36" s="36">
        <f>+5</f>
        <v>5</v>
      </c>
      <c r="K36" s="52">
        <f t="shared" si="1"/>
        <v>5</v>
      </c>
    </row>
    <row r="37">
      <c r="A37" s="11" t="s">
        <v>358</v>
      </c>
      <c r="B37" s="12">
        <v>663.0</v>
      </c>
      <c r="C37" s="13" t="s">
        <v>359</v>
      </c>
      <c r="D37" s="33" t="s">
        <v>360</v>
      </c>
      <c r="E37" s="15" t="s">
        <v>4</v>
      </c>
      <c r="F37" s="39">
        <v>0.51</v>
      </c>
      <c r="G37" s="35">
        <v>0.45</v>
      </c>
      <c r="H37" s="18" t="s">
        <v>2</v>
      </c>
      <c r="I37" s="15" t="s">
        <v>4</v>
      </c>
      <c r="J37" s="36">
        <f>+6</f>
        <v>6</v>
      </c>
      <c r="K37" s="52">
        <f t="shared" si="1"/>
        <v>6</v>
      </c>
    </row>
    <row r="38">
      <c r="A38" s="11" t="s">
        <v>358</v>
      </c>
      <c r="B38" s="12">
        <v>663.0</v>
      </c>
      <c r="C38" s="13" t="s">
        <v>361</v>
      </c>
      <c r="D38" s="33" t="s">
        <v>362</v>
      </c>
      <c r="E38" s="15" t="s">
        <v>4</v>
      </c>
      <c r="F38" s="39">
        <v>0.51</v>
      </c>
      <c r="G38" s="37">
        <v>0.43</v>
      </c>
      <c r="H38" s="18" t="s">
        <v>2</v>
      </c>
      <c r="I38" s="15" t="s">
        <v>4</v>
      </c>
      <c r="J38" s="36">
        <f>+8</f>
        <v>8</v>
      </c>
      <c r="K38" s="52">
        <f t="shared" si="1"/>
        <v>8</v>
      </c>
    </row>
    <row r="39">
      <c r="A39" s="11" t="s">
        <v>363</v>
      </c>
      <c r="B39" s="34">
        <v>4511.0</v>
      </c>
      <c r="C39" s="13" t="s">
        <v>364</v>
      </c>
      <c r="D39" s="33" t="s">
        <v>365</v>
      </c>
      <c r="E39" s="15" t="s">
        <v>4</v>
      </c>
      <c r="F39" s="58">
        <v>0.55</v>
      </c>
      <c r="G39" s="37">
        <v>0.43</v>
      </c>
      <c r="H39" s="18" t="s">
        <v>2</v>
      </c>
      <c r="I39" s="15" t="s">
        <v>4</v>
      </c>
      <c r="J39" s="36">
        <f>+12</f>
        <v>12</v>
      </c>
      <c r="K39" s="52">
        <f t="shared" si="1"/>
        <v>12</v>
      </c>
    </row>
    <row r="40">
      <c r="A40" s="11" t="s">
        <v>363</v>
      </c>
      <c r="B40" s="34">
        <v>4511.0</v>
      </c>
      <c r="C40" s="13" t="s">
        <v>366</v>
      </c>
      <c r="D40" s="33" t="s">
        <v>367</v>
      </c>
      <c r="E40" s="15" t="s">
        <v>4</v>
      </c>
      <c r="F40" s="58">
        <v>0.55</v>
      </c>
      <c r="G40" s="53">
        <v>0.42</v>
      </c>
      <c r="H40" s="18" t="s">
        <v>2</v>
      </c>
      <c r="I40" s="15" t="s">
        <v>4</v>
      </c>
      <c r="J40" s="36">
        <f>+13</f>
        <v>13</v>
      </c>
      <c r="K40" s="52">
        <f t="shared" si="1"/>
        <v>13</v>
      </c>
    </row>
    <row r="41">
      <c r="A41" s="11" t="s">
        <v>368</v>
      </c>
      <c r="B41" s="34">
        <v>1051.0</v>
      </c>
      <c r="C41" s="13" t="s">
        <v>369</v>
      </c>
      <c r="D41" s="14"/>
      <c r="E41" s="15" t="s">
        <v>4</v>
      </c>
      <c r="F41" s="16">
        <v>0.48</v>
      </c>
      <c r="G41" s="35">
        <v>0.46</v>
      </c>
      <c r="H41" s="18" t="s">
        <v>2</v>
      </c>
      <c r="I41" s="15" t="s">
        <v>4</v>
      </c>
      <c r="J41" s="36">
        <f>+1</f>
        <v>1</v>
      </c>
      <c r="K41" s="52">
        <f t="shared" si="1"/>
        <v>1</v>
      </c>
    </row>
    <row r="42">
      <c r="A42" s="11" t="s">
        <v>370</v>
      </c>
      <c r="B42" s="34">
        <v>1112.0</v>
      </c>
      <c r="C42" s="13" t="s">
        <v>371</v>
      </c>
      <c r="D42" s="33" t="s">
        <v>372</v>
      </c>
      <c r="E42" s="15" t="s">
        <v>4</v>
      </c>
      <c r="F42" s="39">
        <v>0.51</v>
      </c>
      <c r="G42" s="35">
        <v>0.46</v>
      </c>
      <c r="H42" s="18" t="s">
        <v>2</v>
      </c>
      <c r="I42" s="15" t="s">
        <v>4</v>
      </c>
      <c r="J42" s="36">
        <f>+5</f>
        <v>5</v>
      </c>
      <c r="K42" s="52">
        <f t="shared" si="1"/>
        <v>5</v>
      </c>
    </row>
    <row r="43">
      <c r="A43" s="11" t="s">
        <v>373</v>
      </c>
      <c r="B43" s="34">
        <v>1043.0</v>
      </c>
      <c r="C43" s="13" t="s">
        <v>374</v>
      </c>
      <c r="D43" s="33" t="s">
        <v>375</v>
      </c>
      <c r="E43" s="15" t="s">
        <v>4</v>
      </c>
      <c r="F43" s="21">
        <v>0.47</v>
      </c>
      <c r="G43" s="35">
        <v>0.45</v>
      </c>
      <c r="H43" s="18" t="s">
        <v>2</v>
      </c>
      <c r="I43" s="15" t="s">
        <v>4</v>
      </c>
      <c r="J43" s="36">
        <f>+2</f>
        <v>2</v>
      </c>
      <c r="K43" s="52">
        <f t="shared" si="1"/>
        <v>2</v>
      </c>
    </row>
    <row r="44">
      <c r="A44" s="11" t="s">
        <v>101</v>
      </c>
      <c r="B44" s="12">
        <v>691.0</v>
      </c>
      <c r="C44" s="13" t="s">
        <v>376</v>
      </c>
      <c r="D44" s="14"/>
      <c r="E44" s="15" t="s">
        <v>4</v>
      </c>
      <c r="F44" s="55">
        <v>0.53</v>
      </c>
      <c r="G44" s="53">
        <v>0.4</v>
      </c>
      <c r="H44" s="18" t="s">
        <v>2</v>
      </c>
      <c r="I44" s="15" t="s">
        <v>4</v>
      </c>
      <c r="J44" s="36">
        <f>+13</f>
        <v>13</v>
      </c>
      <c r="K44" s="52">
        <f t="shared" si="1"/>
        <v>13</v>
      </c>
    </row>
    <row r="45">
      <c r="A45" s="11" t="s">
        <v>101</v>
      </c>
      <c r="B45" s="12">
        <v>200.0</v>
      </c>
      <c r="C45" s="13" t="s">
        <v>377</v>
      </c>
      <c r="D45" s="33" t="s">
        <v>378</v>
      </c>
      <c r="E45" s="15" t="s">
        <v>4</v>
      </c>
      <c r="F45" s="55">
        <v>0.53</v>
      </c>
      <c r="G45" s="37">
        <v>0.43</v>
      </c>
      <c r="H45" s="18" t="s">
        <v>2</v>
      </c>
      <c r="I45" s="15" t="s">
        <v>4</v>
      </c>
      <c r="J45" s="36">
        <f t="shared" ref="J45:J46" si="5">+10</f>
        <v>10</v>
      </c>
      <c r="K45" s="52">
        <f t="shared" si="1"/>
        <v>10</v>
      </c>
    </row>
    <row r="46">
      <c r="A46" s="11" t="s">
        <v>379</v>
      </c>
      <c r="B46" s="12">
        <v>789.0</v>
      </c>
      <c r="C46" s="13" t="s">
        <v>380</v>
      </c>
      <c r="D46" s="14"/>
      <c r="E46" s="15" t="s">
        <v>4</v>
      </c>
      <c r="F46" s="39">
        <v>0.51</v>
      </c>
      <c r="G46" s="53">
        <v>0.41</v>
      </c>
      <c r="H46" s="18" t="s">
        <v>2</v>
      </c>
      <c r="I46" s="15" t="s">
        <v>4</v>
      </c>
      <c r="J46" s="36">
        <f t="shared" si="5"/>
        <v>10</v>
      </c>
      <c r="K46" s="52">
        <f t="shared" si="1"/>
        <v>10</v>
      </c>
    </row>
    <row r="47">
      <c r="A47" s="11" t="s">
        <v>379</v>
      </c>
      <c r="B47" s="12">
        <v>560.0</v>
      </c>
      <c r="C47" s="13" t="s">
        <v>381</v>
      </c>
      <c r="D47" s="33" t="s">
        <v>382</v>
      </c>
      <c r="E47" s="15" t="s">
        <v>4</v>
      </c>
      <c r="F47" s="55">
        <v>0.53</v>
      </c>
      <c r="G47" s="35">
        <v>0.45</v>
      </c>
      <c r="H47" s="18" t="s">
        <v>2</v>
      </c>
      <c r="I47" s="15" t="s">
        <v>4</v>
      </c>
      <c r="J47" s="36">
        <f>+8</f>
        <v>8</v>
      </c>
      <c r="K47" s="52">
        <f t="shared" si="1"/>
        <v>8</v>
      </c>
    </row>
    <row r="48">
      <c r="A48" s="11" t="s">
        <v>383</v>
      </c>
      <c r="B48" s="12">
        <v>577.0</v>
      </c>
      <c r="C48" s="13" t="s">
        <v>384</v>
      </c>
      <c r="D48" s="33" t="s">
        <v>385</v>
      </c>
      <c r="E48" s="15" t="s">
        <v>4</v>
      </c>
      <c r="F48" s="39">
        <v>0.52</v>
      </c>
      <c r="G48" s="35">
        <v>0.45</v>
      </c>
      <c r="H48" s="18" t="s">
        <v>2</v>
      </c>
      <c r="I48" s="15" t="s">
        <v>4</v>
      </c>
      <c r="J48" s="36">
        <f t="shared" ref="J48:J49" si="6">+7</f>
        <v>7</v>
      </c>
      <c r="K48" s="52">
        <f t="shared" si="1"/>
        <v>7</v>
      </c>
    </row>
    <row r="49">
      <c r="A49" s="11" t="s">
        <v>383</v>
      </c>
      <c r="B49" s="12">
        <v>577.0</v>
      </c>
      <c r="C49" s="13" t="s">
        <v>386</v>
      </c>
      <c r="D49" s="33" t="s">
        <v>387</v>
      </c>
      <c r="E49" s="15" t="s">
        <v>4</v>
      </c>
      <c r="F49" s="39">
        <v>0.51</v>
      </c>
      <c r="G49" s="37">
        <v>0.44</v>
      </c>
      <c r="H49" s="18" t="s">
        <v>2</v>
      </c>
      <c r="I49" s="15" t="s">
        <v>4</v>
      </c>
      <c r="J49" s="36">
        <f t="shared" si="6"/>
        <v>7</v>
      </c>
      <c r="K49" s="52">
        <f t="shared" si="1"/>
        <v>7</v>
      </c>
    </row>
    <row r="50">
      <c r="A50" s="11" t="s">
        <v>388</v>
      </c>
      <c r="B50" s="12">
        <v>613.0</v>
      </c>
      <c r="C50" s="13" t="s">
        <v>389</v>
      </c>
      <c r="D50" s="14"/>
      <c r="E50" s="15" t="s">
        <v>4</v>
      </c>
      <c r="F50" s="16">
        <v>0.49</v>
      </c>
      <c r="G50" s="35">
        <v>0.45</v>
      </c>
      <c r="H50" s="18" t="s">
        <v>2</v>
      </c>
      <c r="I50" s="15" t="s">
        <v>4</v>
      </c>
      <c r="J50" s="36">
        <f>+4</f>
        <v>4</v>
      </c>
      <c r="K50" s="52">
        <f t="shared" si="1"/>
        <v>4</v>
      </c>
    </row>
    <row r="51">
      <c r="A51" s="11" t="s">
        <v>390</v>
      </c>
      <c r="B51" s="12">
        <v>883.0</v>
      </c>
      <c r="C51" s="13" t="s">
        <v>391</v>
      </c>
      <c r="D51" s="14"/>
      <c r="E51" s="15" t="s">
        <v>4</v>
      </c>
      <c r="F51" s="16">
        <v>0.49</v>
      </c>
      <c r="G51" s="37">
        <v>0.43</v>
      </c>
      <c r="H51" s="18" t="s">
        <v>2</v>
      </c>
      <c r="I51" s="15" t="s">
        <v>4</v>
      </c>
      <c r="J51" s="36">
        <f>+7</f>
        <v>7</v>
      </c>
      <c r="K51" s="52">
        <f t="shared" si="1"/>
        <v>7</v>
      </c>
    </row>
    <row r="52">
      <c r="A52" s="11" t="s">
        <v>392</v>
      </c>
      <c r="B52" s="12">
        <v>688.0</v>
      </c>
      <c r="C52" s="13" t="s">
        <v>393</v>
      </c>
      <c r="D52" s="33" t="s">
        <v>394</v>
      </c>
      <c r="E52" s="15" t="s">
        <v>4</v>
      </c>
      <c r="F52" s="39">
        <v>0.51</v>
      </c>
      <c r="G52" s="53">
        <v>0.41</v>
      </c>
      <c r="H52" s="18" t="s">
        <v>2</v>
      </c>
      <c r="I52" s="15" t="s">
        <v>4</v>
      </c>
      <c r="J52" s="36">
        <f>+10</f>
        <v>10</v>
      </c>
      <c r="K52" s="52">
        <f t="shared" si="1"/>
        <v>10</v>
      </c>
    </row>
    <row r="53">
      <c r="A53" s="11" t="s">
        <v>395</v>
      </c>
      <c r="B53" s="12">
        <v>601.0</v>
      </c>
      <c r="C53" s="13" t="s">
        <v>396</v>
      </c>
      <c r="D53" s="33" t="s">
        <v>397</v>
      </c>
      <c r="E53" s="15" t="s">
        <v>4</v>
      </c>
      <c r="F53" s="39">
        <v>0.5</v>
      </c>
      <c r="G53" s="37">
        <v>0.44</v>
      </c>
      <c r="H53" s="18" t="s">
        <v>2</v>
      </c>
      <c r="I53" s="15" t="s">
        <v>4</v>
      </c>
      <c r="J53" s="36">
        <f>+6</f>
        <v>6</v>
      </c>
      <c r="K53" s="52">
        <f t="shared" si="1"/>
        <v>6</v>
      </c>
    </row>
    <row r="54">
      <c r="A54" s="11" t="s">
        <v>398</v>
      </c>
      <c r="B54" s="12">
        <v>442.0</v>
      </c>
      <c r="C54" s="13" t="s">
        <v>399</v>
      </c>
      <c r="D54" s="33" t="s">
        <v>400</v>
      </c>
      <c r="E54" s="15" t="s">
        <v>4</v>
      </c>
      <c r="F54" s="39">
        <v>0.51</v>
      </c>
      <c r="G54" s="37">
        <v>0.44</v>
      </c>
      <c r="H54" s="18" t="s">
        <v>2</v>
      </c>
      <c r="I54" s="15" t="s">
        <v>4</v>
      </c>
      <c r="J54" s="36">
        <f>+7</f>
        <v>7</v>
      </c>
      <c r="K54" s="52">
        <f t="shared" si="1"/>
        <v>7</v>
      </c>
    </row>
    <row r="55">
      <c r="A55" s="24" t="s">
        <v>401</v>
      </c>
      <c r="B55" s="25">
        <v>805.0</v>
      </c>
      <c r="C55" s="26" t="s">
        <v>402</v>
      </c>
      <c r="D55" s="27"/>
      <c r="E55" s="28" t="s">
        <v>4</v>
      </c>
      <c r="F55" s="29">
        <v>0.46</v>
      </c>
      <c r="G55" s="57">
        <v>0.41</v>
      </c>
      <c r="H55" s="31" t="s">
        <v>2</v>
      </c>
      <c r="I55" s="28" t="s">
        <v>4</v>
      </c>
      <c r="J55" s="45">
        <f t="shared" ref="J55:J56" si="7">+5</f>
        <v>5</v>
      </c>
      <c r="K55" s="52">
        <f t="shared" si="1"/>
        <v>5</v>
      </c>
    </row>
    <row r="56">
      <c r="A56" s="11" t="s">
        <v>401</v>
      </c>
      <c r="B56" s="12">
        <v>700.0</v>
      </c>
      <c r="C56" s="13" t="s">
        <v>403</v>
      </c>
      <c r="D56" s="14"/>
      <c r="E56" s="15" t="s">
        <v>4</v>
      </c>
      <c r="F56" s="21">
        <v>0.47</v>
      </c>
      <c r="G56" s="53">
        <v>0.42</v>
      </c>
      <c r="H56" s="18" t="s">
        <v>2</v>
      </c>
      <c r="I56" s="15" t="s">
        <v>4</v>
      </c>
      <c r="J56" s="36">
        <f t="shared" si="7"/>
        <v>5</v>
      </c>
      <c r="K56" s="52">
        <f t="shared" si="1"/>
        <v>5</v>
      </c>
    </row>
    <row r="58">
      <c r="B58" s="5">
        <f>AVERAGE(B2:B56)</f>
        <v>943.1481481</v>
      </c>
      <c r="J58" s="4" t="s">
        <v>123</v>
      </c>
      <c r="K58" s="5">
        <f>_xlfn.Var.s(K3:K56)</f>
        <v>14.20440252</v>
      </c>
    </row>
    <row r="59">
      <c r="J59" s="4" t="s">
        <v>124</v>
      </c>
      <c r="K59" s="5">
        <f>Large(K3:K56,1)-Small(K3:K56,1)</f>
        <v>17</v>
      </c>
    </row>
    <row r="60">
      <c r="J60" s="4" t="s">
        <v>161</v>
      </c>
      <c r="K60" s="5">
        <f>STDEV(K2:K56)</f>
        <v>3.768872844</v>
      </c>
    </row>
  </sheetData>
  <mergeCells count="2">
    <mergeCell ref="E1:H1"/>
    <mergeCell ref="I1:J1"/>
  </mergeCells>
  <hyperlinks>
    <hyperlink r:id="rId1" ref="A2"/>
    <hyperlink r:id="rId2" ref="C3"/>
    <hyperlink r:id="rId3" ref="D3"/>
    <hyperlink r:id="rId4" ref="C4"/>
    <hyperlink r:id="rId5" ref="D4"/>
    <hyperlink r:id="rId6" ref="C5"/>
    <hyperlink r:id="rId7" ref="C6"/>
    <hyperlink r:id="rId8" ref="D6"/>
    <hyperlink r:id="rId9" ref="C7"/>
    <hyperlink r:id="rId10" ref="D7"/>
    <hyperlink r:id="rId11" ref="C8"/>
    <hyperlink r:id="rId12" ref="C9"/>
    <hyperlink r:id="rId13" ref="D9"/>
    <hyperlink r:id="rId14" ref="C10"/>
    <hyperlink r:id="rId15" ref="D10"/>
    <hyperlink r:id="rId16" ref="C11"/>
    <hyperlink r:id="rId17" ref="C12"/>
    <hyperlink r:id="rId18" ref="D12"/>
    <hyperlink r:id="rId19" ref="C13"/>
    <hyperlink r:id="rId20" ref="C14"/>
    <hyperlink r:id="rId21" ref="C15"/>
    <hyperlink r:id="rId22" ref="C16"/>
    <hyperlink r:id="rId23" ref="C17"/>
    <hyperlink r:id="rId24" ref="C18"/>
    <hyperlink r:id="rId25" ref="C19"/>
    <hyperlink r:id="rId26" ref="C20"/>
    <hyperlink r:id="rId27" ref="D20"/>
    <hyperlink r:id="rId28" ref="C21"/>
    <hyperlink r:id="rId29" ref="D21"/>
    <hyperlink r:id="rId30" ref="C22"/>
    <hyperlink r:id="rId31" location="q23:_biden_vs_trump_vs_jorgensen" ref="C23"/>
    <hyperlink r:id="rId32" location="q23:_(combined):_biden_vs_trump_vs_jorgensen,_including_leaners" ref="C24"/>
    <hyperlink r:id="rId33" ref="C25"/>
    <hyperlink r:id="rId34" ref="C26"/>
    <hyperlink r:id="rId35" ref="C27"/>
    <hyperlink r:id="rId36" ref="C28"/>
    <hyperlink r:id="rId37" ref="D28"/>
    <hyperlink r:id="rId38" ref="C29"/>
    <hyperlink r:id="rId39" ref="D29"/>
    <hyperlink r:id="rId40" ref="C30"/>
    <hyperlink r:id="rId41" ref="D30"/>
    <hyperlink r:id="rId42" ref="C31"/>
    <hyperlink r:id="rId43" ref="D31"/>
    <hyperlink r:id="rId44" ref="C32"/>
    <hyperlink r:id="rId45" ref="D32"/>
    <hyperlink r:id="rId46" ref="C33"/>
    <hyperlink r:id="rId47" ref="C34"/>
    <hyperlink r:id="rId48" ref="D34"/>
    <hyperlink r:id="rId49" ref="C35"/>
    <hyperlink r:id="rId50" ref="D35"/>
    <hyperlink r:id="rId51" ref="C36"/>
    <hyperlink r:id="rId52" ref="D36"/>
    <hyperlink r:id="rId53" ref="C37"/>
    <hyperlink r:id="rId54" ref="D37"/>
    <hyperlink r:id="rId55" ref="C38"/>
    <hyperlink r:id="rId56" ref="D38"/>
    <hyperlink r:id="rId57" ref="C39"/>
    <hyperlink r:id="rId58" ref="D39"/>
    <hyperlink r:id="rId59" ref="C40"/>
    <hyperlink r:id="rId60" ref="D40"/>
    <hyperlink r:id="rId61" ref="C41"/>
    <hyperlink r:id="rId62" ref="C42"/>
    <hyperlink r:id="rId63" ref="D42"/>
    <hyperlink r:id="rId64" ref="C43"/>
    <hyperlink r:id="rId65" ref="D43"/>
    <hyperlink r:id="rId66" location="page=22" ref="C44"/>
    <hyperlink r:id="rId67" ref="C45"/>
    <hyperlink r:id="rId68" ref="D45"/>
    <hyperlink r:id="rId69" ref="C46"/>
    <hyperlink r:id="rId70" ref="C47"/>
    <hyperlink r:id="rId71" ref="D47"/>
    <hyperlink r:id="rId72" ref="C48"/>
    <hyperlink r:id="rId73" ref="D48"/>
    <hyperlink r:id="rId74" ref="C49"/>
    <hyperlink r:id="rId75" ref="D49"/>
    <hyperlink r:id="rId76" location="page=22" ref="C50"/>
    <hyperlink r:id="rId77" ref="C51"/>
    <hyperlink r:id="rId78" ref="C52"/>
    <hyperlink r:id="rId79" ref="D52"/>
    <hyperlink r:id="rId80" ref="C53"/>
    <hyperlink r:id="rId81" ref="D53"/>
    <hyperlink r:id="rId82" ref="C54"/>
    <hyperlink r:id="rId83" ref="D54"/>
    <hyperlink r:id="rId84" location="q20a:_biden_vs_trump_vs_jorgensen,_lean" ref="C55"/>
    <hyperlink r:id="rId85" location="q20:_(combined):_biden_vs_trump_vs_jorgensen,_including_leaners" ref="C56"/>
  </hyperlinks>
  <drawing r:id="rId8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 t="s">
        <v>6</v>
      </c>
      <c r="C1" s="6" t="s">
        <v>7</v>
      </c>
      <c r="D1" s="6" t="s">
        <v>8</v>
      </c>
      <c r="E1" s="7" t="s">
        <v>9</v>
      </c>
      <c r="F1" s="8"/>
      <c r="G1" s="8"/>
      <c r="H1" s="8"/>
      <c r="I1" s="9" t="s">
        <v>10</v>
      </c>
      <c r="J1" s="8"/>
    </row>
    <row r="2">
      <c r="A2" s="10" t="s">
        <v>404</v>
      </c>
    </row>
    <row r="3">
      <c r="A3" s="11" t="s">
        <v>12</v>
      </c>
      <c r="B3" s="12">
        <v>799.0</v>
      </c>
      <c r="C3" s="13" t="s">
        <v>405</v>
      </c>
      <c r="D3" s="14"/>
      <c r="E3" s="15" t="s">
        <v>1</v>
      </c>
      <c r="F3" s="16">
        <v>0.49</v>
      </c>
      <c r="G3" s="22">
        <v>0.51</v>
      </c>
      <c r="H3" s="18" t="s">
        <v>2</v>
      </c>
      <c r="I3" s="15" t="s">
        <v>2</v>
      </c>
      <c r="J3" s="23">
        <f t="shared" ref="J3:J4" si="1">+2</f>
        <v>2</v>
      </c>
      <c r="K3" s="5">
        <f t="shared" ref="K3:K66" si="2">IF(J3="Even", 0, IF(I3="Harris", J3, -J3))</f>
        <v>-2</v>
      </c>
      <c r="L3" s="52">
        <f>IF(K3="Even", 0, IF(J3="Biden", K3, -K3))</f>
        <v>2</v>
      </c>
    </row>
    <row r="4">
      <c r="A4" s="11" t="s">
        <v>15</v>
      </c>
      <c r="B4" s="12">
        <v>800.0</v>
      </c>
      <c r="C4" s="13" t="s">
        <v>406</v>
      </c>
      <c r="D4" s="14"/>
      <c r="E4" s="15" t="s">
        <v>1</v>
      </c>
      <c r="F4" s="21">
        <v>0.47</v>
      </c>
      <c r="G4" s="17">
        <v>0.49</v>
      </c>
      <c r="H4" s="18" t="s">
        <v>2</v>
      </c>
      <c r="I4" s="15" t="s">
        <v>2</v>
      </c>
      <c r="J4" s="23">
        <f t="shared" si="1"/>
        <v>2</v>
      </c>
      <c r="K4" s="5">
        <f t="shared" si="2"/>
        <v>-2</v>
      </c>
    </row>
    <row r="5">
      <c r="A5" s="24" t="s">
        <v>15</v>
      </c>
      <c r="B5" s="40">
        <v>1310.0</v>
      </c>
      <c r="C5" s="26" t="s">
        <v>407</v>
      </c>
      <c r="D5" s="27"/>
      <c r="E5" s="28" t="s">
        <v>1</v>
      </c>
      <c r="F5" s="29">
        <v>0.47</v>
      </c>
      <c r="G5" s="30">
        <v>0.51</v>
      </c>
      <c r="H5" s="31" t="s">
        <v>2</v>
      </c>
      <c r="I5" s="28" t="s">
        <v>2</v>
      </c>
      <c r="J5" s="32">
        <f>+3</f>
        <v>3</v>
      </c>
      <c r="K5" s="5">
        <f t="shared" si="2"/>
        <v>-3</v>
      </c>
    </row>
    <row r="6">
      <c r="A6" s="11" t="s">
        <v>15</v>
      </c>
      <c r="B6" s="34">
        <v>1310.0</v>
      </c>
      <c r="C6" s="13" t="s">
        <v>408</v>
      </c>
      <c r="D6" s="14"/>
      <c r="E6" s="15" t="s">
        <v>1</v>
      </c>
      <c r="F6" s="21">
        <v>0.47</v>
      </c>
      <c r="G6" s="22">
        <v>0.5</v>
      </c>
      <c r="H6" s="18" t="s">
        <v>2</v>
      </c>
      <c r="I6" s="15" t="s">
        <v>2</v>
      </c>
      <c r="J6" s="23">
        <f>+4</f>
        <v>4</v>
      </c>
      <c r="K6" s="5">
        <f t="shared" si="2"/>
        <v>-4</v>
      </c>
    </row>
    <row r="7">
      <c r="A7" s="11" t="s">
        <v>18</v>
      </c>
      <c r="B7" s="12">
        <v>860.0</v>
      </c>
      <c r="C7" s="13" t="s">
        <v>409</v>
      </c>
      <c r="D7" s="33" t="s">
        <v>410</v>
      </c>
      <c r="E7" s="15" t="s">
        <v>1</v>
      </c>
      <c r="F7" s="16">
        <v>0.49</v>
      </c>
      <c r="G7" s="17">
        <v>0.5</v>
      </c>
      <c r="H7" s="18" t="s">
        <v>2</v>
      </c>
      <c r="I7" s="19"/>
      <c r="J7" s="20" t="s">
        <v>14</v>
      </c>
      <c r="K7" s="5">
        <f t="shared" si="2"/>
        <v>0</v>
      </c>
    </row>
    <row r="8">
      <c r="A8" s="11" t="s">
        <v>411</v>
      </c>
      <c r="B8" s="34">
        <v>1010.0</v>
      </c>
      <c r="C8" s="13" t="s">
        <v>412</v>
      </c>
      <c r="D8" s="14"/>
      <c r="E8" s="15" t="s">
        <v>1</v>
      </c>
      <c r="F8" s="16">
        <v>0.48</v>
      </c>
      <c r="G8" s="35">
        <v>0.45</v>
      </c>
      <c r="H8" s="18" t="s">
        <v>2</v>
      </c>
      <c r="I8" s="15" t="s">
        <v>1</v>
      </c>
      <c r="J8" s="36">
        <f>+3</f>
        <v>3</v>
      </c>
      <c r="K8" s="5">
        <f t="shared" si="2"/>
        <v>3</v>
      </c>
    </row>
    <row r="9">
      <c r="A9" s="11" t="s">
        <v>411</v>
      </c>
      <c r="B9" s="34">
        <v>1010.0</v>
      </c>
      <c r="C9" s="13" t="s">
        <v>413</v>
      </c>
      <c r="D9" s="14"/>
      <c r="E9" s="15" t="s">
        <v>1</v>
      </c>
      <c r="F9" s="16">
        <v>0.48</v>
      </c>
      <c r="G9" s="35">
        <v>0.46</v>
      </c>
      <c r="H9" s="18" t="s">
        <v>2</v>
      </c>
      <c r="I9" s="15" t="s">
        <v>1</v>
      </c>
      <c r="J9" s="36">
        <f>+2</f>
        <v>2</v>
      </c>
      <c r="K9" s="5">
        <f t="shared" si="2"/>
        <v>2</v>
      </c>
    </row>
    <row r="10">
      <c r="A10" s="11" t="s">
        <v>411</v>
      </c>
      <c r="B10" s="34">
        <v>1010.0</v>
      </c>
      <c r="C10" s="13" t="s">
        <v>414</v>
      </c>
      <c r="D10" s="14"/>
      <c r="E10" s="15" t="s">
        <v>1</v>
      </c>
      <c r="F10" s="21">
        <v>0.47</v>
      </c>
      <c r="G10" s="37">
        <v>0.43</v>
      </c>
      <c r="H10" s="18" t="s">
        <v>2</v>
      </c>
      <c r="I10" s="15" t="s">
        <v>1</v>
      </c>
      <c r="J10" s="36">
        <f t="shared" ref="J10:J11" si="3">+4</f>
        <v>4</v>
      </c>
      <c r="K10" s="5">
        <f t="shared" si="2"/>
        <v>4</v>
      </c>
    </row>
    <row r="11">
      <c r="A11" s="11" t="s">
        <v>411</v>
      </c>
      <c r="B11" s="34">
        <v>1010.0</v>
      </c>
      <c r="C11" s="13" t="s">
        <v>415</v>
      </c>
      <c r="D11" s="14"/>
      <c r="E11" s="15" t="s">
        <v>1</v>
      </c>
      <c r="F11" s="16">
        <v>0.48</v>
      </c>
      <c r="G11" s="37">
        <v>0.44</v>
      </c>
      <c r="H11" s="18" t="s">
        <v>2</v>
      </c>
      <c r="I11" s="15" t="s">
        <v>1</v>
      </c>
      <c r="J11" s="36">
        <f t="shared" si="3"/>
        <v>4</v>
      </c>
      <c r="K11" s="5">
        <f t="shared" si="2"/>
        <v>4</v>
      </c>
    </row>
    <row r="12">
      <c r="A12" s="11" t="s">
        <v>416</v>
      </c>
      <c r="B12" s="12">
        <v>400.0</v>
      </c>
      <c r="C12" s="13" t="s">
        <v>417</v>
      </c>
      <c r="D12" s="14"/>
      <c r="E12" s="15" t="s">
        <v>1</v>
      </c>
      <c r="F12" s="16">
        <v>0.49</v>
      </c>
      <c r="G12" s="22">
        <v>0.51</v>
      </c>
      <c r="H12" s="18" t="s">
        <v>2</v>
      </c>
      <c r="I12" s="15" t="s">
        <v>2</v>
      </c>
      <c r="J12" s="23">
        <f>+1</f>
        <v>1</v>
      </c>
      <c r="K12" s="5">
        <f t="shared" si="2"/>
        <v>-1</v>
      </c>
    </row>
    <row r="13">
      <c r="A13" s="11" t="s">
        <v>418</v>
      </c>
      <c r="B13" s="34">
        <v>1056.0</v>
      </c>
      <c r="C13" s="13" t="s">
        <v>419</v>
      </c>
      <c r="D13" s="14"/>
      <c r="E13" s="15" t="s">
        <v>1</v>
      </c>
      <c r="F13" s="21">
        <v>0.47</v>
      </c>
      <c r="G13" s="17">
        <v>0.49</v>
      </c>
      <c r="H13" s="18" t="s">
        <v>2</v>
      </c>
      <c r="I13" s="15" t="s">
        <v>2</v>
      </c>
      <c r="J13" s="23">
        <f>+2</f>
        <v>2</v>
      </c>
      <c r="K13" s="5">
        <f t="shared" si="2"/>
        <v>-2</v>
      </c>
    </row>
    <row r="14">
      <c r="A14" s="24" t="s">
        <v>26</v>
      </c>
      <c r="B14" s="40">
        <v>1987.0</v>
      </c>
      <c r="C14" s="26" t="s">
        <v>420</v>
      </c>
      <c r="D14" s="27"/>
      <c r="E14" s="28" t="s">
        <v>1</v>
      </c>
      <c r="F14" s="41">
        <v>0.48</v>
      </c>
      <c r="G14" s="42">
        <v>0.48</v>
      </c>
      <c r="H14" s="31" t="s">
        <v>2</v>
      </c>
      <c r="I14" s="46"/>
      <c r="J14" s="47" t="s">
        <v>14</v>
      </c>
      <c r="K14" s="5">
        <f t="shared" si="2"/>
        <v>0</v>
      </c>
    </row>
    <row r="15">
      <c r="A15" s="11" t="s">
        <v>26</v>
      </c>
      <c r="B15" s="34">
        <v>1785.0</v>
      </c>
      <c r="C15" s="13" t="s">
        <v>421</v>
      </c>
      <c r="D15" s="14"/>
      <c r="E15" s="15" t="s">
        <v>1</v>
      </c>
      <c r="F15" s="39">
        <v>0.5</v>
      </c>
      <c r="G15" s="35">
        <v>0.46</v>
      </c>
      <c r="H15" s="18" t="s">
        <v>2</v>
      </c>
      <c r="I15" s="15" t="s">
        <v>1</v>
      </c>
      <c r="J15" s="36">
        <f>+4</f>
        <v>4</v>
      </c>
      <c r="K15" s="5">
        <f t="shared" si="2"/>
        <v>4</v>
      </c>
    </row>
    <row r="16">
      <c r="A16" s="11" t="s">
        <v>26</v>
      </c>
      <c r="B16" s="34">
        <v>1987.0</v>
      </c>
      <c r="C16" s="13" t="s">
        <v>422</v>
      </c>
      <c r="D16" s="14"/>
      <c r="E16" s="15" t="s">
        <v>1</v>
      </c>
      <c r="F16" s="16">
        <v>0.48</v>
      </c>
      <c r="G16" s="35">
        <v>0.46</v>
      </c>
      <c r="H16" s="18" t="s">
        <v>2</v>
      </c>
      <c r="I16" s="15" t="s">
        <v>1</v>
      </c>
      <c r="J16" s="36">
        <f>+2</f>
        <v>2</v>
      </c>
      <c r="K16" s="5">
        <f t="shared" si="2"/>
        <v>2</v>
      </c>
    </row>
    <row r="17">
      <c r="A17" s="11" t="s">
        <v>30</v>
      </c>
      <c r="B17" s="34">
        <v>1373.0</v>
      </c>
      <c r="C17" s="13" t="s">
        <v>423</v>
      </c>
      <c r="D17" s="14"/>
      <c r="E17" s="15" t="s">
        <v>1</v>
      </c>
      <c r="F17" s="21">
        <v>0.47</v>
      </c>
      <c r="G17" s="22">
        <v>0.51</v>
      </c>
      <c r="H17" s="18" t="s">
        <v>2</v>
      </c>
      <c r="I17" s="15" t="s">
        <v>2</v>
      </c>
      <c r="J17" s="23">
        <f t="shared" ref="J17:J18" si="4">+4</f>
        <v>4</v>
      </c>
      <c r="K17" s="5">
        <f t="shared" si="2"/>
        <v>-4</v>
      </c>
    </row>
    <row r="18">
      <c r="A18" s="24" t="s">
        <v>30</v>
      </c>
      <c r="B18" s="40">
        <v>1373.0</v>
      </c>
      <c r="C18" s="26" t="s">
        <v>424</v>
      </c>
      <c r="D18" s="27"/>
      <c r="E18" s="28" t="s">
        <v>1</v>
      </c>
      <c r="F18" s="29">
        <v>0.47</v>
      </c>
      <c r="G18" s="30">
        <v>0.51</v>
      </c>
      <c r="H18" s="31" t="s">
        <v>2</v>
      </c>
      <c r="I18" s="28" t="s">
        <v>2</v>
      </c>
      <c r="J18" s="32">
        <f t="shared" si="4"/>
        <v>4</v>
      </c>
      <c r="K18" s="5">
        <f t="shared" si="2"/>
        <v>-4</v>
      </c>
    </row>
    <row r="19">
      <c r="A19" s="11" t="s">
        <v>36</v>
      </c>
      <c r="B19" s="34">
        <v>1123.0</v>
      </c>
      <c r="C19" s="13" t="s">
        <v>425</v>
      </c>
      <c r="D19" s="33" t="s">
        <v>426</v>
      </c>
      <c r="E19" s="15" t="s">
        <v>1</v>
      </c>
      <c r="F19" s="21">
        <v>0.47</v>
      </c>
      <c r="G19" s="17">
        <v>0.48</v>
      </c>
      <c r="H19" s="18" t="s">
        <v>2</v>
      </c>
      <c r="I19" s="15" t="s">
        <v>2</v>
      </c>
      <c r="J19" s="23">
        <f t="shared" ref="J19:J20" si="5">+1</f>
        <v>1</v>
      </c>
      <c r="K19" s="5">
        <f t="shared" si="2"/>
        <v>-1</v>
      </c>
    </row>
    <row r="20">
      <c r="A20" s="11" t="s">
        <v>41</v>
      </c>
      <c r="B20" s="12">
        <v>949.0</v>
      </c>
      <c r="C20" s="13" t="s">
        <v>427</v>
      </c>
      <c r="D20" s="33" t="s">
        <v>428</v>
      </c>
      <c r="E20" s="15" t="s">
        <v>1</v>
      </c>
      <c r="F20" s="16">
        <v>0.49</v>
      </c>
      <c r="G20" s="22">
        <v>0.5</v>
      </c>
      <c r="H20" s="18" t="s">
        <v>2</v>
      </c>
      <c r="I20" s="15" t="s">
        <v>2</v>
      </c>
      <c r="J20" s="23">
        <f t="shared" si="5"/>
        <v>1</v>
      </c>
      <c r="K20" s="5">
        <f t="shared" si="2"/>
        <v>-1</v>
      </c>
    </row>
    <row r="21">
      <c r="A21" s="11" t="s">
        <v>41</v>
      </c>
      <c r="B21" s="12">
        <v>987.0</v>
      </c>
      <c r="C21" s="13" t="s">
        <v>429</v>
      </c>
      <c r="D21" s="33" t="s">
        <v>430</v>
      </c>
      <c r="E21" s="15" t="s">
        <v>1</v>
      </c>
      <c r="F21" s="16">
        <v>0.49</v>
      </c>
      <c r="G21" s="17">
        <v>0.49</v>
      </c>
      <c r="H21" s="18" t="s">
        <v>2</v>
      </c>
      <c r="I21" s="19"/>
      <c r="J21" s="20" t="s">
        <v>14</v>
      </c>
      <c r="K21" s="5">
        <f t="shared" si="2"/>
        <v>0</v>
      </c>
    </row>
    <row r="22">
      <c r="A22" s="11" t="s">
        <v>41</v>
      </c>
      <c r="B22" s="12">
        <v>949.0</v>
      </c>
      <c r="C22" s="13" t="s">
        <v>431</v>
      </c>
      <c r="D22" s="33" t="s">
        <v>432</v>
      </c>
      <c r="E22" s="15" t="s">
        <v>1</v>
      </c>
      <c r="F22" s="16">
        <v>0.48</v>
      </c>
      <c r="G22" s="17">
        <v>0.49</v>
      </c>
      <c r="H22" s="18" t="s">
        <v>2</v>
      </c>
      <c r="I22" s="15" t="s">
        <v>2</v>
      </c>
      <c r="J22" s="23">
        <f t="shared" ref="J22:J24" si="6">+1</f>
        <v>1</v>
      </c>
      <c r="K22" s="5">
        <f t="shared" si="2"/>
        <v>-1</v>
      </c>
    </row>
    <row r="23">
      <c r="A23" s="11" t="s">
        <v>41</v>
      </c>
      <c r="B23" s="12">
        <v>987.0</v>
      </c>
      <c r="C23" s="13" t="s">
        <v>433</v>
      </c>
      <c r="D23" s="33" t="s">
        <v>434</v>
      </c>
      <c r="E23" s="15" t="s">
        <v>1</v>
      </c>
      <c r="F23" s="21">
        <v>0.47</v>
      </c>
      <c r="G23" s="17">
        <v>0.48</v>
      </c>
      <c r="H23" s="18" t="s">
        <v>2</v>
      </c>
      <c r="I23" s="15" t="s">
        <v>2</v>
      </c>
      <c r="J23" s="23">
        <f t="shared" si="6"/>
        <v>1</v>
      </c>
      <c r="K23" s="5">
        <f t="shared" si="2"/>
        <v>-1</v>
      </c>
    </row>
    <row r="24">
      <c r="A24" s="11" t="s">
        <v>52</v>
      </c>
      <c r="B24" s="34">
        <v>1665.0</v>
      </c>
      <c r="C24" s="13" t="s">
        <v>435</v>
      </c>
      <c r="D24" s="14"/>
      <c r="E24" s="15" t="s">
        <v>1</v>
      </c>
      <c r="F24" s="16">
        <v>0.49</v>
      </c>
      <c r="G24" s="17">
        <v>0.48</v>
      </c>
      <c r="H24" s="18" t="s">
        <v>2</v>
      </c>
      <c r="I24" s="15" t="s">
        <v>1</v>
      </c>
      <c r="J24" s="36">
        <f t="shared" si="6"/>
        <v>1</v>
      </c>
      <c r="K24" s="5">
        <f t="shared" si="2"/>
        <v>1</v>
      </c>
    </row>
    <row r="25">
      <c r="A25" s="24" t="s">
        <v>52</v>
      </c>
      <c r="B25" s="40">
        <v>1665.0</v>
      </c>
      <c r="C25" s="26" t="s">
        <v>436</v>
      </c>
      <c r="D25" s="27"/>
      <c r="E25" s="28" t="s">
        <v>1</v>
      </c>
      <c r="F25" s="41">
        <v>0.49</v>
      </c>
      <c r="G25" s="42">
        <v>0.48</v>
      </c>
      <c r="H25" s="31" t="s">
        <v>2</v>
      </c>
      <c r="I25" s="46"/>
      <c r="J25" s="47" t="s">
        <v>14</v>
      </c>
      <c r="K25" s="5">
        <f t="shared" si="2"/>
        <v>0</v>
      </c>
    </row>
    <row r="26">
      <c r="A26" s="11" t="s">
        <v>437</v>
      </c>
      <c r="B26" s="34">
        <v>1250.0</v>
      </c>
      <c r="C26" s="13" t="s">
        <v>438</v>
      </c>
      <c r="D26" s="14"/>
      <c r="E26" s="15" t="s">
        <v>1</v>
      </c>
      <c r="F26" s="16">
        <v>0.48</v>
      </c>
      <c r="G26" s="22">
        <v>0.5</v>
      </c>
      <c r="H26" s="18" t="s">
        <v>2</v>
      </c>
      <c r="I26" s="15" t="s">
        <v>2</v>
      </c>
      <c r="J26" s="23">
        <f>+2</f>
        <v>2</v>
      </c>
      <c r="K26" s="5">
        <f t="shared" si="2"/>
        <v>-2</v>
      </c>
    </row>
    <row r="27">
      <c r="A27" s="11" t="s">
        <v>55</v>
      </c>
      <c r="B27" s="34">
        <v>1091.0</v>
      </c>
      <c r="C27" s="13" t="s">
        <v>439</v>
      </c>
      <c r="D27" s="14"/>
      <c r="E27" s="15" t="s">
        <v>1</v>
      </c>
      <c r="F27" s="21">
        <v>0.46</v>
      </c>
      <c r="G27" s="17">
        <v>0.49</v>
      </c>
      <c r="H27" s="18" t="s">
        <v>2</v>
      </c>
      <c r="I27" s="15" t="s">
        <v>2</v>
      </c>
      <c r="J27" s="23">
        <f>+3</f>
        <v>3</v>
      </c>
      <c r="K27" s="5">
        <f t="shared" si="2"/>
        <v>-3</v>
      </c>
    </row>
    <row r="28">
      <c r="A28" s="24" t="s">
        <v>440</v>
      </c>
      <c r="B28" s="40">
        <v>1113.0</v>
      </c>
      <c r="C28" s="26" t="s">
        <v>441</v>
      </c>
      <c r="D28" s="26" t="s">
        <v>442</v>
      </c>
      <c r="E28" s="28" t="s">
        <v>1</v>
      </c>
      <c r="F28" s="54">
        <v>0.5</v>
      </c>
      <c r="G28" s="42">
        <v>0.49</v>
      </c>
      <c r="H28" s="31" t="s">
        <v>2</v>
      </c>
      <c r="I28" s="28" t="s">
        <v>1</v>
      </c>
      <c r="J28" s="45">
        <f t="shared" ref="J28:J30" si="7">+1</f>
        <v>1</v>
      </c>
      <c r="K28" s="5">
        <f t="shared" si="2"/>
        <v>1</v>
      </c>
    </row>
    <row r="29">
      <c r="A29" s="11" t="s">
        <v>440</v>
      </c>
      <c r="B29" s="12">
        <v>872.0</v>
      </c>
      <c r="C29" s="13" t="s">
        <v>443</v>
      </c>
      <c r="D29" s="33" t="s">
        <v>444</v>
      </c>
      <c r="E29" s="15" t="s">
        <v>1</v>
      </c>
      <c r="F29" s="16">
        <v>0.49</v>
      </c>
      <c r="G29" s="22">
        <v>0.5</v>
      </c>
      <c r="H29" s="18" t="s">
        <v>2</v>
      </c>
      <c r="I29" s="15" t="s">
        <v>2</v>
      </c>
      <c r="J29" s="23">
        <f t="shared" si="7"/>
        <v>1</v>
      </c>
      <c r="K29" s="5">
        <f t="shared" si="2"/>
        <v>-1</v>
      </c>
    </row>
    <row r="30">
      <c r="A30" s="11" t="s">
        <v>440</v>
      </c>
      <c r="B30" s="34">
        <v>1113.0</v>
      </c>
      <c r="C30" s="13" t="s">
        <v>445</v>
      </c>
      <c r="D30" s="33" t="s">
        <v>446</v>
      </c>
      <c r="E30" s="15" t="s">
        <v>1</v>
      </c>
      <c r="F30" s="16">
        <v>0.48</v>
      </c>
      <c r="G30" s="35">
        <v>0.47</v>
      </c>
      <c r="H30" s="18" t="s">
        <v>2</v>
      </c>
      <c r="I30" s="15" t="s">
        <v>1</v>
      </c>
      <c r="J30" s="36">
        <f t="shared" si="7"/>
        <v>1</v>
      </c>
      <c r="K30" s="5">
        <f t="shared" si="2"/>
        <v>1</v>
      </c>
    </row>
    <row r="31">
      <c r="A31" s="11" t="s">
        <v>440</v>
      </c>
      <c r="B31" s="12">
        <v>872.0</v>
      </c>
      <c r="C31" s="13" t="s">
        <v>447</v>
      </c>
      <c r="D31" s="33" t="s">
        <v>448</v>
      </c>
      <c r="E31" s="15" t="s">
        <v>1</v>
      </c>
      <c r="F31" s="21">
        <v>0.47</v>
      </c>
      <c r="G31" s="17">
        <v>0.49</v>
      </c>
      <c r="H31" s="18" t="s">
        <v>2</v>
      </c>
      <c r="I31" s="15" t="s">
        <v>2</v>
      </c>
      <c r="J31" s="23">
        <f>+2</f>
        <v>2</v>
      </c>
      <c r="K31" s="5">
        <f t="shared" si="2"/>
        <v>-2</v>
      </c>
    </row>
    <row r="32">
      <c r="A32" s="11" t="s">
        <v>219</v>
      </c>
      <c r="B32" s="12">
        <v>750.0</v>
      </c>
      <c r="C32" s="13" t="s">
        <v>449</v>
      </c>
      <c r="D32" s="14"/>
      <c r="E32" s="15" t="s">
        <v>1</v>
      </c>
      <c r="F32" s="16">
        <v>0.48</v>
      </c>
      <c r="G32" s="35">
        <v>0.47</v>
      </c>
      <c r="H32" s="18" t="s">
        <v>2</v>
      </c>
      <c r="I32" s="15" t="s">
        <v>1</v>
      </c>
      <c r="J32" s="36">
        <f>+1</f>
        <v>1</v>
      </c>
      <c r="K32" s="5">
        <f t="shared" si="2"/>
        <v>1</v>
      </c>
    </row>
    <row r="33">
      <c r="A33" s="11" t="s">
        <v>57</v>
      </c>
      <c r="B33" s="12">
        <v>770.0</v>
      </c>
      <c r="C33" s="13" t="s">
        <v>450</v>
      </c>
      <c r="D33" s="33" t="s">
        <v>451</v>
      </c>
      <c r="E33" s="15" t="s">
        <v>1</v>
      </c>
      <c r="F33" s="21">
        <v>0.46</v>
      </c>
      <c r="G33" s="17">
        <v>0.48</v>
      </c>
      <c r="H33" s="18" t="s">
        <v>2</v>
      </c>
      <c r="I33" s="15" t="s">
        <v>2</v>
      </c>
      <c r="J33" s="23">
        <f>+2</f>
        <v>2</v>
      </c>
      <c r="K33" s="5">
        <f t="shared" si="2"/>
        <v>-2</v>
      </c>
    </row>
    <row r="34">
      <c r="A34" s="11" t="s">
        <v>141</v>
      </c>
      <c r="B34" s="12">
        <v>853.0</v>
      </c>
      <c r="C34" s="13" t="s">
        <v>452</v>
      </c>
      <c r="D34" s="33" t="s">
        <v>453</v>
      </c>
      <c r="E34" s="15" t="s">
        <v>1</v>
      </c>
      <c r="F34" s="21">
        <v>0.47</v>
      </c>
      <c r="G34" s="35">
        <v>0.47</v>
      </c>
      <c r="H34" s="18" t="s">
        <v>2</v>
      </c>
      <c r="I34" s="19"/>
      <c r="J34" s="20" t="s">
        <v>14</v>
      </c>
      <c r="K34" s="5">
        <f t="shared" si="2"/>
        <v>0</v>
      </c>
    </row>
    <row r="35">
      <c r="A35" s="11" t="s">
        <v>62</v>
      </c>
      <c r="B35" s="34">
        <v>2308.0</v>
      </c>
      <c r="C35" s="13" t="s">
        <v>454</v>
      </c>
      <c r="D35" s="14"/>
      <c r="E35" s="15" t="s">
        <v>1</v>
      </c>
      <c r="F35" s="16">
        <v>0.48</v>
      </c>
      <c r="G35" s="22">
        <v>0.5</v>
      </c>
      <c r="H35" s="18" t="s">
        <v>2</v>
      </c>
      <c r="I35" s="15" t="s">
        <v>2</v>
      </c>
      <c r="J35" s="23">
        <f>+2</f>
        <v>2</v>
      </c>
      <c r="K35" s="5">
        <f t="shared" si="2"/>
        <v>-2</v>
      </c>
    </row>
    <row r="36">
      <c r="A36" s="24" t="s">
        <v>62</v>
      </c>
      <c r="B36" s="40">
        <v>2330.0</v>
      </c>
      <c r="C36" s="26" t="s">
        <v>455</v>
      </c>
      <c r="D36" s="27"/>
      <c r="E36" s="28" t="s">
        <v>1</v>
      </c>
      <c r="F36" s="41">
        <v>0.49</v>
      </c>
      <c r="G36" s="42">
        <v>0.48</v>
      </c>
      <c r="H36" s="31" t="s">
        <v>2</v>
      </c>
      <c r="I36" s="28" t="s">
        <v>1</v>
      </c>
      <c r="J36" s="45">
        <f>+1</f>
        <v>1</v>
      </c>
      <c r="K36" s="5">
        <f t="shared" si="2"/>
        <v>1</v>
      </c>
    </row>
    <row r="37">
      <c r="A37" s="11" t="s">
        <v>143</v>
      </c>
      <c r="B37" s="12">
        <v>650.0</v>
      </c>
      <c r="C37" s="13" t="s">
        <v>456</v>
      </c>
      <c r="D37" s="14"/>
      <c r="E37" s="15" t="s">
        <v>1</v>
      </c>
      <c r="F37" s="21">
        <v>0.45</v>
      </c>
      <c r="G37" s="35">
        <v>0.47</v>
      </c>
      <c r="H37" s="18" t="s">
        <v>2</v>
      </c>
      <c r="I37" s="15" t="s">
        <v>2</v>
      </c>
      <c r="J37" s="23">
        <f t="shared" ref="J37:J38" si="8">+2</f>
        <v>2</v>
      </c>
      <c r="K37" s="5">
        <f t="shared" si="2"/>
        <v>-2</v>
      </c>
    </row>
    <row r="38">
      <c r="A38" s="11" t="s">
        <v>235</v>
      </c>
      <c r="B38" s="12">
        <v>950.0</v>
      </c>
      <c r="C38" s="13" t="s">
        <v>457</v>
      </c>
      <c r="D38" s="33" t="s">
        <v>458</v>
      </c>
      <c r="E38" s="15" t="s">
        <v>1</v>
      </c>
      <c r="F38" s="16">
        <v>0.48</v>
      </c>
      <c r="G38" s="22">
        <v>0.5</v>
      </c>
      <c r="H38" s="18" t="s">
        <v>2</v>
      </c>
      <c r="I38" s="15" t="s">
        <v>2</v>
      </c>
      <c r="J38" s="23">
        <f t="shared" si="8"/>
        <v>2</v>
      </c>
      <c r="K38" s="5">
        <f t="shared" si="2"/>
        <v>-2</v>
      </c>
    </row>
    <row r="39">
      <c r="A39" s="24" t="s">
        <v>65</v>
      </c>
      <c r="B39" s="25">
        <v>679.0</v>
      </c>
      <c r="C39" s="26" t="s">
        <v>459</v>
      </c>
      <c r="D39" s="26" t="s">
        <v>460</v>
      </c>
      <c r="E39" s="28" t="s">
        <v>1</v>
      </c>
      <c r="F39" s="29">
        <v>0.47</v>
      </c>
      <c r="G39" s="42">
        <v>0.48</v>
      </c>
      <c r="H39" s="31" t="s">
        <v>2</v>
      </c>
      <c r="I39" s="28" t="s">
        <v>2</v>
      </c>
      <c r="J39" s="32">
        <f>+1</f>
        <v>1</v>
      </c>
      <c r="K39" s="5">
        <f t="shared" si="2"/>
        <v>-1</v>
      </c>
    </row>
    <row r="40">
      <c r="A40" s="11" t="s">
        <v>461</v>
      </c>
      <c r="B40" s="34">
        <v>1226.0</v>
      </c>
      <c r="C40" s="13" t="s">
        <v>462</v>
      </c>
      <c r="D40" s="14"/>
      <c r="E40" s="15" t="s">
        <v>1</v>
      </c>
      <c r="F40" s="16">
        <v>0.48</v>
      </c>
      <c r="G40" s="22">
        <v>0.5</v>
      </c>
      <c r="H40" s="18" t="s">
        <v>2</v>
      </c>
      <c r="I40" s="15" t="s">
        <v>2</v>
      </c>
      <c r="J40" s="23">
        <f>+2</f>
        <v>2</v>
      </c>
      <c r="K40" s="5">
        <f t="shared" si="2"/>
        <v>-2</v>
      </c>
    </row>
    <row r="41">
      <c r="A41" s="11" t="s">
        <v>461</v>
      </c>
      <c r="B41" s="34">
        <v>1410.0</v>
      </c>
      <c r="C41" s="13" t="s">
        <v>463</v>
      </c>
      <c r="D41" s="14"/>
      <c r="E41" s="15" t="s">
        <v>1</v>
      </c>
      <c r="F41" s="16">
        <v>0.48</v>
      </c>
      <c r="G41" s="17">
        <v>0.49</v>
      </c>
      <c r="H41" s="18" t="s">
        <v>2</v>
      </c>
      <c r="I41" s="15" t="s">
        <v>2</v>
      </c>
      <c r="J41" s="23">
        <f>+1</f>
        <v>1</v>
      </c>
      <c r="K41" s="5">
        <f t="shared" si="2"/>
        <v>-1</v>
      </c>
    </row>
    <row r="42">
      <c r="A42" s="11" t="s">
        <v>464</v>
      </c>
      <c r="B42" s="12">
        <v>702.0</v>
      </c>
      <c r="C42" s="13" t="s">
        <v>465</v>
      </c>
      <c r="D42" s="33" t="s">
        <v>466</v>
      </c>
      <c r="E42" s="15" t="s">
        <v>1</v>
      </c>
      <c r="F42" s="21">
        <v>0.46</v>
      </c>
      <c r="G42" s="17">
        <v>0.49</v>
      </c>
      <c r="H42" s="18" t="s">
        <v>2</v>
      </c>
      <c r="I42" s="15" t="s">
        <v>2</v>
      </c>
      <c r="J42" s="23">
        <f t="shared" ref="J42:J43" si="9">+2</f>
        <v>2</v>
      </c>
      <c r="K42" s="5">
        <f t="shared" si="2"/>
        <v>-2</v>
      </c>
    </row>
    <row r="43">
      <c r="A43" s="11" t="s">
        <v>71</v>
      </c>
      <c r="B43" s="12">
        <v>800.0</v>
      </c>
      <c r="C43" s="13" t="s">
        <v>467</v>
      </c>
      <c r="D43" s="14"/>
      <c r="E43" s="15" t="s">
        <v>1</v>
      </c>
      <c r="F43" s="21">
        <v>0.47</v>
      </c>
      <c r="G43" s="17">
        <v>0.49</v>
      </c>
      <c r="H43" s="18" t="s">
        <v>2</v>
      </c>
      <c r="I43" s="15" t="s">
        <v>2</v>
      </c>
      <c r="J43" s="23">
        <f t="shared" si="9"/>
        <v>2</v>
      </c>
      <c r="K43" s="5">
        <f t="shared" si="2"/>
        <v>-2</v>
      </c>
    </row>
    <row r="44">
      <c r="A44" s="24" t="s">
        <v>146</v>
      </c>
      <c r="B44" s="40">
        <v>1164.0</v>
      </c>
      <c r="C44" s="26" t="s">
        <v>468</v>
      </c>
      <c r="D44" s="27"/>
      <c r="E44" s="28" t="s">
        <v>1</v>
      </c>
      <c r="F44" s="29">
        <v>0.47</v>
      </c>
      <c r="G44" s="48">
        <v>0.46</v>
      </c>
      <c r="H44" s="31" t="s">
        <v>2</v>
      </c>
      <c r="I44" s="28" t="s">
        <v>1</v>
      </c>
      <c r="J44" s="45">
        <f>+1</f>
        <v>1</v>
      </c>
      <c r="K44" s="5">
        <f t="shared" si="2"/>
        <v>1</v>
      </c>
    </row>
    <row r="45">
      <c r="A45" s="11" t="s">
        <v>73</v>
      </c>
      <c r="B45" s="12">
        <v>702.0</v>
      </c>
      <c r="C45" s="13" t="s">
        <v>469</v>
      </c>
      <c r="D45" s="33" t="s">
        <v>470</v>
      </c>
      <c r="E45" s="15" t="s">
        <v>1</v>
      </c>
      <c r="F45" s="16">
        <v>0.48</v>
      </c>
      <c r="G45" s="22">
        <v>0.5</v>
      </c>
      <c r="H45" s="18" t="s">
        <v>2</v>
      </c>
      <c r="I45" s="15" t="s">
        <v>2</v>
      </c>
      <c r="J45" s="23">
        <f>+2</f>
        <v>2</v>
      </c>
      <c r="K45" s="5">
        <f t="shared" si="2"/>
        <v>-2</v>
      </c>
    </row>
    <row r="46">
      <c r="A46" s="11" t="s">
        <v>73</v>
      </c>
      <c r="B46" s="12">
        <v>702.0</v>
      </c>
      <c r="C46" s="13" t="s">
        <v>471</v>
      </c>
      <c r="D46" s="33" t="s">
        <v>472</v>
      </c>
      <c r="E46" s="15" t="s">
        <v>1</v>
      </c>
      <c r="F46" s="16">
        <v>0.48</v>
      </c>
      <c r="G46" s="17">
        <v>0.49</v>
      </c>
      <c r="H46" s="18" t="s">
        <v>2</v>
      </c>
      <c r="I46" s="15" t="s">
        <v>2</v>
      </c>
      <c r="J46" s="23">
        <f>+1</f>
        <v>1</v>
      </c>
      <c r="K46" s="5">
        <f t="shared" si="2"/>
        <v>-1</v>
      </c>
    </row>
    <row r="47">
      <c r="A47" s="11" t="s">
        <v>73</v>
      </c>
      <c r="B47" s="12">
        <v>755.0</v>
      </c>
      <c r="C47" s="13" t="s">
        <v>473</v>
      </c>
      <c r="D47" s="33" t="s">
        <v>474</v>
      </c>
      <c r="E47" s="15" t="s">
        <v>1</v>
      </c>
      <c r="F47" s="21">
        <v>0.47</v>
      </c>
      <c r="G47" s="22">
        <v>0.5</v>
      </c>
      <c r="H47" s="18" t="s">
        <v>2</v>
      </c>
      <c r="I47" s="15" t="s">
        <v>2</v>
      </c>
      <c r="J47" s="23">
        <f t="shared" ref="J47:J49" si="10">+3</f>
        <v>3</v>
      </c>
      <c r="K47" s="5">
        <f t="shared" si="2"/>
        <v>-3</v>
      </c>
    </row>
    <row r="48">
      <c r="A48" s="11" t="s">
        <v>73</v>
      </c>
      <c r="B48" s="12">
        <v>755.0</v>
      </c>
      <c r="C48" s="13" t="s">
        <v>475</v>
      </c>
      <c r="D48" s="33" t="s">
        <v>476</v>
      </c>
      <c r="E48" s="15" t="s">
        <v>1</v>
      </c>
      <c r="F48" s="21">
        <v>0.46</v>
      </c>
      <c r="G48" s="17">
        <v>0.49</v>
      </c>
      <c r="H48" s="18" t="s">
        <v>2</v>
      </c>
      <c r="I48" s="15" t="s">
        <v>2</v>
      </c>
      <c r="J48" s="23">
        <f t="shared" si="10"/>
        <v>3</v>
      </c>
      <c r="K48" s="5">
        <f t="shared" si="2"/>
        <v>-3</v>
      </c>
    </row>
    <row r="49">
      <c r="A49" s="11" t="s">
        <v>82</v>
      </c>
      <c r="B49" s="12">
        <v>843.0</v>
      </c>
      <c r="C49" s="13" t="s">
        <v>477</v>
      </c>
      <c r="D49" s="33" t="s">
        <v>478</v>
      </c>
      <c r="E49" s="15" t="s">
        <v>1</v>
      </c>
      <c r="F49" s="21">
        <v>0.45</v>
      </c>
      <c r="G49" s="17">
        <v>0.48</v>
      </c>
      <c r="H49" s="18" t="s">
        <v>2</v>
      </c>
      <c r="I49" s="15" t="s">
        <v>2</v>
      </c>
      <c r="J49" s="23">
        <f t="shared" si="10"/>
        <v>3</v>
      </c>
      <c r="K49" s="5">
        <f t="shared" si="2"/>
        <v>-3</v>
      </c>
    </row>
    <row r="50">
      <c r="A50" s="11" t="s">
        <v>85</v>
      </c>
      <c r="B50" s="34">
        <v>1674.0</v>
      </c>
      <c r="C50" s="13" t="s">
        <v>479</v>
      </c>
      <c r="D50" s="14"/>
      <c r="E50" s="15" t="s">
        <v>1</v>
      </c>
      <c r="F50" s="39">
        <v>0.51</v>
      </c>
      <c r="G50" s="17">
        <v>0.49</v>
      </c>
      <c r="H50" s="18" t="s">
        <v>2</v>
      </c>
      <c r="I50" s="15" t="s">
        <v>1</v>
      </c>
      <c r="J50" s="36">
        <f>+2</f>
        <v>2</v>
      </c>
      <c r="K50" s="5">
        <f t="shared" si="2"/>
        <v>2</v>
      </c>
    </row>
    <row r="51">
      <c r="A51" s="24" t="s">
        <v>85</v>
      </c>
      <c r="B51" s="40">
        <v>1674.0</v>
      </c>
      <c r="C51" s="26" t="s">
        <v>480</v>
      </c>
      <c r="D51" s="27"/>
      <c r="E51" s="28" t="s">
        <v>1</v>
      </c>
      <c r="F51" s="41">
        <v>0.5</v>
      </c>
      <c r="G51" s="42">
        <v>0.49</v>
      </c>
      <c r="H51" s="31" t="s">
        <v>2</v>
      </c>
      <c r="I51" s="28" t="s">
        <v>1</v>
      </c>
      <c r="J51" s="45">
        <f>+1</f>
        <v>1</v>
      </c>
      <c r="K51" s="5">
        <f t="shared" si="2"/>
        <v>1</v>
      </c>
    </row>
    <row r="52">
      <c r="A52" s="11" t="s">
        <v>481</v>
      </c>
      <c r="B52" s="12">
        <v>800.0</v>
      </c>
      <c r="C52" s="13" t="s">
        <v>482</v>
      </c>
      <c r="D52" s="14"/>
      <c r="E52" s="15" t="s">
        <v>1</v>
      </c>
      <c r="F52" s="21">
        <v>0.46</v>
      </c>
      <c r="G52" s="35">
        <v>0.46</v>
      </c>
      <c r="H52" s="18" t="s">
        <v>2</v>
      </c>
      <c r="I52" s="19"/>
      <c r="J52" s="20" t="s">
        <v>14</v>
      </c>
      <c r="K52" s="5">
        <f t="shared" si="2"/>
        <v>0</v>
      </c>
    </row>
    <row r="53">
      <c r="A53" s="11" t="s">
        <v>93</v>
      </c>
      <c r="B53" s="34">
        <v>1072.0</v>
      </c>
      <c r="C53" s="13" t="s">
        <v>483</v>
      </c>
      <c r="D53" s="14"/>
      <c r="E53" s="15" t="s">
        <v>1</v>
      </c>
      <c r="F53" s="16">
        <v>0.48</v>
      </c>
      <c r="G53" s="17">
        <v>0.49</v>
      </c>
      <c r="H53" s="18" t="s">
        <v>2</v>
      </c>
      <c r="I53" s="15" t="s">
        <v>2</v>
      </c>
      <c r="J53" s="23">
        <f>+1</f>
        <v>1</v>
      </c>
      <c r="K53" s="5">
        <f t="shared" si="2"/>
        <v>-1</v>
      </c>
    </row>
    <row r="54">
      <c r="A54" s="24" t="s">
        <v>95</v>
      </c>
      <c r="B54" s="25">
        <v>965.0</v>
      </c>
      <c r="C54" s="26" t="s">
        <v>484</v>
      </c>
      <c r="D54" s="27"/>
      <c r="E54" s="28" t="s">
        <v>1</v>
      </c>
      <c r="F54" s="29">
        <v>0.47</v>
      </c>
      <c r="G54" s="30">
        <v>0.5</v>
      </c>
      <c r="H54" s="31" t="s">
        <v>2</v>
      </c>
      <c r="I54" s="28" t="s">
        <v>2</v>
      </c>
      <c r="J54" s="32">
        <f>+3</f>
        <v>3</v>
      </c>
      <c r="K54" s="5">
        <f t="shared" si="2"/>
        <v>-3</v>
      </c>
    </row>
    <row r="55">
      <c r="A55" s="11" t="s">
        <v>95</v>
      </c>
      <c r="B55" s="12">
        <v>965.0</v>
      </c>
      <c r="C55" s="13" t="s">
        <v>485</v>
      </c>
      <c r="D55" s="14"/>
      <c r="E55" s="15" t="s">
        <v>1</v>
      </c>
      <c r="F55" s="21">
        <v>0.45</v>
      </c>
      <c r="G55" s="17">
        <v>0.49</v>
      </c>
      <c r="H55" s="18" t="s">
        <v>2</v>
      </c>
      <c r="I55" s="15" t="s">
        <v>2</v>
      </c>
      <c r="J55" s="23">
        <f>+4</f>
        <v>4</v>
      </c>
      <c r="K55" s="5">
        <f t="shared" si="2"/>
        <v>-4</v>
      </c>
    </row>
    <row r="56">
      <c r="A56" s="11" t="s">
        <v>98</v>
      </c>
      <c r="B56" s="12">
        <v>620.0</v>
      </c>
      <c r="C56" s="13" t="s">
        <v>486</v>
      </c>
      <c r="D56" s="33" t="s">
        <v>487</v>
      </c>
      <c r="E56" s="15" t="s">
        <v>1</v>
      </c>
      <c r="F56" s="21">
        <v>0.46</v>
      </c>
      <c r="G56" s="17">
        <v>0.48</v>
      </c>
      <c r="H56" s="18" t="s">
        <v>2</v>
      </c>
      <c r="I56" s="15" t="s">
        <v>2</v>
      </c>
      <c r="J56" s="23">
        <f>+2</f>
        <v>2</v>
      </c>
      <c r="K56" s="5">
        <f t="shared" si="2"/>
        <v>-2</v>
      </c>
    </row>
    <row r="57">
      <c r="A57" s="11" t="s">
        <v>98</v>
      </c>
      <c r="B57" s="12">
        <v>600.0</v>
      </c>
      <c r="C57" s="13" t="s">
        <v>488</v>
      </c>
      <c r="D57" s="33" t="s">
        <v>489</v>
      </c>
      <c r="E57" s="15" t="s">
        <v>1</v>
      </c>
      <c r="F57" s="21">
        <v>0.47</v>
      </c>
      <c r="G57" s="35">
        <v>0.47</v>
      </c>
      <c r="H57" s="18" t="s">
        <v>2</v>
      </c>
      <c r="I57" s="15" t="s">
        <v>2</v>
      </c>
      <c r="J57" s="23">
        <f>+1</f>
        <v>1</v>
      </c>
      <c r="K57" s="5">
        <f t="shared" si="2"/>
        <v>-1</v>
      </c>
    </row>
    <row r="58">
      <c r="A58" s="11" t="s">
        <v>490</v>
      </c>
      <c r="B58" s="34">
        <v>1031.0</v>
      </c>
      <c r="C58" s="13" t="s">
        <v>491</v>
      </c>
      <c r="D58" s="14"/>
      <c r="E58" s="15" t="s">
        <v>1</v>
      </c>
      <c r="F58" s="39">
        <v>0.5</v>
      </c>
      <c r="G58" s="35">
        <v>0.47</v>
      </c>
      <c r="H58" s="18" t="s">
        <v>2</v>
      </c>
      <c r="I58" s="15" t="s">
        <v>1</v>
      </c>
      <c r="J58" s="36">
        <f>+3</f>
        <v>3</v>
      </c>
      <c r="K58" s="5">
        <f t="shared" si="2"/>
        <v>3</v>
      </c>
    </row>
    <row r="59">
      <c r="A59" s="11" t="s">
        <v>490</v>
      </c>
      <c r="B59" s="34">
        <v>1031.0</v>
      </c>
      <c r="C59" s="13" t="s">
        <v>492</v>
      </c>
      <c r="D59" s="14"/>
      <c r="E59" s="15" t="s">
        <v>1</v>
      </c>
      <c r="F59" s="16">
        <v>0.49</v>
      </c>
      <c r="G59" s="35">
        <v>0.47</v>
      </c>
      <c r="H59" s="18" t="s">
        <v>2</v>
      </c>
      <c r="I59" s="15" t="s">
        <v>1</v>
      </c>
      <c r="J59" s="36">
        <f t="shared" ref="J59:J60" si="11">+2</f>
        <v>2</v>
      </c>
      <c r="K59" s="5">
        <f t="shared" si="2"/>
        <v>2</v>
      </c>
    </row>
    <row r="60">
      <c r="A60" s="11" t="s">
        <v>101</v>
      </c>
      <c r="B60" s="34">
        <v>1085.0</v>
      </c>
      <c r="C60" s="13" t="s">
        <v>493</v>
      </c>
      <c r="D60" s="14"/>
      <c r="E60" s="15" t="s">
        <v>1</v>
      </c>
      <c r="F60" s="38">
        <v>0.45</v>
      </c>
      <c r="G60" s="35">
        <v>0.47</v>
      </c>
      <c r="H60" s="18" t="s">
        <v>2</v>
      </c>
      <c r="I60" s="15" t="s">
        <v>2</v>
      </c>
      <c r="J60" s="23">
        <f t="shared" si="11"/>
        <v>2</v>
      </c>
      <c r="K60" s="5">
        <f t="shared" si="2"/>
        <v>-2</v>
      </c>
    </row>
    <row r="61">
      <c r="A61" s="11" t="s">
        <v>103</v>
      </c>
      <c r="B61" s="12">
        <v>800.0</v>
      </c>
      <c r="C61" s="13" t="s">
        <v>494</v>
      </c>
      <c r="D61" s="49" t="s">
        <v>105</v>
      </c>
      <c r="E61" s="15" t="s">
        <v>1</v>
      </c>
      <c r="F61" s="21">
        <v>0.47</v>
      </c>
      <c r="G61" s="17">
        <v>0.48</v>
      </c>
      <c r="H61" s="18" t="s">
        <v>2</v>
      </c>
      <c r="I61" s="15" t="s">
        <v>2</v>
      </c>
      <c r="J61" s="23">
        <f t="shared" ref="J61:J62" si="12">+1</f>
        <v>1</v>
      </c>
      <c r="K61" s="5">
        <f t="shared" si="2"/>
        <v>-1</v>
      </c>
    </row>
    <row r="62">
      <c r="A62" s="11" t="s">
        <v>106</v>
      </c>
      <c r="B62" s="34">
        <v>1000.0</v>
      </c>
      <c r="C62" s="13" t="s">
        <v>495</v>
      </c>
      <c r="D62" s="33" t="s">
        <v>496</v>
      </c>
      <c r="E62" s="15" t="s">
        <v>1</v>
      </c>
      <c r="F62" s="16">
        <v>0.49</v>
      </c>
      <c r="G62" s="17">
        <v>0.5</v>
      </c>
      <c r="H62" s="18" t="s">
        <v>2</v>
      </c>
      <c r="I62" s="15" t="s">
        <v>2</v>
      </c>
      <c r="J62" s="23">
        <f t="shared" si="12"/>
        <v>1</v>
      </c>
      <c r="K62" s="5">
        <f t="shared" si="2"/>
        <v>-1</v>
      </c>
    </row>
    <row r="63">
      <c r="A63" s="24" t="s">
        <v>109</v>
      </c>
      <c r="B63" s="25">
        <v>600.0</v>
      </c>
      <c r="C63" s="26" t="s">
        <v>497</v>
      </c>
      <c r="D63" s="26" t="s">
        <v>498</v>
      </c>
      <c r="E63" s="28" t="s">
        <v>1</v>
      </c>
      <c r="F63" s="29">
        <v>0.47</v>
      </c>
      <c r="G63" s="48">
        <v>0.47</v>
      </c>
      <c r="H63" s="31" t="s">
        <v>2</v>
      </c>
      <c r="I63" s="46"/>
      <c r="J63" s="47" t="s">
        <v>14</v>
      </c>
      <c r="K63" s="5">
        <f t="shared" si="2"/>
        <v>0</v>
      </c>
    </row>
    <row r="64">
      <c r="A64" s="11" t="s">
        <v>109</v>
      </c>
      <c r="B64" s="12">
        <v>600.0</v>
      </c>
      <c r="C64" s="13" t="s">
        <v>499</v>
      </c>
      <c r="D64" s="33" t="s">
        <v>500</v>
      </c>
      <c r="E64" s="15" t="s">
        <v>1</v>
      </c>
      <c r="F64" s="21">
        <v>0.45</v>
      </c>
      <c r="G64" s="35">
        <v>0.46</v>
      </c>
      <c r="H64" s="18" t="s">
        <v>2</v>
      </c>
      <c r="I64" s="15" t="s">
        <v>2</v>
      </c>
      <c r="J64" s="23">
        <f>+1</f>
        <v>1</v>
      </c>
      <c r="K64" s="5">
        <f t="shared" si="2"/>
        <v>-1</v>
      </c>
    </row>
    <row r="65">
      <c r="A65" s="11" t="s">
        <v>501</v>
      </c>
      <c r="B65" s="12">
        <v>400.0</v>
      </c>
      <c r="C65" s="13" t="s">
        <v>502</v>
      </c>
      <c r="D65" s="14"/>
      <c r="E65" s="15" t="s">
        <v>1</v>
      </c>
      <c r="F65" s="39">
        <v>0.51</v>
      </c>
      <c r="G65" s="17">
        <v>0.49</v>
      </c>
      <c r="H65" s="18" t="s">
        <v>2</v>
      </c>
      <c r="I65" s="15" t="s">
        <v>1</v>
      </c>
      <c r="J65" s="36">
        <f t="shared" ref="J65:J66" si="13">+2</f>
        <v>2</v>
      </c>
      <c r="K65" s="5">
        <f t="shared" si="2"/>
        <v>2</v>
      </c>
    </row>
    <row r="66">
      <c r="A66" s="11" t="s">
        <v>117</v>
      </c>
      <c r="B66" s="12">
        <v>753.0</v>
      </c>
      <c r="C66" s="13" t="s">
        <v>503</v>
      </c>
      <c r="D66" s="33" t="s">
        <v>504</v>
      </c>
      <c r="E66" s="15" t="s">
        <v>1</v>
      </c>
      <c r="F66" s="21">
        <v>0.45</v>
      </c>
      <c r="G66" s="35">
        <v>0.47</v>
      </c>
      <c r="H66" s="18" t="s">
        <v>2</v>
      </c>
      <c r="I66" s="15" t="s">
        <v>2</v>
      </c>
      <c r="J66" s="23">
        <f t="shared" si="13"/>
        <v>2</v>
      </c>
      <c r="K66" s="5">
        <f t="shared" si="2"/>
        <v>-2</v>
      </c>
    </row>
    <row r="68">
      <c r="B68" s="5">
        <f>AVERAGE(B2:B66)</f>
        <v>1058.359375</v>
      </c>
      <c r="J68" s="4" t="s">
        <v>123</v>
      </c>
      <c r="K68" s="5">
        <f>_xlfn.Var.s(K3:K66)</f>
        <v>4.085069444</v>
      </c>
    </row>
    <row r="69">
      <c r="J69" s="4" t="s">
        <v>124</v>
      </c>
      <c r="K69" s="5">
        <f>Large(K3:K66,1)-small(K3:K66,1)</f>
        <v>8</v>
      </c>
    </row>
    <row r="70">
      <c r="J70" s="4" t="s">
        <v>161</v>
      </c>
      <c r="K70" s="5">
        <f>Stdev(K3:K66)</f>
        <v>2.021155473</v>
      </c>
    </row>
  </sheetData>
  <mergeCells count="2">
    <mergeCell ref="E1:H1"/>
    <mergeCell ref="I1:J1"/>
  </mergeCells>
  <hyperlinks>
    <hyperlink r:id="rId1" ref="A2"/>
    <hyperlink r:id="rId2" ref="C3"/>
    <hyperlink r:id="rId3" ref="C4"/>
    <hyperlink r:id="rId4" ref="C5"/>
    <hyperlink r:id="rId5" ref="C6"/>
    <hyperlink r:id="rId6" ref="C7"/>
    <hyperlink r:id="rId7" ref="D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D19"/>
    <hyperlink r:id="rId21" ref="C20"/>
    <hyperlink r:id="rId22" ref="D20"/>
    <hyperlink r:id="rId23" ref="C21"/>
    <hyperlink r:id="rId24" ref="D21"/>
    <hyperlink r:id="rId25" ref="C22"/>
    <hyperlink r:id="rId26" ref="D22"/>
    <hyperlink r:id="rId27" ref="C23"/>
    <hyperlink r:id="rId28" ref="D23"/>
    <hyperlink r:id="rId29" ref="C24"/>
    <hyperlink r:id="rId30" ref="C25"/>
    <hyperlink r:id="rId31" ref="C26"/>
    <hyperlink r:id="rId32" ref="C27"/>
    <hyperlink r:id="rId33" ref="C28"/>
    <hyperlink r:id="rId34" ref="D28"/>
    <hyperlink r:id="rId35" ref="C29"/>
    <hyperlink r:id="rId36" ref="D29"/>
    <hyperlink r:id="rId37" ref="C30"/>
    <hyperlink r:id="rId38" ref="D30"/>
    <hyperlink r:id="rId39" ref="C31"/>
    <hyperlink r:id="rId40" ref="D31"/>
    <hyperlink r:id="rId41" ref="C32"/>
    <hyperlink r:id="rId42" ref="C33"/>
    <hyperlink r:id="rId43" ref="D33"/>
    <hyperlink r:id="rId44" ref="C34"/>
    <hyperlink r:id="rId45" ref="D34"/>
    <hyperlink r:id="rId46" ref="C35"/>
    <hyperlink r:id="rId47" ref="C36"/>
    <hyperlink r:id="rId48" ref="C37"/>
    <hyperlink r:id="rId49" ref="C38"/>
    <hyperlink r:id="rId50" ref="D38"/>
    <hyperlink r:id="rId51" ref="C39"/>
    <hyperlink r:id="rId52" ref="D39"/>
    <hyperlink r:id="rId53" ref="C40"/>
    <hyperlink r:id="rId54" ref="C41"/>
    <hyperlink r:id="rId55" ref="C42"/>
    <hyperlink r:id="rId56" ref="D42"/>
    <hyperlink r:id="rId57" ref="C43"/>
    <hyperlink r:id="rId58" ref="C44"/>
    <hyperlink r:id="rId59" ref="C45"/>
    <hyperlink r:id="rId60" ref="D45"/>
    <hyperlink r:id="rId61" ref="C46"/>
    <hyperlink r:id="rId62" ref="D46"/>
    <hyperlink r:id="rId63" ref="C47"/>
    <hyperlink r:id="rId64" ref="D47"/>
    <hyperlink r:id="rId65" ref="C48"/>
    <hyperlink r:id="rId66" ref="D48"/>
    <hyperlink r:id="rId67" ref="C49"/>
    <hyperlink r:id="rId68" ref="D49"/>
    <hyperlink r:id="rId69" ref="C50"/>
    <hyperlink r:id="rId70" ref="C51"/>
    <hyperlink r:id="rId71" ref="C52"/>
    <hyperlink r:id="rId72" ref="C53"/>
    <hyperlink r:id="rId73" ref="C54"/>
    <hyperlink r:id="rId74" ref="C55"/>
    <hyperlink r:id="rId75" location="usvipop" ref="C56"/>
    <hyperlink r:id="rId76" ref="D56"/>
    <hyperlink r:id="rId77" ref="C57"/>
    <hyperlink r:id="rId78" ref="D57"/>
    <hyperlink r:id="rId79" ref="C58"/>
    <hyperlink r:id="rId80" ref="C59"/>
    <hyperlink r:id="rId81" ref="C60"/>
    <hyperlink r:id="rId82" ref="C61"/>
    <hyperlink r:id="rId83" ref="C62"/>
    <hyperlink r:id="rId84" ref="D62"/>
    <hyperlink r:id="rId85" ref="C63"/>
    <hyperlink r:id="rId86" ref="D63"/>
    <hyperlink r:id="rId87" ref="C64"/>
    <hyperlink r:id="rId88" ref="D64"/>
    <hyperlink r:id="rId89" ref="C65"/>
    <hyperlink r:id="rId90" ref="C66"/>
    <hyperlink r:id="rId91" ref="D66"/>
  </hyperlinks>
  <drawing r:id="rId9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 t="s">
        <v>6</v>
      </c>
      <c r="C1" s="6" t="s">
        <v>7</v>
      </c>
      <c r="D1" s="6" t="s">
        <v>8</v>
      </c>
      <c r="E1" s="7" t="s">
        <v>9</v>
      </c>
      <c r="F1" s="8"/>
      <c r="G1" s="8"/>
      <c r="H1" s="8"/>
      <c r="I1" s="9" t="s">
        <v>10</v>
      </c>
      <c r="J1" s="8"/>
    </row>
    <row r="2">
      <c r="A2" s="10" t="s">
        <v>505</v>
      </c>
    </row>
    <row r="3">
      <c r="A3" s="11" t="s">
        <v>506</v>
      </c>
      <c r="B3" s="12">
        <v>690.0</v>
      </c>
      <c r="C3" s="13" t="s">
        <v>507</v>
      </c>
      <c r="D3" s="14"/>
      <c r="E3" s="15" t="s">
        <v>4</v>
      </c>
      <c r="F3" s="39">
        <v>0.52</v>
      </c>
      <c r="G3" s="35">
        <v>0.46</v>
      </c>
      <c r="H3" s="18" t="s">
        <v>2</v>
      </c>
      <c r="I3" s="15" t="s">
        <v>4</v>
      </c>
      <c r="J3" s="36">
        <f>+6</f>
        <v>6</v>
      </c>
      <c r="K3" s="52">
        <f t="shared" ref="K3:K73" si="1">IF(J3="Even", 0, IF(I3="Biden", J3, -J3))</f>
        <v>6</v>
      </c>
    </row>
    <row r="4">
      <c r="A4" s="11" t="s">
        <v>129</v>
      </c>
      <c r="B4" s="34">
        <v>5363.0</v>
      </c>
      <c r="C4" s="13" t="s">
        <v>508</v>
      </c>
      <c r="D4" s="33" t="s">
        <v>509</v>
      </c>
      <c r="E4" s="15" t="s">
        <v>4</v>
      </c>
      <c r="F4" s="39">
        <v>0.5</v>
      </c>
      <c r="G4" s="17">
        <v>0.48</v>
      </c>
      <c r="H4" s="18" t="s">
        <v>2</v>
      </c>
      <c r="I4" s="15" t="s">
        <v>4</v>
      </c>
      <c r="J4" s="36">
        <f>+2</f>
        <v>2</v>
      </c>
      <c r="K4" s="52">
        <f t="shared" si="1"/>
        <v>2</v>
      </c>
    </row>
    <row r="5">
      <c r="A5" s="11" t="s">
        <v>129</v>
      </c>
      <c r="B5" s="34">
        <v>5363.0</v>
      </c>
      <c r="C5" s="13" t="s">
        <v>510</v>
      </c>
      <c r="D5" s="33" t="s">
        <v>511</v>
      </c>
      <c r="E5" s="15" t="s">
        <v>4</v>
      </c>
      <c r="F5" s="39">
        <v>0.51</v>
      </c>
      <c r="G5" s="35">
        <v>0.47</v>
      </c>
      <c r="H5" s="18" t="s">
        <v>2</v>
      </c>
      <c r="I5" s="15" t="s">
        <v>4</v>
      </c>
      <c r="J5" s="36">
        <f>+4</f>
        <v>4</v>
      </c>
      <c r="K5" s="52">
        <f t="shared" si="1"/>
        <v>4</v>
      </c>
    </row>
    <row r="6">
      <c r="A6" s="11" t="s">
        <v>298</v>
      </c>
      <c r="B6" s="12">
        <v>473.0</v>
      </c>
      <c r="C6" s="13" t="s">
        <v>512</v>
      </c>
      <c r="D6" s="33" t="s">
        <v>513</v>
      </c>
      <c r="E6" s="15" t="s">
        <v>4</v>
      </c>
      <c r="F6" s="16">
        <v>0.49</v>
      </c>
      <c r="G6" s="35">
        <v>0.47</v>
      </c>
      <c r="H6" s="18" t="s">
        <v>2</v>
      </c>
      <c r="I6" s="15" t="s">
        <v>4</v>
      </c>
      <c r="J6" s="36">
        <f>+2</f>
        <v>2</v>
      </c>
      <c r="K6" s="52">
        <f t="shared" si="1"/>
        <v>2</v>
      </c>
    </row>
    <row r="7">
      <c r="A7" s="11" t="s">
        <v>134</v>
      </c>
      <c r="B7" s="12">
        <v>707.0</v>
      </c>
      <c r="C7" s="13" t="s">
        <v>514</v>
      </c>
      <c r="D7" s="33" t="s">
        <v>515</v>
      </c>
      <c r="E7" s="15" t="s">
        <v>4</v>
      </c>
      <c r="F7" s="16">
        <v>0.49</v>
      </c>
      <c r="G7" s="17">
        <v>0.48</v>
      </c>
      <c r="H7" s="18" t="s">
        <v>2</v>
      </c>
      <c r="I7" s="15" t="s">
        <v>4</v>
      </c>
      <c r="J7" s="36">
        <f>+1</f>
        <v>1</v>
      </c>
      <c r="K7" s="52">
        <f t="shared" si="1"/>
        <v>1</v>
      </c>
    </row>
    <row r="8">
      <c r="A8" s="11" t="s">
        <v>134</v>
      </c>
      <c r="B8" s="12">
        <v>707.0</v>
      </c>
      <c r="C8" s="13" t="s">
        <v>516</v>
      </c>
      <c r="D8" s="33" t="s">
        <v>517</v>
      </c>
      <c r="E8" s="15" t="s">
        <v>4</v>
      </c>
      <c r="F8" s="39">
        <v>0.5</v>
      </c>
      <c r="G8" s="17">
        <v>0.48</v>
      </c>
      <c r="H8" s="18" t="s">
        <v>2</v>
      </c>
      <c r="I8" s="15" t="s">
        <v>4</v>
      </c>
      <c r="J8" s="36">
        <f t="shared" ref="J8:J9" si="2">+2</f>
        <v>2</v>
      </c>
      <c r="K8" s="52">
        <f t="shared" si="1"/>
        <v>2</v>
      </c>
    </row>
    <row r="9">
      <c r="A9" s="11" t="s">
        <v>134</v>
      </c>
      <c r="B9" s="12">
        <v>908.0</v>
      </c>
      <c r="C9" s="13" t="s">
        <v>518</v>
      </c>
      <c r="D9" s="14"/>
      <c r="E9" s="15" t="s">
        <v>4</v>
      </c>
      <c r="F9" s="39">
        <v>0.5</v>
      </c>
      <c r="G9" s="17">
        <v>0.48</v>
      </c>
      <c r="H9" s="18" t="s">
        <v>2</v>
      </c>
      <c r="I9" s="15" t="s">
        <v>4</v>
      </c>
      <c r="J9" s="36">
        <f t="shared" si="2"/>
        <v>2</v>
      </c>
      <c r="K9" s="52">
        <f t="shared" si="1"/>
        <v>2</v>
      </c>
    </row>
    <row r="10">
      <c r="A10" s="11" t="s">
        <v>30</v>
      </c>
      <c r="B10" s="12">
        <v>450.0</v>
      </c>
      <c r="C10" s="13" t="s">
        <v>519</v>
      </c>
      <c r="D10" s="33" t="s">
        <v>520</v>
      </c>
      <c r="E10" s="15" t="s">
        <v>4</v>
      </c>
      <c r="F10" s="38">
        <v>0.44</v>
      </c>
      <c r="G10" s="17">
        <v>0.48</v>
      </c>
      <c r="H10" s="18" t="s">
        <v>2</v>
      </c>
      <c r="I10" s="15" t="s">
        <v>2</v>
      </c>
      <c r="J10" s="23">
        <f>+4</f>
        <v>4</v>
      </c>
      <c r="K10" s="52">
        <f t="shared" si="1"/>
        <v>-4</v>
      </c>
    </row>
    <row r="11">
      <c r="A11" s="11" t="s">
        <v>30</v>
      </c>
      <c r="B11" s="12">
        <v>676.0</v>
      </c>
      <c r="C11" s="13" t="s">
        <v>521</v>
      </c>
      <c r="D11" s="33" t="s">
        <v>522</v>
      </c>
      <c r="E11" s="15" t="s">
        <v>4</v>
      </c>
      <c r="F11" s="39">
        <v>0.51</v>
      </c>
      <c r="G11" s="17">
        <v>0.49</v>
      </c>
      <c r="H11" s="18" t="s">
        <v>2</v>
      </c>
      <c r="I11" s="15" t="s">
        <v>4</v>
      </c>
      <c r="J11" s="36">
        <f t="shared" ref="J11:J12" si="3">+2</f>
        <v>2</v>
      </c>
      <c r="K11" s="52">
        <f t="shared" si="1"/>
        <v>2</v>
      </c>
    </row>
    <row r="12">
      <c r="A12" s="11" t="s">
        <v>30</v>
      </c>
      <c r="B12" s="12">
        <v>812.0</v>
      </c>
      <c r="C12" s="13" t="s">
        <v>523</v>
      </c>
      <c r="D12" s="14"/>
      <c r="E12" s="15" t="s">
        <v>4</v>
      </c>
      <c r="F12" s="16">
        <v>0.48</v>
      </c>
      <c r="G12" s="17">
        <v>0.5</v>
      </c>
      <c r="H12" s="18" t="s">
        <v>2</v>
      </c>
      <c r="I12" s="15" t="s">
        <v>2</v>
      </c>
      <c r="J12" s="23">
        <f t="shared" si="3"/>
        <v>2</v>
      </c>
      <c r="K12" s="52">
        <f t="shared" si="1"/>
        <v>-2</v>
      </c>
    </row>
    <row r="13">
      <c r="A13" s="11" t="s">
        <v>33</v>
      </c>
      <c r="B13" s="12">
        <v>855.0</v>
      </c>
      <c r="C13" s="13" t="s">
        <v>524</v>
      </c>
      <c r="D13" s="14"/>
      <c r="E13" s="15" t="s">
        <v>4</v>
      </c>
      <c r="F13" s="21">
        <v>0.47</v>
      </c>
      <c r="G13" s="35">
        <v>0.47</v>
      </c>
      <c r="H13" s="18" t="s">
        <v>2</v>
      </c>
      <c r="I13" s="19"/>
      <c r="J13" s="20" t="s">
        <v>14</v>
      </c>
      <c r="K13" s="52">
        <f t="shared" si="1"/>
        <v>0</v>
      </c>
    </row>
    <row r="14">
      <c r="A14" s="11" t="s">
        <v>197</v>
      </c>
      <c r="B14" s="34">
        <v>1982.0</v>
      </c>
      <c r="C14" s="13" t="s">
        <v>525</v>
      </c>
      <c r="D14" s="14"/>
      <c r="E14" s="15" t="s">
        <v>4</v>
      </c>
      <c r="F14" s="16">
        <v>0.49</v>
      </c>
      <c r="G14" s="17">
        <v>0.48</v>
      </c>
      <c r="H14" s="18" t="s">
        <v>2</v>
      </c>
      <c r="I14" s="15" t="s">
        <v>4</v>
      </c>
      <c r="J14" s="36">
        <f>+1</f>
        <v>1</v>
      </c>
      <c r="K14" s="52">
        <f t="shared" si="1"/>
        <v>1</v>
      </c>
    </row>
    <row r="15">
      <c r="A15" s="11" t="s">
        <v>316</v>
      </c>
      <c r="B15" s="12">
        <v>932.0</v>
      </c>
      <c r="C15" s="13" t="s">
        <v>526</v>
      </c>
      <c r="D15" s="14"/>
      <c r="E15" s="15" t="s">
        <v>4</v>
      </c>
      <c r="F15" s="39">
        <v>0.5</v>
      </c>
      <c r="G15" s="37">
        <v>0.44</v>
      </c>
      <c r="H15" s="18" t="s">
        <v>2</v>
      </c>
      <c r="I15" s="15" t="s">
        <v>4</v>
      </c>
      <c r="J15" s="36">
        <f t="shared" ref="J15:J16" si="4">+6</f>
        <v>6</v>
      </c>
      <c r="K15" s="52">
        <f t="shared" si="1"/>
        <v>6</v>
      </c>
    </row>
    <row r="16">
      <c r="A16" s="11" t="s">
        <v>316</v>
      </c>
      <c r="B16" s="12">
        <v>901.0</v>
      </c>
      <c r="C16" s="13" t="s">
        <v>527</v>
      </c>
      <c r="D16" s="14"/>
      <c r="E16" s="15" t="s">
        <v>4</v>
      </c>
      <c r="F16" s="39">
        <v>0.51</v>
      </c>
      <c r="G16" s="35">
        <v>0.45</v>
      </c>
      <c r="H16" s="18" t="s">
        <v>2</v>
      </c>
      <c r="I16" s="15" t="s">
        <v>4</v>
      </c>
      <c r="J16" s="36">
        <f t="shared" si="4"/>
        <v>6</v>
      </c>
      <c r="K16" s="52">
        <f t="shared" si="1"/>
        <v>6</v>
      </c>
    </row>
    <row r="17">
      <c r="A17" s="11" t="s">
        <v>137</v>
      </c>
      <c r="B17" s="12">
        <v>800.0</v>
      </c>
      <c r="C17" s="13" t="s">
        <v>528</v>
      </c>
      <c r="D17" s="14"/>
      <c r="E17" s="15" t="s">
        <v>4</v>
      </c>
      <c r="F17" s="21">
        <v>0.47</v>
      </c>
      <c r="G17" s="17">
        <v>0.48</v>
      </c>
      <c r="H17" s="18" t="s">
        <v>2</v>
      </c>
      <c r="I17" s="15" t="s">
        <v>2</v>
      </c>
      <c r="J17" s="23">
        <f>+1</f>
        <v>1</v>
      </c>
      <c r="K17" s="52">
        <f t="shared" si="1"/>
        <v>-1</v>
      </c>
    </row>
    <row r="18">
      <c r="A18" s="24" t="s">
        <v>529</v>
      </c>
      <c r="B18" s="40">
        <v>1082.0</v>
      </c>
      <c r="C18" s="26" t="s">
        <v>530</v>
      </c>
      <c r="D18" s="27"/>
      <c r="E18" s="28" t="s">
        <v>4</v>
      </c>
      <c r="F18" s="29">
        <v>0.47</v>
      </c>
      <c r="G18" s="42">
        <v>0.49</v>
      </c>
      <c r="H18" s="31" t="s">
        <v>2</v>
      </c>
      <c r="I18" s="28" t="s">
        <v>2</v>
      </c>
      <c r="J18" s="32">
        <f t="shared" ref="J18:J19" si="5">+2</f>
        <v>2</v>
      </c>
      <c r="K18" s="52">
        <f t="shared" si="1"/>
        <v>-2</v>
      </c>
    </row>
    <row r="19">
      <c r="A19" s="11" t="s">
        <v>319</v>
      </c>
      <c r="B19" s="34">
        <v>1489.0</v>
      </c>
      <c r="C19" s="13" t="s">
        <v>531</v>
      </c>
      <c r="D19" s="14"/>
      <c r="E19" s="15" t="s">
        <v>4</v>
      </c>
      <c r="F19" s="16">
        <v>0.49</v>
      </c>
      <c r="G19" s="35">
        <v>0.47</v>
      </c>
      <c r="H19" s="18" t="s">
        <v>2</v>
      </c>
      <c r="I19" s="15" t="s">
        <v>4</v>
      </c>
      <c r="J19" s="36">
        <f t="shared" si="5"/>
        <v>2</v>
      </c>
      <c r="K19" s="52">
        <f t="shared" si="1"/>
        <v>2</v>
      </c>
    </row>
    <row r="20">
      <c r="A20" s="11" t="s">
        <v>319</v>
      </c>
      <c r="B20" s="12">
        <v>903.0</v>
      </c>
      <c r="C20" s="13" t="s">
        <v>532</v>
      </c>
      <c r="D20" s="33" t="s">
        <v>533</v>
      </c>
      <c r="E20" s="15" t="s">
        <v>4</v>
      </c>
      <c r="F20" s="16">
        <v>0.49</v>
      </c>
      <c r="G20" s="17">
        <v>0.48</v>
      </c>
      <c r="H20" s="18" t="s">
        <v>2</v>
      </c>
      <c r="I20" s="15" t="s">
        <v>4</v>
      </c>
      <c r="J20" s="36">
        <f>+1</f>
        <v>1</v>
      </c>
      <c r="K20" s="52">
        <f t="shared" si="1"/>
        <v>1</v>
      </c>
    </row>
    <row r="21">
      <c r="A21" s="11" t="s">
        <v>139</v>
      </c>
      <c r="B21" s="34">
        <v>1000.0</v>
      </c>
      <c r="C21" s="13" t="s">
        <v>534</v>
      </c>
      <c r="D21" s="14"/>
      <c r="E21" s="15" t="s">
        <v>4</v>
      </c>
      <c r="F21" s="21">
        <v>0.47</v>
      </c>
      <c r="G21" s="17">
        <v>0.49</v>
      </c>
      <c r="H21" s="18" t="s">
        <v>2</v>
      </c>
      <c r="I21" s="15" t="s">
        <v>2</v>
      </c>
      <c r="J21" s="23">
        <f>+2</f>
        <v>2</v>
      </c>
      <c r="K21" s="52">
        <f t="shared" si="1"/>
        <v>-2</v>
      </c>
    </row>
    <row r="22">
      <c r="A22" s="24" t="s">
        <v>139</v>
      </c>
      <c r="B22" s="40">
        <v>1103.0</v>
      </c>
      <c r="C22" s="26" t="s">
        <v>535</v>
      </c>
      <c r="D22" s="27"/>
      <c r="E22" s="28" t="s">
        <v>4</v>
      </c>
      <c r="F22" s="54">
        <v>0.5</v>
      </c>
      <c r="G22" s="42">
        <v>0.48</v>
      </c>
      <c r="H22" s="31" t="s">
        <v>2</v>
      </c>
      <c r="I22" s="28" t="s">
        <v>4</v>
      </c>
      <c r="J22" s="45">
        <f>+3</f>
        <v>3</v>
      </c>
      <c r="K22" s="52">
        <f t="shared" si="1"/>
        <v>3</v>
      </c>
    </row>
    <row r="23">
      <c r="A23" s="11" t="s">
        <v>139</v>
      </c>
      <c r="B23" s="12">
        <v>750.0</v>
      </c>
      <c r="C23" s="13" t="s">
        <v>536</v>
      </c>
      <c r="D23" s="33" t="s">
        <v>537</v>
      </c>
      <c r="E23" s="15" t="s">
        <v>4</v>
      </c>
      <c r="F23" s="21">
        <v>0.46</v>
      </c>
      <c r="G23" s="17">
        <v>0.48</v>
      </c>
      <c r="H23" s="18" t="s">
        <v>2</v>
      </c>
      <c r="I23" s="15" t="s">
        <v>2</v>
      </c>
      <c r="J23" s="23">
        <f>+2</f>
        <v>2</v>
      </c>
      <c r="K23" s="52">
        <f t="shared" si="1"/>
        <v>-2</v>
      </c>
    </row>
    <row r="24">
      <c r="A24" s="11" t="s">
        <v>55</v>
      </c>
      <c r="B24" s="12">
        <v>800.0</v>
      </c>
      <c r="C24" s="13" t="s">
        <v>538</v>
      </c>
      <c r="D24" s="33" t="s">
        <v>539</v>
      </c>
      <c r="E24" s="15" t="s">
        <v>4</v>
      </c>
      <c r="F24" s="39">
        <v>0.52</v>
      </c>
      <c r="G24" s="35">
        <v>0.46</v>
      </c>
      <c r="H24" s="18" t="s">
        <v>2</v>
      </c>
      <c r="I24" s="15" t="s">
        <v>4</v>
      </c>
      <c r="J24" s="36">
        <f>+6</f>
        <v>6</v>
      </c>
      <c r="K24" s="52">
        <f t="shared" si="1"/>
        <v>6</v>
      </c>
    </row>
    <row r="25">
      <c r="A25" s="11" t="s">
        <v>55</v>
      </c>
      <c r="B25" s="34">
        <v>1049.0</v>
      </c>
      <c r="C25" s="13" t="s">
        <v>540</v>
      </c>
      <c r="D25" s="33" t="s">
        <v>541</v>
      </c>
      <c r="E25" s="15" t="s">
        <v>4</v>
      </c>
      <c r="F25" s="39">
        <v>0.51</v>
      </c>
      <c r="G25" s="35">
        <v>0.46</v>
      </c>
      <c r="H25" s="18" t="s">
        <v>2</v>
      </c>
      <c r="I25" s="15" t="s">
        <v>4</v>
      </c>
      <c r="J25" s="36">
        <f>+5</f>
        <v>5</v>
      </c>
      <c r="K25" s="52">
        <f t="shared" si="1"/>
        <v>5</v>
      </c>
    </row>
    <row r="26">
      <c r="A26" s="11" t="s">
        <v>221</v>
      </c>
      <c r="B26" s="12">
        <v>937.0</v>
      </c>
      <c r="C26" s="13" t="s">
        <v>542</v>
      </c>
      <c r="D26" s="33" t="s">
        <v>543</v>
      </c>
      <c r="E26" s="15" t="s">
        <v>4</v>
      </c>
      <c r="F26" s="39">
        <v>0.51</v>
      </c>
      <c r="G26" s="35">
        <v>0.47</v>
      </c>
      <c r="H26" s="18" t="s">
        <v>2</v>
      </c>
      <c r="I26" s="15" t="s">
        <v>4</v>
      </c>
      <c r="J26" s="36">
        <f>+4</f>
        <v>4</v>
      </c>
      <c r="K26" s="52">
        <f t="shared" si="1"/>
        <v>4</v>
      </c>
    </row>
    <row r="27">
      <c r="A27" s="24" t="s">
        <v>221</v>
      </c>
      <c r="B27" s="25">
        <v>614.0</v>
      </c>
      <c r="C27" s="26" t="s">
        <v>544</v>
      </c>
      <c r="D27" s="27"/>
      <c r="E27" s="28" t="s">
        <v>4</v>
      </c>
      <c r="F27" s="41">
        <v>0.49</v>
      </c>
      <c r="G27" s="48">
        <v>0.46</v>
      </c>
      <c r="H27" s="31" t="s">
        <v>2</v>
      </c>
      <c r="I27" s="28" t="s">
        <v>4</v>
      </c>
      <c r="J27" s="45">
        <f t="shared" ref="J27:J29" si="6">+3</f>
        <v>3</v>
      </c>
      <c r="K27" s="52">
        <f t="shared" si="1"/>
        <v>3</v>
      </c>
    </row>
    <row r="28">
      <c r="A28" s="11" t="s">
        <v>545</v>
      </c>
      <c r="B28" s="12">
        <v>600.0</v>
      </c>
      <c r="C28" s="13" t="s">
        <v>546</v>
      </c>
      <c r="D28" s="33" t="s">
        <v>547</v>
      </c>
      <c r="E28" s="15" t="s">
        <v>4</v>
      </c>
      <c r="F28" s="16">
        <v>0.48</v>
      </c>
      <c r="G28" s="35">
        <v>0.45</v>
      </c>
      <c r="H28" s="18" t="s">
        <v>2</v>
      </c>
      <c r="I28" s="15" t="s">
        <v>4</v>
      </c>
      <c r="J28" s="36">
        <f t="shared" si="6"/>
        <v>3</v>
      </c>
      <c r="K28" s="52">
        <f t="shared" si="1"/>
        <v>3</v>
      </c>
    </row>
    <row r="29">
      <c r="A29" s="11" t="s">
        <v>548</v>
      </c>
      <c r="B29" s="34">
        <v>1034.0</v>
      </c>
      <c r="C29" s="13" t="s">
        <v>549</v>
      </c>
      <c r="D29" s="14"/>
      <c r="E29" s="15" t="s">
        <v>4</v>
      </c>
      <c r="F29" s="16">
        <v>0.48</v>
      </c>
      <c r="G29" s="35">
        <v>0.45</v>
      </c>
      <c r="H29" s="18" t="s">
        <v>2</v>
      </c>
      <c r="I29" s="15" t="s">
        <v>4</v>
      </c>
      <c r="J29" s="36">
        <f t="shared" si="6"/>
        <v>3</v>
      </c>
      <c r="K29" s="52">
        <f t="shared" si="1"/>
        <v>3</v>
      </c>
    </row>
    <row r="30">
      <c r="A30" s="11" t="s">
        <v>550</v>
      </c>
      <c r="B30" s="12">
        <v>647.0</v>
      </c>
      <c r="C30" s="13" t="s">
        <v>551</v>
      </c>
      <c r="D30" s="33" t="s">
        <v>552</v>
      </c>
      <c r="E30" s="15" t="s">
        <v>4</v>
      </c>
      <c r="F30" s="16">
        <v>0.49</v>
      </c>
      <c r="G30" s="17">
        <v>0.48</v>
      </c>
      <c r="H30" s="18" t="s">
        <v>2</v>
      </c>
      <c r="I30" s="15" t="s">
        <v>4</v>
      </c>
      <c r="J30" s="36">
        <f t="shared" ref="J30:J31" si="7">+1</f>
        <v>1</v>
      </c>
      <c r="K30" s="52">
        <f t="shared" si="1"/>
        <v>1</v>
      </c>
    </row>
    <row r="31">
      <c r="A31" s="11" t="s">
        <v>550</v>
      </c>
      <c r="B31" s="12">
        <v>647.0</v>
      </c>
      <c r="C31" s="13" t="s">
        <v>553</v>
      </c>
      <c r="D31" s="33" t="s">
        <v>554</v>
      </c>
      <c r="E31" s="15" t="s">
        <v>4</v>
      </c>
      <c r="F31" s="16">
        <v>0.49</v>
      </c>
      <c r="G31" s="17">
        <v>0.48</v>
      </c>
      <c r="H31" s="18" t="s">
        <v>2</v>
      </c>
      <c r="I31" s="15" t="s">
        <v>4</v>
      </c>
      <c r="J31" s="36">
        <f t="shared" si="7"/>
        <v>1</v>
      </c>
      <c r="K31" s="52">
        <f t="shared" si="1"/>
        <v>1</v>
      </c>
    </row>
    <row r="32">
      <c r="A32" s="11" t="s">
        <v>555</v>
      </c>
      <c r="B32" s="34">
        <v>1627.0</v>
      </c>
      <c r="C32" s="13" t="s">
        <v>556</v>
      </c>
      <c r="D32" s="14"/>
      <c r="E32" s="15" t="s">
        <v>4</v>
      </c>
      <c r="F32" s="16">
        <v>0.49</v>
      </c>
      <c r="G32" s="35">
        <v>0.45</v>
      </c>
      <c r="H32" s="18" t="s">
        <v>2</v>
      </c>
      <c r="I32" s="15" t="s">
        <v>4</v>
      </c>
      <c r="J32" s="36">
        <f>+4</f>
        <v>4</v>
      </c>
      <c r="K32" s="52">
        <f t="shared" si="1"/>
        <v>4</v>
      </c>
    </row>
    <row r="33">
      <c r="A33" s="11" t="s">
        <v>557</v>
      </c>
      <c r="B33" s="12">
        <v>800.0</v>
      </c>
      <c r="C33" s="13" t="s">
        <v>558</v>
      </c>
      <c r="D33" s="33" t="s">
        <v>559</v>
      </c>
      <c r="E33" s="15" t="s">
        <v>4</v>
      </c>
      <c r="F33" s="16">
        <v>0.48</v>
      </c>
      <c r="G33" s="35">
        <v>0.47</v>
      </c>
      <c r="H33" s="18" t="s">
        <v>2</v>
      </c>
      <c r="I33" s="15" t="s">
        <v>4</v>
      </c>
      <c r="J33" s="36">
        <f>+1</f>
        <v>1</v>
      </c>
      <c r="K33" s="52">
        <f t="shared" si="1"/>
        <v>1</v>
      </c>
    </row>
    <row r="34">
      <c r="A34" s="24" t="s">
        <v>141</v>
      </c>
      <c r="B34" s="25">
        <v>396.0</v>
      </c>
      <c r="C34" s="26" t="s">
        <v>560</v>
      </c>
      <c r="D34" s="27"/>
      <c r="E34" s="28" t="s">
        <v>4</v>
      </c>
      <c r="F34" s="54">
        <v>0.5</v>
      </c>
      <c r="G34" s="42">
        <v>0.48</v>
      </c>
      <c r="H34" s="31" t="s">
        <v>2</v>
      </c>
      <c r="I34" s="28" t="s">
        <v>4</v>
      </c>
      <c r="J34" s="45">
        <f>+3</f>
        <v>3</v>
      </c>
      <c r="K34" s="52">
        <f t="shared" si="1"/>
        <v>3</v>
      </c>
    </row>
    <row r="35">
      <c r="A35" s="11" t="s">
        <v>141</v>
      </c>
      <c r="B35" s="12">
        <v>627.0</v>
      </c>
      <c r="C35" s="13" t="s">
        <v>561</v>
      </c>
      <c r="D35" s="33" t="s">
        <v>562</v>
      </c>
      <c r="E35" s="15" t="s">
        <v>4</v>
      </c>
      <c r="F35" s="16">
        <v>0.48</v>
      </c>
      <c r="G35" s="17">
        <v>0.48</v>
      </c>
      <c r="H35" s="18" t="s">
        <v>2</v>
      </c>
      <c r="I35" s="19"/>
      <c r="J35" s="20" t="s">
        <v>14</v>
      </c>
      <c r="K35" s="52">
        <f t="shared" si="1"/>
        <v>0</v>
      </c>
    </row>
    <row r="36">
      <c r="A36" s="11" t="s">
        <v>322</v>
      </c>
      <c r="B36" s="12">
        <v>911.0</v>
      </c>
      <c r="C36" s="13" t="s">
        <v>563</v>
      </c>
      <c r="D36" s="14"/>
      <c r="E36" s="15" t="s">
        <v>4</v>
      </c>
      <c r="F36" s="16">
        <v>0.48</v>
      </c>
      <c r="G36" s="17">
        <v>0.48</v>
      </c>
      <c r="H36" s="18" t="s">
        <v>2</v>
      </c>
      <c r="I36" s="19"/>
      <c r="J36" s="20" t="s">
        <v>14</v>
      </c>
      <c r="K36" s="52">
        <f t="shared" si="1"/>
        <v>0</v>
      </c>
    </row>
    <row r="37">
      <c r="A37" s="11" t="s">
        <v>564</v>
      </c>
      <c r="B37" s="12">
        <v>504.0</v>
      </c>
      <c r="C37" s="13" t="s">
        <v>565</v>
      </c>
      <c r="D37" s="33" t="s">
        <v>566</v>
      </c>
      <c r="E37" s="15" t="s">
        <v>4</v>
      </c>
      <c r="F37" s="21">
        <v>0.47</v>
      </c>
      <c r="G37" s="35">
        <v>0.46</v>
      </c>
      <c r="H37" s="18" t="s">
        <v>2</v>
      </c>
      <c r="I37" s="15" t="s">
        <v>4</v>
      </c>
      <c r="J37" s="36">
        <f>+1</f>
        <v>1</v>
      </c>
      <c r="K37" s="52">
        <f t="shared" si="1"/>
        <v>1</v>
      </c>
    </row>
    <row r="38">
      <c r="A38" s="11" t="s">
        <v>232</v>
      </c>
      <c r="B38" s="34">
        <v>1022.0</v>
      </c>
      <c r="C38" s="13" t="s">
        <v>567</v>
      </c>
      <c r="D38" s="33" t="s">
        <v>568</v>
      </c>
      <c r="E38" s="15" t="s">
        <v>4</v>
      </c>
      <c r="F38" s="39">
        <v>0.51</v>
      </c>
      <c r="G38" s="35">
        <v>0.47</v>
      </c>
      <c r="H38" s="18" t="s">
        <v>2</v>
      </c>
      <c r="I38" s="15" t="s">
        <v>4</v>
      </c>
      <c r="J38" s="36">
        <f>+4</f>
        <v>4</v>
      </c>
      <c r="K38" s="52">
        <f t="shared" si="1"/>
        <v>4</v>
      </c>
    </row>
    <row r="39">
      <c r="A39" s="11" t="s">
        <v>65</v>
      </c>
      <c r="B39" s="34">
        <v>1098.0</v>
      </c>
      <c r="C39" s="13" t="s">
        <v>569</v>
      </c>
      <c r="D39" s="14"/>
      <c r="E39" s="15" t="s">
        <v>4</v>
      </c>
      <c r="F39" s="21">
        <v>0.46</v>
      </c>
      <c r="G39" s="17">
        <v>0.49</v>
      </c>
      <c r="H39" s="18" t="s">
        <v>2</v>
      </c>
      <c r="I39" s="15" t="s">
        <v>2</v>
      </c>
      <c r="J39" s="23">
        <f>+3</f>
        <v>3</v>
      </c>
      <c r="K39" s="52">
        <f t="shared" si="1"/>
        <v>-3</v>
      </c>
    </row>
    <row r="40">
      <c r="A40" s="11" t="s">
        <v>464</v>
      </c>
      <c r="B40" s="12">
        <v>800.0</v>
      </c>
      <c r="C40" s="13" t="s">
        <v>570</v>
      </c>
      <c r="D40" s="14"/>
      <c r="E40" s="15" t="s">
        <v>4</v>
      </c>
      <c r="F40" s="16">
        <v>0.48</v>
      </c>
      <c r="G40" s="17">
        <v>0.49</v>
      </c>
      <c r="H40" s="18" t="s">
        <v>2</v>
      </c>
      <c r="I40" s="15" t="s">
        <v>2</v>
      </c>
      <c r="J40" s="23">
        <f>+1</f>
        <v>1</v>
      </c>
      <c r="K40" s="52">
        <f t="shared" si="1"/>
        <v>-1</v>
      </c>
    </row>
    <row r="41">
      <c r="A41" s="11" t="s">
        <v>146</v>
      </c>
      <c r="B41" s="34">
        <v>1000.0</v>
      </c>
      <c r="C41" s="13" t="s">
        <v>571</v>
      </c>
      <c r="D41" s="14"/>
      <c r="E41" s="15" t="s">
        <v>4</v>
      </c>
      <c r="F41" s="39">
        <v>0.5</v>
      </c>
      <c r="G41" s="37">
        <v>0.44</v>
      </c>
      <c r="H41" s="18" t="s">
        <v>2</v>
      </c>
      <c r="I41" s="15" t="s">
        <v>4</v>
      </c>
      <c r="J41" s="36">
        <f>+7</f>
        <v>7</v>
      </c>
      <c r="K41" s="52">
        <f t="shared" si="1"/>
        <v>7</v>
      </c>
    </row>
    <row r="42">
      <c r="A42" s="11" t="s">
        <v>345</v>
      </c>
      <c r="B42" s="12">
        <v>660.0</v>
      </c>
      <c r="C42" s="13" t="s">
        <v>572</v>
      </c>
      <c r="D42" s="33" t="s">
        <v>573</v>
      </c>
      <c r="E42" s="15" t="s">
        <v>4</v>
      </c>
      <c r="F42" s="16">
        <v>0.49</v>
      </c>
      <c r="G42" s="35">
        <v>0.47</v>
      </c>
      <c r="H42" s="18" t="s">
        <v>2</v>
      </c>
      <c r="I42" s="15" t="s">
        <v>4</v>
      </c>
      <c r="J42" s="36">
        <f>+2</f>
        <v>2</v>
      </c>
      <c r="K42" s="52">
        <f t="shared" si="1"/>
        <v>2</v>
      </c>
    </row>
    <row r="43">
      <c r="A43" s="11" t="s">
        <v>345</v>
      </c>
      <c r="B43" s="12">
        <v>660.0</v>
      </c>
      <c r="C43" s="13" t="s">
        <v>574</v>
      </c>
      <c r="D43" s="33" t="s">
        <v>575</v>
      </c>
      <c r="E43" s="15" t="s">
        <v>4</v>
      </c>
      <c r="F43" s="16">
        <v>0.49</v>
      </c>
      <c r="G43" s="35">
        <v>0.46</v>
      </c>
      <c r="H43" s="18" t="s">
        <v>2</v>
      </c>
      <c r="I43" s="15" t="s">
        <v>4</v>
      </c>
      <c r="J43" s="36">
        <f t="shared" ref="J43:J44" si="8">+3</f>
        <v>3</v>
      </c>
      <c r="K43" s="52">
        <f t="shared" si="1"/>
        <v>3</v>
      </c>
    </row>
    <row r="44">
      <c r="A44" s="11" t="s">
        <v>348</v>
      </c>
      <c r="B44" s="34">
        <v>1904.0</v>
      </c>
      <c r="C44" s="13" t="s">
        <v>576</v>
      </c>
      <c r="D44" s="14"/>
      <c r="E44" s="15" t="s">
        <v>4</v>
      </c>
      <c r="F44" s="39">
        <v>0.5</v>
      </c>
      <c r="G44" s="35">
        <v>0.47</v>
      </c>
      <c r="H44" s="18" t="s">
        <v>2</v>
      </c>
      <c r="I44" s="15" t="s">
        <v>4</v>
      </c>
      <c r="J44" s="36">
        <f t="shared" si="8"/>
        <v>3</v>
      </c>
      <c r="K44" s="52">
        <f t="shared" si="1"/>
        <v>3</v>
      </c>
    </row>
    <row r="45">
      <c r="A45" s="11" t="s">
        <v>350</v>
      </c>
      <c r="B45" s="12">
        <v>732.0</v>
      </c>
      <c r="C45" s="13" t="s">
        <v>577</v>
      </c>
      <c r="D45" s="14"/>
      <c r="E45" s="15" t="s">
        <v>4</v>
      </c>
      <c r="F45" s="16">
        <v>0.48</v>
      </c>
      <c r="G45" s="37">
        <v>0.44</v>
      </c>
      <c r="H45" s="18" t="s">
        <v>2</v>
      </c>
      <c r="I45" s="15" t="s">
        <v>4</v>
      </c>
      <c r="J45" s="36">
        <f>+4</f>
        <v>4</v>
      </c>
      <c r="K45" s="52">
        <f t="shared" si="1"/>
        <v>4</v>
      </c>
    </row>
    <row r="46">
      <c r="A46" s="11" t="s">
        <v>350</v>
      </c>
      <c r="B46" s="12">
        <v>521.0</v>
      </c>
      <c r="C46" s="13" t="s">
        <v>578</v>
      </c>
      <c r="D46" s="33" t="s">
        <v>579</v>
      </c>
      <c r="E46" s="15" t="s">
        <v>4</v>
      </c>
      <c r="F46" s="39">
        <v>0.5</v>
      </c>
      <c r="G46" s="35">
        <v>0.47</v>
      </c>
      <c r="H46" s="18" t="s">
        <v>2</v>
      </c>
      <c r="I46" s="15" t="s">
        <v>4</v>
      </c>
      <c r="J46" s="36">
        <f>+3</f>
        <v>3</v>
      </c>
      <c r="K46" s="52">
        <f t="shared" si="1"/>
        <v>3</v>
      </c>
    </row>
    <row r="47">
      <c r="A47" s="11" t="s">
        <v>363</v>
      </c>
      <c r="B47" s="34">
        <v>6483.0</v>
      </c>
      <c r="C47" s="13" t="s">
        <v>580</v>
      </c>
      <c r="D47" s="33" t="s">
        <v>581</v>
      </c>
      <c r="E47" s="15" t="s">
        <v>4</v>
      </c>
      <c r="F47" s="39">
        <v>0.52</v>
      </c>
      <c r="G47" s="35">
        <v>0.46</v>
      </c>
      <c r="H47" s="18" t="s">
        <v>2</v>
      </c>
      <c r="I47" s="15" t="s">
        <v>4</v>
      </c>
      <c r="J47" s="36">
        <f>+6</f>
        <v>6</v>
      </c>
      <c r="K47" s="52">
        <f t="shared" si="1"/>
        <v>6</v>
      </c>
    </row>
    <row r="48">
      <c r="A48" s="11" t="s">
        <v>363</v>
      </c>
      <c r="B48" s="34">
        <v>6483.0</v>
      </c>
      <c r="C48" s="13" t="s">
        <v>582</v>
      </c>
      <c r="D48" s="33" t="s">
        <v>583</v>
      </c>
      <c r="E48" s="15" t="s">
        <v>4</v>
      </c>
      <c r="F48" s="55">
        <v>0.53</v>
      </c>
      <c r="G48" s="35">
        <v>0.45</v>
      </c>
      <c r="H48" s="18" t="s">
        <v>2</v>
      </c>
      <c r="I48" s="15" t="s">
        <v>4</v>
      </c>
      <c r="J48" s="36">
        <f>+8</f>
        <v>8</v>
      </c>
      <c r="K48" s="52">
        <f t="shared" si="1"/>
        <v>8</v>
      </c>
    </row>
    <row r="49">
      <c r="A49" s="11" t="s">
        <v>584</v>
      </c>
      <c r="B49" s="34">
        <v>1155.0</v>
      </c>
      <c r="C49" s="13" t="s">
        <v>585</v>
      </c>
      <c r="D49" s="14"/>
      <c r="E49" s="15" t="s">
        <v>4</v>
      </c>
      <c r="F49" s="39">
        <v>0.51</v>
      </c>
      <c r="G49" s="35">
        <v>0.47</v>
      </c>
      <c r="H49" s="18" t="s">
        <v>2</v>
      </c>
      <c r="I49" s="15" t="s">
        <v>4</v>
      </c>
      <c r="J49" s="36">
        <f>+3</f>
        <v>3</v>
      </c>
      <c r="K49" s="52">
        <f t="shared" si="1"/>
        <v>3</v>
      </c>
    </row>
    <row r="50">
      <c r="A50" s="24" t="s">
        <v>584</v>
      </c>
      <c r="B50" s="25">
        <v>929.0</v>
      </c>
      <c r="C50" s="26" t="s">
        <v>586</v>
      </c>
      <c r="D50" s="26" t="s">
        <v>587</v>
      </c>
      <c r="E50" s="28" t="s">
        <v>4</v>
      </c>
      <c r="F50" s="41">
        <v>0.48</v>
      </c>
      <c r="G50" s="44">
        <v>0.44</v>
      </c>
      <c r="H50" s="31" t="s">
        <v>2</v>
      </c>
      <c r="I50" s="28" t="s">
        <v>4</v>
      </c>
      <c r="J50" s="45">
        <f>+4</f>
        <v>4</v>
      </c>
      <c r="K50" s="52">
        <f t="shared" si="1"/>
        <v>4</v>
      </c>
    </row>
    <row r="51">
      <c r="A51" s="11" t="s">
        <v>85</v>
      </c>
      <c r="B51" s="12">
        <v>646.0</v>
      </c>
      <c r="C51" s="13" t="s">
        <v>588</v>
      </c>
      <c r="D51" s="14"/>
      <c r="E51" s="15" t="s">
        <v>4</v>
      </c>
      <c r="F51" s="39">
        <v>0.5</v>
      </c>
      <c r="G51" s="17">
        <v>0.48</v>
      </c>
      <c r="H51" s="18" t="s">
        <v>2</v>
      </c>
      <c r="I51" s="15" t="s">
        <v>4</v>
      </c>
      <c r="J51" s="36">
        <f>+2</f>
        <v>2</v>
      </c>
      <c r="K51" s="52">
        <f t="shared" si="1"/>
        <v>2</v>
      </c>
    </row>
    <row r="52">
      <c r="A52" s="24" t="s">
        <v>85</v>
      </c>
      <c r="B52" s="25">
        <v>706.0</v>
      </c>
      <c r="C52" s="26" t="s">
        <v>589</v>
      </c>
      <c r="D52" s="27"/>
      <c r="E52" s="28" t="s">
        <v>4</v>
      </c>
      <c r="F52" s="54">
        <v>0.5</v>
      </c>
      <c r="G52" s="48">
        <v>0.47</v>
      </c>
      <c r="H52" s="31" t="s">
        <v>2</v>
      </c>
      <c r="I52" s="28" t="s">
        <v>4</v>
      </c>
      <c r="J52" s="45">
        <f>+3</f>
        <v>3</v>
      </c>
      <c r="K52" s="52">
        <f t="shared" si="1"/>
        <v>3</v>
      </c>
    </row>
    <row r="53">
      <c r="A53" s="11" t="s">
        <v>85</v>
      </c>
      <c r="B53" s="12">
        <v>646.0</v>
      </c>
      <c r="C53" s="13" t="s">
        <v>590</v>
      </c>
      <c r="D53" s="14"/>
      <c r="E53" s="15" t="s">
        <v>4</v>
      </c>
      <c r="F53" s="16">
        <v>0.49</v>
      </c>
      <c r="G53" s="17">
        <v>0.48</v>
      </c>
      <c r="H53" s="18" t="s">
        <v>2</v>
      </c>
      <c r="I53" s="15" t="s">
        <v>4</v>
      </c>
      <c r="J53" s="36">
        <f>+1</f>
        <v>1</v>
      </c>
      <c r="K53" s="52">
        <f t="shared" si="1"/>
        <v>1</v>
      </c>
    </row>
    <row r="54">
      <c r="A54" s="11" t="s">
        <v>85</v>
      </c>
      <c r="B54" s="12">
        <v>706.0</v>
      </c>
      <c r="C54" s="13" t="s">
        <v>591</v>
      </c>
      <c r="D54" s="14"/>
      <c r="E54" s="15" t="s">
        <v>4</v>
      </c>
      <c r="F54" s="16">
        <v>0.48</v>
      </c>
      <c r="G54" s="35">
        <v>0.46</v>
      </c>
      <c r="H54" s="18" t="s">
        <v>2</v>
      </c>
      <c r="I54" s="15" t="s">
        <v>4</v>
      </c>
      <c r="J54" s="36">
        <f>+2</f>
        <v>2</v>
      </c>
      <c r="K54" s="52">
        <f t="shared" si="1"/>
        <v>2</v>
      </c>
    </row>
    <row r="55">
      <c r="A55" s="11" t="s">
        <v>592</v>
      </c>
      <c r="B55" s="12">
        <v>721.0</v>
      </c>
      <c r="C55" s="13" t="s">
        <v>593</v>
      </c>
      <c r="D55" s="33" t="s">
        <v>594</v>
      </c>
      <c r="E55" s="15" t="s">
        <v>4</v>
      </c>
      <c r="F55" s="16">
        <v>0.49</v>
      </c>
      <c r="G55" s="17">
        <v>0.49</v>
      </c>
      <c r="H55" s="18" t="s">
        <v>2</v>
      </c>
      <c r="I55" s="19"/>
      <c r="J55" s="20" t="s">
        <v>14</v>
      </c>
      <c r="K55" s="52">
        <f t="shared" si="1"/>
        <v>0</v>
      </c>
    </row>
    <row r="56">
      <c r="A56" s="24" t="s">
        <v>595</v>
      </c>
      <c r="B56" s="40">
        <v>1211.0</v>
      </c>
      <c r="C56" s="26" t="s">
        <v>596</v>
      </c>
      <c r="D56" s="26" t="s">
        <v>597</v>
      </c>
      <c r="E56" s="28" t="s">
        <v>4</v>
      </c>
      <c r="F56" s="54">
        <v>0.51</v>
      </c>
      <c r="G56" s="48">
        <v>0.46</v>
      </c>
      <c r="H56" s="31" t="s">
        <v>2</v>
      </c>
      <c r="I56" s="28" t="s">
        <v>4</v>
      </c>
      <c r="J56" s="45">
        <f>+5</f>
        <v>5</v>
      </c>
      <c r="K56" s="52">
        <f t="shared" si="1"/>
        <v>5</v>
      </c>
    </row>
    <row r="57">
      <c r="A57" s="11" t="s">
        <v>101</v>
      </c>
      <c r="B57" s="12">
        <v>994.0</v>
      </c>
      <c r="C57" s="13" t="s">
        <v>598</v>
      </c>
      <c r="D57" s="14"/>
      <c r="E57" s="15" t="s">
        <v>4</v>
      </c>
      <c r="F57" s="16">
        <v>0.49</v>
      </c>
      <c r="G57" s="35">
        <v>0.46</v>
      </c>
      <c r="H57" s="18" t="s">
        <v>2</v>
      </c>
      <c r="I57" s="15" t="s">
        <v>4</v>
      </c>
      <c r="J57" s="36">
        <f>+3</f>
        <v>3</v>
      </c>
      <c r="K57" s="52">
        <f t="shared" si="1"/>
        <v>3</v>
      </c>
    </row>
    <row r="58">
      <c r="A58" s="11" t="s">
        <v>599</v>
      </c>
      <c r="B58" s="12">
        <v>627.0</v>
      </c>
      <c r="C58" s="13" t="s">
        <v>600</v>
      </c>
      <c r="D58" s="14"/>
      <c r="E58" s="15" t="s">
        <v>4</v>
      </c>
      <c r="F58" s="21">
        <v>0.46</v>
      </c>
      <c r="G58" s="53">
        <v>0.42</v>
      </c>
      <c r="H58" s="18" t="s">
        <v>2</v>
      </c>
      <c r="I58" s="15" t="s">
        <v>4</v>
      </c>
      <c r="J58" s="36">
        <f>+4</f>
        <v>4</v>
      </c>
      <c r="K58" s="52">
        <f t="shared" si="1"/>
        <v>4</v>
      </c>
    </row>
    <row r="59">
      <c r="A59" s="11" t="s">
        <v>601</v>
      </c>
      <c r="B59" s="12">
        <v>660.0</v>
      </c>
      <c r="C59" s="13" t="s">
        <v>602</v>
      </c>
      <c r="D59" s="33" t="s">
        <v>603</v>
      </c>
      <c r="E59" s="15" t="s">
        <v>4</v>
      </c>
      <c r="F59" s="16">
        <v>0.48</v>
      </c>
      <c r="G59" s="17">
        <v>0.48</v>
      </c>
      <c r="H59" s="18" t="s">
        <v>2</v>
      </c>
      <c r="I59" s="19"/>
      <c r="J59" s="20" t="s">
        <v>14</v>
      </c>
      <c r="K59" s="52">
        <f t="shared" si="1"/>
        <v>0</v>
      </c>
    </row>
    <row r="60">
      <c r="A60" s="11" t="s">
        <v>601</v>
      </c>
      <c r="B60" s="12">
        <v>660.0</v>
      </c>
      <c r="C60" s="13" t="s">
        <v>604</v>
      </c>
      <c r="D60" s="33" t="s">
        <v>605</v>
      </c>
      <c r="E60" s="15" t="s">
        <v>4</v>
      </c>
      <c r="F60" s="16">
        <v>0.48</v>
      </c>
      <c r="G60" s="35">
        <v>0.47</v>
      </c>
      <c r="H60" s="18" t="s">
        <v>2</v>
      </c>
      <c r="I60" s="15" t="s">
        <v>4</v>
      </c>
      <c r="J60" s="36">
        <f>+1</f>
        <v>1</v>
      </c>
      <c r="K60" s="52">
        <f t="shared" si="1"/>
        <v>1</v>
      </c>
    </row>
    <row r="61">
      <c r="A61" s="11" t="s">
        <v>379</v>
      </c>
      <c r="B61" s="12">
        <v>669.0</v>
      </c>
      <c r="C61" s="13" t="s">
        <v>606</v>
      </c>
      <c r="D61" s="33" t="s">
        <v>607</v>
      </c>
      <c r="E61" s="15" t="s">
        <v>4</v>
      </c>
      <c r="F61" s="39">
        <v>0.5</v>
      </c>
      <c r="G61" s="35">
        <v>0.45</v>
      </c>
      <c r="H61" s="18" t="s">
        <v>2</v>
      </c>
      <c r="I61" s="15" t="s">
        <v>4</v>
      </c>
      <c r="J61" s="36">
        <f>+5</f>
        <v>5</v>
      </c>
      <c r="K61" s="52">
        <f t="shared" si="1"/>
        <v>5</v>
      </c>
    </row>
    <row r="62">
      <c r="A62" s="24" t="s">
        <v>379</v>
      </c>
      <c r="B62" s="25">
        <v>500.0</v>
      </c>
      <c r="C62" s="26" t="s">
        <v>608</v>
      </c>
      <c r="D62" s="27"/>
      <c r="E62" s="28" t="s">
        <v>4</v>
      </c>
      <c r="F62" s="41">
        <v>0.49</v>
      </c>
      <c r="G62" s="42">
        <v>0.48</v>
      </c>
      <c r="H62" s="31" t="s">
        <v>2</v>
      </c>
      <c r="I62" s="28" t="s">
        <v>4</v>
      </c>
      <c r="J62" s="45">
        <f>+1</f>
        <v>1</v>
      </c>
      <c r="K62" s="52">
        <f t="shared" si="1"/>
        <v>1</v>
      </c>
    </row>
    <row r="63">
      <c r="A63" s="11" t="s">
        <v>379</v>
      </c>
      <c r="B63" s="12">
        <v>500.0</v>
      </c>
      <c r="C63" s="13" t="s">
        <v>609</v>
      </c>
      <c r="D63" s="14"/>
      <c r="E63" s="15" t="s">
        <v>4</v>
      </c>
      <c r="F63" s="39">
        <v>0.5</v>
      </c>
      <c r="G63" s="35">
        <v>0.46</v>
      </c>
      <c r="H63" s="18" t="s">
        <v>2</v>
      </c>
      <c r="I63" s="15" t="s">
        <v>4</v>
      </c>
      <c r="J63" s="36">
        <f>+4</f>
        <v>4</v>
      </c>
      <c r="K63" s="52">
        <f t="shared" si="1"/>
        <v>4</v>
      </c>
    </row>
    <row r="64">
      <c r="A64" s="11" t="s">
        <v>379</v>
      </c>
      <c r="B64" s="12">
        <v>500.0</v>
      </c>
      <c r="C64" s="13" t="s">
        <v>610</v>
      </c>
      <c r="D64" s="14"/>
      <c r="E64" s="15" t="s">
        <v>4</v>
      </c>
      <c r="F64" s="16">
        <v>0.49</v>
      </c>
      <c r="G64" s="35">
        <v>0.46</v>
      </c>
      <c r="H64" s="18" t="s">
        <v>2</v>
      </c>
      <c r="I64" s="15" t="s">
        <v>4</v>
      </c>
      <c r="J64" s="36">
        <f>+3</f>
        <v>3</v>
      </c>
      <c r="K64" s="52">
        <f t="shared" si="1"/>
        <v>3</v>
      </c>
    </row>
    <row r="65">
      <c r="A65" s="11" t="s">
        <v>154</v>
      </c>
      <c r="B65" s="12">
        <v>500.0</v>
      </c>
      <c r="C65" s="13" t="s">
        <v>611</v>
      </c>
      <c r="D65" s="33" t="s">
        <v>612</v>
      </c>
      <c r="E65" s="15" t="s">
        <v>4</v>
      </c>
      <c r="F65" s="16">
        <v>0.48</v>
      </c>
      <c r="G65" s="35">
        <v>0.46</v>
      </c>
      <c r="H65" s="18" t="s">
        <v>2</v>
      </c>
      <c r="I65" s="15" t="s">
        <v>4</v>
      </c>
      <c r="J65" s="36">
        <f t="shared" ref="J65:J66" si="9">+2</f>
        <v>2</v>
      </c>
      <c r="K65" s="52">
        <f t="shared" si="1"/>
        <v>2</v>
      </c>
    </row>
    <row r="66">
      <c r="A66" s="11" t="s">
        <v>154</v>
      </c>
      <c r="B66" s="12">
        <v>800.0</v>
      </c>
      <c r="C66" s="13" t="s">
        <v>613</v>
      </c>
      <c r="D66" s="33" t="s">
        <v>614</v>
      </c>
      <c r="E66" s="15" t="s">
        <v>4</v>
      </c>
      <c r="F66" s="21">
        <v>0.47</v>
      </c>
      <c r="G66" s="35">
        <v>0.45</v>
      </c>
      <c r="H66" s="18" t="s">
        <v>2</v>
      </c>
      <c r="I66" s="15" t="s">
        <v>4</v>
      </c>
      <c r="J66" s="36">
        <f t="shared" si="9"/>
        <v>2</v>
      </c>
      <c r="K66" s="52">
        <f t="shared" si="1"/>
        <v>2</v>
      </c>
    </row>
    <row r="67">
      <c r="A67" s="11" t="s">
        <v>388</v>
      </c>
      <c r="B67" s="12">
        <v>950.0</v>
      </c>
      <c r="C67" s="13" t="s">
        <v>615</v>
      </c>
      <c r="D67" s="14"/>
      <c r="E67" s="15" t="s">
        <v>4</v>
      </c>
      <c r="F67" s="16">
        <v>0.49</v>
      </c>
      <c r="G67" s="53">
        <v>0.42</v>
      </c>
      <c r="H67" s="18" t="s">
        <v>2</v>
      </c>
      <c r="I67" s="15" t="s">
        <v>4</v>
      </c>
      <c r="J67" s="36">
        <f>+7</f>
        <v>7</v>
      </c>
      <c r="K67" s="52">
        <f t="shared" si="1"/>
        <v>7</v>
      </c>
    </row>
    <row r="68">
      <c r="A68" s="11" t="s">
        <v>616</v>
      </c>
      <c r="B68" s="12">
        <v>938.0</v>
      </c>
      <c r="C68" s="13" t="s">
        <v>617</v>
      </c>
      <c r="D68" s="33" t="s">
        <v>618</v>
      </c>
      <c r="E68" s="15" t="s">
        <v>4</v>
      </c>
      <c r="F68" s="16">
        <v>0.49</v>
      </c>
      <c r="G68" s="37">
        <v>0.44</v>
      </c>
      <c r="H68" s="18" t="s">
        <v>2</v>
      </c>
      <c r="I68" s="15" t="s">
        <v>4</v>
      </c>
      <c r="J68" s="36">
        <f>+5</f>
        <v>5</v>
      </c>
      <c r="K68" s="52">
        <f t="shared" si="1"/>
        <v>5</v>
      </c>
    </row>
    <row r="69">
      <c r="A69" s="11" t="s">
        <v>619</v>
      </c>
      <c r="B69" s="12">
        <v>601.0</v>
      </c>
      <c r="C69" s="13" t="s">
        <v>620</v>
      </c>
      <c r="D69" s="33" t="s">
        <v>621</v>
      </c>
      <c r="E69" s="15" t="s">
        <v>4</v>
      </c>
      <c r="F69" s="21">
        <v>0.47</v>
      </c>
      <c r="G69" s="35">
        <v>0.47</v>
      </c>
      <c r="H69" s="18" t="s">
        <v>2</v>
      </c>
      <c r="I69" s="19"/>
      <c r="J69" s="20" t="s">
        <v>14</v>
      </c>
      <c r="K69" s="52">
        <f t="shared" si="1"/>
        <v>0</v>
      </c>
    </row>
    <row r="70">
      <c r="A70" s="11" t="s">
        <v>622</v>
      </c>
      <c r="B70" s="12">
        <v>911.0</v>
      </c>
      <c r="C70" s="13" t="s">
        <v>623</v>
      </c>
      <c r="D70" s="14"/>
      <c r="E70" s="15" t="s">
        <v>4</v>
      </c>
      <c r="F70" s="39">
        <v>0.5</v>
      </c>
      <c r="G70" s="35">
        <v>0.46</v>
      </c>
      <c r="H70" s="18" t="s">
        <v>2</v>
      </c>
      <c r="I70" s="15" t="s">
        <v>4</v>
      </c>
      <c r="J70" s="36">
        <f>+4</f>
        <v>4</v>
      </c>
      <c r="K70" s="52">
        <f t="shared" si="1"/>
        <v>4</v>
      </c>
    </row>
    <row r="71">
      <c r="A71" s="24" t="s">
        <v>624</v>
      </c>
      <c r="B71" s="40">
        <v>1285.0</v>
      </c>
      <c r="C71" s="26" t="s">
        <v>625</v>
      </c>
      <c r="D71" s="26" t="s">
        <v>626</v>
      </c>
      <c r="E71" s="28" t="s">
        <v>4</v>
      </c>
      <c r="F71" s="54">
        <v>0.51</v>
      </c>
      <c r="G71" s="44">
        <v>0.44</v>
      </c>
      <c r="H71" s="31" t="s">
        <v>2</v>
      </c>
      <c r="I71" s="28" t="s">
        <v>4</v>
      </c>
      <c r="J71" s="45">
        <f>+7</f>
        <v>7</v>
      </c>
      <c r="K71" s="52">
        <f t="shared" si="1"/>
        <v>7</v>
      </c>
    </row>
    <row r="72">
      <c r="A72" s="11" t="s">
        <v>398</v>
      </c>
      <c r="B72" s="34">
        <v>1232.0</v>
      </c>
      <c r="C72" s="13" t="s">
        <v>627</v>
      </c>
      <c r="D72" s="14"/>
      <c r="E72" s="15" t="s">
        <v>4</v>
      </c>
      <c r="F72" s="39">
        <v>0.5</v>
      </c>
      <c r="G72" s="35">
        <v>0.47</v>
      </c>
      <c r="H72" s="18" t="s">
        <v>2</v>
      </c>
      <c r="I72" s="15" t="s">
        <v>4</v>
      </c>
      <c r="J72" s="36">
        <f>+3</f>
        <v>3</v>
      </c>
      <c r="K72" s="52">
        <f t="shared" si="1"/>
        <v>3</v>
      </c>
    </row>
    <row r="73">
      <c r="A73" s="24" t="s">
        <v>398</v>
      </c>
      <c r="B73" s="25">
        <v>396.0</v>
      </c>
      <c r="C73" s="26" t="s">
        <v>628</v>
      </c>
      <c r="D73" s="26" t="s">
        <v>629</v>
      </c>
      <c r="E73" s="28" t="s">
        <v>4</v>
      </c>
      <c r="F73" s="41">
        <v>0.49</v>
      </c>
      <c r="G73" s="48">
        <v>0.47</v>
      </c>
      <c r="H73" s="31" t="s">
        <v>2</v>
      </c>
      <c r="I73" s="28" t="s">
        <v>4</v>
      </c>
      <c r="J73" s="45">
        <f>+2</f>
        <v>2</v>
      </c>
      <c r="K73" s="52">
        <f t="shared" si="1"/>
        <v>2</v>
      </c>
    </row>
    <row r="75">
      <c r="B75" s="5">
        <f>AVERAGE(B2:B73)</f>
        <v>1125.985915</v>
      </c>
      <c r="J75" s="4" t="s">
        <v>123</v>
      </c>
      <c r="K75" s="5">
        <f>_xlfn.Var.s(K3:K73)</f>
        <v>6.30221328</v>
      </c>
    </row>
    <row r="76">
      <c r="J76" s="4" t="s">
        <v>124</v>
      </c>
      <c r="K76" s="5">
        <f>Large(K3:K73,1)-Small(K3:K73,1)</f>
        <v>12</v>
      </c>
    </row>
    <row r="77">
      <c r="J77" s="4" t="s">
        <v>161</v>
      </c>
      <c r="K77" s="5">
        <f>STDEV(K2:K73)</f>
        <v>2.510420937</v>
      </c>
    </row>
  </sheetData>
  <mergeCells count="2">
    <mergeCell ref="E1:H1"/>
    <mergeCell ref="I1:J1"/>
  </mergeCells>
  <hyperlinks>
    <hyperlink r:id="rId1" ref="A2"/>
    <hyperlink r:id="rId2" ref="C3"/>
    <hyperlink r:id="rId3" ref="C4"/>
    <hyperlink r:id="rId4" ref="D4"/>
    <hyperlink r:id="rId5" ref="C5"/>
    <hyperlink r:id="rId6" ref="D5"/>
    <hyperlink r:id="rId7" ref="C6"/>
    <hyperlink r:id="rId8" ref="D6"/>
    <hyperlink r:id="rId9" ref="C7"/>
    <hyperlink r:id="rId10" ref="D7"/>
    <hyperlink r:id="rId11" ref="C8"/>
    <hyperlink r:id="rId12" ref="D8"/>
    <hyperlink r:id="rId13" ref="C9"/>
    <hyperlink r:id="rId14" ref="C10"/>
    <hyperlink r:id="rId15" ref="D10"/>
    <hyperlink r:id="rId16" ref="C11"/>
    <hyperlink r:id="rId17" ref="D11"/>
    <hyperlink r:id="rId18" ref="C12"/>
    <hyperlink r:id="rId19" ref="C13"/>
    <hyperlink r:id="rId20" ref="C14"/>
    <hyperlink r:id="rId21" ref="C15"/>
    <hyperlink r:id="rId22" ref="C16"/>
    <hyperlink r:id="rId23" ref="C17"/>
    <hyperlink r:id="rId24" ref="C18"/>
    <hyperlink r:id="rId25" ref="C19"/>
    <hyperlink r:id="rId26" location=".X5tNPQ_GeCQ.twitter" ref="C20"/>
    <hyperlink r:id="rId27" ref="D20"/>
    <hyperlink r:id="rId28" ref="C21"/>
    <hyperlink r:id="rId29" ref="C22"/>
    <hyperlink r:id="rId30" ref="C23"/>
    <hyperlink r:id="rId31" ref="D23"/>
    <hyperlink r:id="rId32" ref="C24"/>
    <hyperlink r:id="rId33" ref="D24"/>
    <hyperlink r:id="rId34" ref="C25"/>
    <hyperlink r:id="rId35" ref="D25"/>
    <hyperlink r:id="rId36" ref="C26"/>
    <hyperlink r:id="rId37" ref="D26"/>
    <hyperlink r:id="rId38" ref="C27"/>
    <hyperlink r:id="rId39" ref="C28"/>
    <hyperlink r:id="rId40" ref="D28"/>
    <hyperlink r:id="rId41" ref="C29"/>
    <hyperlink r:id="rId42" ref="C30"/>
    <hyperlink r:id="rId43" ref="D30"/>
    <hyperlink r:id="rId44" ref="C31"/>
    <hyperlink r:id="rId45" ref="D31"/>
    <hyperlink r:id="rId46" ref="C32"/>
    <hyperlink r:id="rId47" ref="C33"/>
    <hyperlink r:id="rId48" ref="D33"/>
    <hyperlink r:id="rId49" ref="C34"/>
    <hyperlink r:id="rId50" ref="C35"/>
    <hyperlink r:id="rId51" ref="D35"/>
    <hyperlink r:id="rId52" ref="C36"/>
    <hyperlink r:id="rId53" ref="C37"/>
    <hyperlink r:id="rId54" ref="D37"/>
    <hyperlink r:id="rId55" ref="C38"/>
    <hyperlink r:id="rId56" ref="D38"/>
    <hyperlink r:id="rId57" ref="C39"/>
    <hyperlink r:id="rId58" ref="C40"/>
    <hyperlink r:id="rId59" ref="C41"/>
    <hyperlink r:id="rId60" ref="C42"/>
    <hyperlink r:id="rId61" ref="D42"/>
    <hyperlink r:id="rId62" ref="C43"/>
    <hyperlink r:id="rId63" ref="D43"/>
    <hyperlink r:id="rId64" ref="C44"/>
    <hyperlink r:id="rId65" ref="C45"/>
    <hyperlink r:id="rId66" ref="C46"/>
    <hyperlink r:id="rId67" ref="D46"/>
    <hyperlink r:id="rId68" ref="C47"/>
    <hyperlink r:id="rId69" ref="D47"/>
    <hyperlink r:id="rId70" ref="C48"/>
    <hyperlink r:id="rId71" ref="D48"/>
    <hyperlink r:id="rId72" ref="C49"/>
    <hyperlink r:id="rId73" ref="C50"/>
    <hyperlink r:id="rId74" ref="D50"/>
    <hyperlink r:id="rId75" ref="C51"/>
    <hyperlink r:id="rId76" ref="C52"/>
    <hyperlink r:id="rId77" ref="C53"/>
    <hyperlink r:id="rId78" ref="C54"/>
    <hyperlink r:id="rId79" ref="C55"/>
    <hyperlink r:id="rId80" ref="D55"/>
    <hyperlink r:id="rId81" ref="C56"/>
    <hyperlink r:id="rId82" ref="D56"/>
    <hyperlink r:id="rId83" location="page=22" ref="C57"/>
    <hyperlink r:id="rId84" ref="C58"/>
    <hyperlink r:id="rId85" ref="C59"/>
    <hyperlink r:id="rId86" ref="D59"/>
    <hyperlink r:id="rId87" ref="C60"/>
    <hyperlink r:id="rId88" ref="D60"/>
    <hyperlink r:id="rId89" ref="C61"/>
    <hyperlink r:id="rId90" ref="D61"/>
    <hyperlink r:id="rId91" ref="C62"/>
    <hyperlink r:id="rId92" ref="C63"/>
    <hyperlink r:id="rId93" ref="C64"/>
    <hyperlink r:id="rId94" ref="C65"/>
    <hyperlink r:id="rId95" ref="D65"/>
    <hyperlink r:id="rId96" ref="C66"/>
    <hyperlink r:id="rId97" ref="D66"/>
    <hyperlink r:id="rId98" location="page=22" ref="C67"/>
    <hyperlink r:id="rId99" ref="C68"/>
    <hyperlink r:id="rId100" ref="D68"/>
    <hyperlink r:id="rId101" ref="C69"/>
    <hyperlink r:id="rId102" ref="D69"/>
    <hyperlink r:id="rId103" ref="C70"/>
    <hyperlink r:id="rId104" ref="C71"/>
    <hyperlink r:id="rId105" ref="D71"/>
    <hyperlink r:id="rId106" ref="C72"/>
    <hyperlink r:id="rId107" ref="C73"/>
    <hyperlink r:id="rId108" ref="D73"/>
  </hyperlinks>
  <drawing r:id="rId10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 t="s">
        <v>6</v>
      </c>
      <c r="C1" s="6" t="s">
        <v>7</v>
      </c>
      <c r="D1" s="6" t="s">
        <v>8</v>
      </c>
      <c r="E1" s="7" t="s">
        <v>9</v>
      </c>
      <c r="F1" s="8"/>
      <c r="G1" s="8"/>
      <c r="H1" s="8"/>
      <c r="I1" s="9" t="s">
        <v>10</v>
      </c>
      <c r="J1" s="8"/>
    </row>
    <row r="2">
      <c r="A2" s="10" t="s">
        <v>630</v>
      </c>
    </row>
    <row r="3">
      <c r="A3" s="11" t="s">
        <v>163</v>
      </c>
      <c r="B3" s="12">
        <v>800.0</v>
      </c>
      <c r="C3" s="13" t="s">
        <v>631</v>
      </c>
      <c r="D3" s="14"/>
      <c r="E3" s="15" t="s">
        <v>1</v>
      </c>
      <c r="F3" s="16">
        <v>0.48</v>
      </c>
      <c r="G3" s="17">
        <v>0.49</v>
      </c>
      <c r="H3" s="18" t="s">
        <v>2</v>
      </c>
      <c r="I3" s="15" t="s">
        <v>2</v>
      </c>
      <c r="J3" s="23">
        <f>+1</f>
        <v>1</v>
      </c>
      <c r="K3" s="5">
        <f t="shared" ref="K3:K69" si="1">IF(J3="Even", 0, IF(I3="Harris", J3, -J3))</f>
        <v>-1</v>
      </c>
    </row>
    <row r="4">
      <c r="A4" s="24" t="s">
        <v>12</v>
      </c>
      <c r="B4" s="25">
        <v>818.0</v>
      </c>
      <c r="C4" s="26" t="s">
        <v>632</v>
      </c>
      <c r="D4" s="27"/>
      <c r="E4" s="28" t="s">
        <v>1</v>
      </c>
      <c r="F4" s="41">
        <v>0.49</v>
      </c>
      <c r="G4" s="30">
        <v>0.5</v>
      </c>
      <c r="H4" s="31" t="s">
        <v>2</v>
      </c>
      <c r="I4" s="28" t="s">
        <v>2</v>
      </c>
      <c r="J4" s="32">
        <f>+2</f>
        <v>2</v>
      </c>
      <c r="K4" s="5">
        <f t="shared" si="1"/>
        <v>-2</v>
      </c>
    </row>
    <row r="5">
      <c r="A5" s="11" t="s">
        <v>15</v>
      </c>
      <c r="B5" s="34">
        <v>1174.0</v>
      </c>
      <c r="C5" s="13" t="s">
        <v>633</v>
      </c>
      <c r="D5" s="14"/>
      <c r="E5" s="15" t="s">
        <v>1</v>
      </c>
      <c r="F5" s="16">
        <v>0.48</v>
      </c>
      <c r="G5" s="22">
        <v>0.5</v>
      </c>
      <c r="H5" s="18" t="s">
        <v>2</v>
      </c>
      <c r="I5" s="15" t="s">
        <v>2</v>
      </c>
      <c r="J5" s="23">
        <f>+3</f>
        <v>3</v>
      </c>
      <c r="K5" s="5">
        <f t="shared" si="1"/>
        <v>-3</v>
      </c>
    </row>
    <row r="6">
      <c r="A6" s="24" t="s">
        <v>15</v>
      </c>
      <c r="B6" s="40">
        <v>1174.0</v>
      </c>
      <c r="C6" s="26" t="s">
        <v>634</v>
      </c>
      <c r="D6" s="27"/>
      <c r="E6" s="28" t="s">
        <v>1</v>
      </c>
      <c r="F6" s="29">
        <v>0.47</v>
      </c>
      <c r="G6" s="42">
        <v>0.49</v>
      </c>
      <c r="H6" s="31" t="s">
        <v>2</v>
      </c>
      <c r="I6" s="28" t="s">
        <v>2</v>
      </c>
      <c r="J6" s="32">
        <f>+2</f>
        <v>2</v>
      </c>
      <c r="K6" s="5">
        <f t="shared" si="1"/>
        <v>-2</v>
      </c>
    </row>
    <row r="7">
      <c r="A7" s="11" t="s">
        <v>18</v>
      </c>
      <c r="B7" s="12">
        <v>800.0</v>
      </c>
      <c r="C7" s="13" t="s">
        <v>635</v>
      </c>
      <c r="D7" s="33" t="s">
        <v>636</v>
      </c>
      <c r="E7" s="15" t="s">
        <v>1</v>
      </c>
      <c r="F7" s="16">
        <v>0.49</v>
      </c>
      <c r="G7" s="17">
        <v>0.5</v>
      </c>
      <c r="H7" s="18" t="s">
        <v>2</v>
      </c>
      <c r="I7" s="15" t="s">
        <v>2</v>
      </c>
      <c r="J7" s="23">
        <f>+1</f>
        <v>1</v>
      </c>
      <c r="K7" s="5">
        <f t="shared" si="1"/>
        <v>-1</v>
      </c>
    </row>
    <row r="8">
      <c r="A8" s="11" t="s">
        <v>637</v>
      </c>
      <c r="B8" s="12">
        <v>400.0</v>
      </c>
      <c r="C8" s="13" t="s">
        <v>638</v>
      </c>
      <c r="D8" s="14"/>
      <c r="E8" s="15" t="s">
        <v>1</v>
      </c>
      <c r="F8" s="16">
        <v>0.49</v>
      </c>
      <c r="G8" s="22">
        <v>0.51</v>
      </c>
      <c r="H8" s="18" t="s">
        <v>2</v>
      </c>
      <c r="I8" s="15" t="s">
        <v>2</v>
      </c>
      <c r="J8" s="23">
        <f>+2</f>
        <v>2</v>
      </c>
      <c r="K8" s="5">
        <f t="shared" si="1"/>
        <v>-2</v>
      </c>
    </row>
    <row r="9">
      <c r="A9" s="11" t="s">
        <v>639</v>
      </c>
      <c r="B9" s="34">
        <v>1004.0</v>
      </c>
      <c r="C9" s="13" t="s">
        <v>640</v>
      </c>
      <c r="D9" s="14"/>
      <c r="E9" s="15" t="s">
        <v>1</v>
      </c>
      <c r="F9" s="21">
        <v>0.46</v>
      </c>
      <c r="G9" s="35">
        <v>0.46</v>
      </c>
      <c r="H9" s="18" t="s">
        <v>2</v>
      </c>
      <c r="I9" s="19"/>
      <c r="J9" s="20" t="s">
        <v>14</v>
      </c>
      <c r="K9" s="5">
        <f t="shared" si="1"/>
        <v>0</v>
      </c>
    </row>
    <row r="10">
      <c r="A10" s="11" t="s">
        <v>639</v>
      </c>
      <c r="B10" s="34">
        <v>1004.0</v>
      </c>
      <c r="C10" s="13" t="s">
        <v>641</v>
      </c>
      <c r="D10" s="14"/>
      <c r="E10" s="15" t="s">
        <v>1</v>
      </c>
      <c r="F10" s="16">
        <v>0.48</v>
      </c>
      <c r="G10" s="35">
        <v>0.47</v>
      </c>
      <c r="H10" s="18" t="s">
        <v>2</v>
      </c>
      <c r="I10" s="15" t="s">
        <v>1</v>
      </c>
      <c r="J10" s="36">
        <f t="shared" ref="J10:J11" si="2">+1</f>
        <v>1</v>
      </c>
      <c r="K10" s="5">
        <f t="shared" si="1"/>
        <v>1</v>
      </c>
    </row>
    <row r="11">
      <c r="A11" s="11" t="s">
        <v>639</v>
      </c>
      <c r="B11" s="34">
        <v>1004.0</v>
      </c>
      <c r="C11" s="13" t="s">
        <v>642</v>
      </c>
      <c r="D11" s="14"/>
      <c r="E11" s="15" t="s">
        <v>1</v>
      </c>
      <c r="F11" s="38">
        <v>0.44</v>
      </c>
      <c r="G11" s="37">
        <v>0.43</v>
      </c>
      <c r="H11" s="18" t="s">
        <v>2</v>
      </c>
      <c r="I11" s="15" t="s">
        <v>1</v>
      </c>
      <c r="J11" s="36">
        <f t="shared" si="2"/>
        <v>1</v>
      </c>
      <c r="K11" s="5">
        <f t="shared" si="1"/>
        <v>1</v>
      </c>
    </row>
    <row r="12">
      <c r="A12" s="11" t="s">
        <v>639</v>
      </c>
      <c r="B12" s="34">
        <v>1004.0</v>
      </c>
      <c r="C12" s="13" t="s">
        <v>643</v>
      </c>
      <c r="D12" s="14"/>
      <c r="E12" s="15" t="s">
        <v>1</v>
      </c>
      <c r="F12" s="21">
        <v>0.46</v>
      </c>
      <c r="G12" s="35">
        <v>0.46</v>
      </c>
      <c r="H12" s="18" t="s">
        <v>2</v>
      </c>
      <c r="I12" s="19"/>
      <c r="J12" s="20" t="s">
        <v>14</v>
      </c>
      <c r="K12" s="5">
        <f t="shared" si="1"/>
        <v>0</v>
      </c>
    </row>
    <row r="13">
      <c r="A13" s="11" t="s">
        <v>26</v>
      </c>
      <c r="B13" s="34">
        <v>1850.0</v>
      </c>
      <c r="C13" s="13" t="s">
        <v>644</v>
      </c>
      <c r="D13" s="14"/>
      <c r="E13" s="15" t="s">
        <v>1</v>
      </c>
      <c r="F13" s="16">
        <v>0.48</v>
      </c>
      <c r="G13" s="17">
        <v>0.49</v>
      </c>
      <c r="H13" s="18" t="s">
        <v>2</v>
      </c>
      <c r="I13" s="15" t="s">
        <v>2</v>
      </c>
      <c r="J13" s="23">
        <f>+1</f>
        <v>1</v>
      </c>
      <c r="K13" s="5">
        <f t="shared" si="1"/>
        <v>-1</v>
      </c>
    </row>
    <row r="14">
      <c r="A14" s="11" t="s">
        <v>26</v>
      </c>
      <c r="B14" s="34">
        <v>1627.0</v>
      </c>
      <c r="C14" s="13" t="s">
        <v>645</v>
      </c>
      <c r="D14" s="14"/>
      <c r="E14" s="15" t="s">
        <v>1</v>
      </c>
      <c r="F14" s="39">
        <v>0.5</v>
      </c>
      <c r="G14" s="35">
        <v>0.47</v>
      </c>
      <c r="H14" s="18" t="s">
        <v>2</v>
      </c>
      <c r="I14" s="15" t="s">
        <v>1</v>
      </c>
      <c r="J14" s="36">
        <f>+3</f>
        <v>3</v>
      </c>
      <c r="K14" s="5">
        <f t="shared" si="1"/>
        <v>3</v>
      </c>
    </row>
    <row r="15">
      <c r="A15" s="11" t="s">
        <v>26</v>
      </c>
      <c r="B15" s="34">
        <v>1850.0</v>
      </c>
      <c r="C15" s="13" t="s">
        <v>646</v>
      </c>
      <c r="D15" s="14"/>
      <c r="E15" s="15" t="s">
        <v>1</v>
      </c>
      <c r="F15" s="16">
        <v>0.49</v>
      </c>
      <c r="G15" s="35">
        <v>0.47</v>
      </c>
      <c r="H15" s="18" t="s">
        <v>2</v>
      </c>
      <c r="I15" s="15" t="s">
        <v>1</v>
      </c>
      <c r="J15" s="36">
        <f t="shared" ref="J15:J17" si="3">+2</f>
        <v>2</v>
      </c>
      <c r="K15" s="5">
        <f t="shared" si="1"/>
        <v>2</v>
      </c>
    </row>
    <row r="16">
      <c r="A16" s="11" t="s">
        <v>30</v>
      </c>
      <c r="B16" s="34">
        <v>1212.0</v>
      </c>
      <c r="C16" s="13" t="s">
        <v>647</v>
      </c>
      <c r="D16" s="14"/>
      <c r="E16" s="15" t="s">
        <v>1</v>
      </c>
      <c r="F16" s="16">
        <v>0.48</v>
      </c>
      <c r="G16" s="22">
        <v>0.5</v>
      </c>
      <c r="H16" s="18" t="s">
        <v>2</v>
      </c>
      <c r="I16" s="15" t="s">
        <v>2</v>
      </c>
      <c r="J16" s="23">
        <f t="shared" si="3"/>
        <v>2</v>
      </c>
      <c r="K16" s="5">
        <f t="shared" si="1"/>
        <v>-2</v>
      </c>
    </row>
    <row r="17">
      <c r="A17" s="24" t="s">
        <v>30</v>
      </c>
      <c r="B17" s="40">
        <v>1212.0</v>
      </c>
      <c r="C17" s="26" t="s">
        <v>648</v>
      </c>
      <c r="D17" s="27"/>
      <c r="E17" s="28" t="s">
        <v>1</v>
      </c>
      <c r="F17" s="29">
        <v>0.47</v>
      </c>
      <c r="G17" s="42">
        <v>0.49</v>
      </c>
      <c r="H17" s="31" t="s">
        <v>2</v>
      </c>
      <c r="I17" s="28" t="s">
        <v>2</v>
      </c>
      <c r="J17" s="32">
        <f t="shared" si="3"/>
        <v>2</v>
      </c>
      <c r="K17" s="5">
        <f t="shared" si="1"/>
        <v>-2</v>
      </c>
    </row>
    <row r="18">
      <c r="A18" s="11" t="s">
        <v>36</v>
      </c>
      <c r="B18" s="34">
        <v>1779.0</v>
      </c>
      <c r="C18" s="13" t="s">
        <v>649</v>
      </c>
      <c r="D18" s="33" t="s">
        <v>650</v>
      </c>
      <c r="E18" s="15" t="s">
        <v>1</v>
      </c>
      <c r="F18" s="21">
        <v>0.47</v>
      </c>
      <c r="G18" s="17">
        <v>0.48</v>
      </c>
      <c r="H18" s="18" t="s">
        <v>2</v>
      </c>
      <c r="I18" s="15" t="s">
        <v>2</v>
      </c>
      <c r="J18" s="23">
        <f>+1</f>
        <v>1</v>
      </c>
      <c r="K18" s="5">
        <f t="shared" si="1"/>
        <v>-1</v>
      </c>
    </row>
    <row r="19">
      <c r="A19" s="11" t="s">
        <v>36</v>
      </c>
      <c r="B19" s="12">
        <v>902.0</v>
      </c>
      <c r="C19" s="13" t="s">
        <v>651</v>
      </c>
      <c r="D19" s="14"/>
      <c r="E19" s="15" t="s">
        <v>1</v>
      </c>
      <c r="F19" s="16">
        <v>0.49</v>
      </c>
      <c r="G19" s="17">
        <v>0.5</v>
      </c>
      <c r="H19" s="18" t="s">
        <v>2</v>
      </c>
      <c r="I19" s="19"/>
      <c r="J19" s="20" t="s">
        <v>14</v>
      </c>
      <c r="K19" s="5">
        <f t="shared" si="1"/>
        <v>0</v>
      </c>
    </row>
    <row r="20">
      <c r="A20" s="11" t="s">
        <v>41</v>
      </c>
      <c r="B20" s="12">
        <v>939.0</v>
      </c>
      <c r="C20" s="13" t="s">
        <v>652</v>
      </c>
      <c r="D20" s="33" t="s">
        <v>653</v>
      </c>
      <c r="E20" s="15" t="s">
        <v>1</v>
      </c>
      <c r="F20" s="16">
        <v>0.48</v>
      </c>
      <c r="G20" s="22">
        <v>0.5</v>
      </c>
      <c r="H20" s="18" t="s">
        <v>2</v>
      </c>
      <c r="I20" s="15" t="s">
        <v>2</v>
      </c>
      <c r="J20" s="23">
        <f t="shared" ref="J20:J21" si="4">+2</f>
        <v>2</v>
      </c>
      <c r="K20" s="5">
        <f t="shared" si="1"/>
        <v>-2</v>
      </c>
    </row>
    <row r="21">
      <c r="A21" s="11" t="s">
        <v>41</v>
      </c>
      <c r="B21" s="12">
        <v>984.0</v>
      </c>
      <c r="C21" s="13" t="s">
        <v>654</v>
      </c>
      <c r="D21" s="33" t="s">
        <v>655</v>
      </c>
      <c r="E21" s="15" t="s">
        <v>1</v>
      </c>
      <c r="F21" s="16">
        <v>0.48</v>
      </c>
      <c r="G21" s="22">
        <v>0.5</v>
      </c>
      <c r="H21" s="18" t="s">
        <v>2</v>
      </c>
      <c r="I21" s="15" t="s">
        <v>2</v>
      </c>
      <c r="J21" s="23">
        <f t="shared" si="4"/>
        <v>2</v>
      </c>
      <c r="K21" s="5">
        <f t="shared" si="1"/>
        <v>-2</v>
      </c>
    </row>
    <row r="22">
      <c r="A22" s="11" t="s">
        <v>41</v>
      </c>
      <c r="B22" s="12">
        <v>939.0</v>
      </c>
      <c r="C22" s="13" t="s">
        <v>656</v>
      </c>
      <c r="D22" s="33" t="s">
        <v>657</v>
      </c>
      <c r="E22" s="15" t="s">
        <v>1</v>
      </c>
      <c r="F22" s="21">
        <v>0.47</v>
      </c>
      <c r="G22" s="17">
        <v>0.48</v>
      </c>
      <c r="H22" s="18" t="s">
        <v>2</v>
      </c>
      <c r="I22" s="15" t="s">
        <v>2</v>
      </c>
      <c r="J22" s="23">
        <f>+1</f>
        <v>1</v>
      </c>
      <c r="K22" s="5">
        <f t="shared" si="1"/>
        <v>-1</v>
      </c>
    </row>
    <row r="23">
      <c r="A23" s="11" t="s">
        <v>41</v>
      </c>
      <c r="B23" s="12">
        <v>984.0</v>
      </c>
      <c r="C23" s="13" t="s">
        <v>658</v>
      </c>
      <c r="D23" s="33" t="s">
        <v>659</v>
      </c>
      <c r="E23" s="15" t="s">
        <v>1</v>
      </c>
      <c r="F23" s="21">
        <v>0.46</v>
      </c>
      <c r="G23" s="17">
        <v>0.48</v>
      </c>
      <c r="H23" s="18" t="s">
        <v>2</v>
      </c>
      <c r="I23" s="15" t="s">
        <v>2</v>
      </c>
      <c r="J23" s="23">
        <f>+2</f>
        <v>2</v>
      </c>
      <c r="K23" s="5">
        <f t="shared" si="1"/>
        <v>-2</v>
      </c>
    </row>
    <row r="24">
      <c r="A24" s="11" t="s">
        <v>41</v>
      </c>
      <c r="B24" s="12">
        <v>972.0</v>
      </c>
      <c r="C24" s="13" t="s">
        <v>660</v>
      </c>
      <c r="D24" s="14"/>
      <c r="E24" s="15" t="s">
        <v>1</v>
      </c>
      <c r="F24" s="16">
        <v>0.49</v>
      </c>
      <c r="G24" s="17">
        <v>0.48</v>
      </c>
      <c r="H24" s="18" t="s">
        <v>2</v>
      </c>
      <c r="I24" s="15" t="s">
        <v>1</v>
      </c>
      <c r="J24" s="36">
        <f>+1</f>
        <v>1</v>
      </c>
      <c r="K24" s="5">
        <f t="shared" si="1"/>
        <v>1</v>
      </c>
    </row>
    <row r="25">
      <c r="A25" s="11" t="s">
        <v>661</v>
      </c>
      <c r="B25" s="34">
        <v>1009.0</v>
      </c>
      <c r="C25" s="13" t="s">
        <v>662</v>
      </c>
      <c r="D25" s="14"/>
      <c r="E25" s="15" t="s">
        <v>1</v>
      </c>
      <c r="F25" s="16">
        <v>0.48</v>
      </c>
      <c r="G25" s="17">
        <v>0.5</v>
      </c>
      <c r="H25" s="18" t="s">
        <v>2</v>
      </c>
      <c r="I25" s="15" t="s">
        <v>2</v>
      </c>
      <c r="J25" s="23">
        <f>+2</f>
        <v>2</v>
      </c>
      <c r="K25" s="5">
        <f t="shared" si="1"/>
        <v>-2</v>
      </c>
    </row>
    <row r="26">
      <c r="A26" s="11" t="s">
        <v>52</v>
      </c>
      <c r="B26" s="34">
        <v>1429.0</v>
      </c>
      <c r="C26" s="13" t="s">
        <v>663</v>
      </c>
      <c r="D26" s="14"/>
      <c r="E26" s="15" t="s">
        <v>1</v>
      </c>
      <c r="F26" s="16">
        <v>0.48</v>
      </c>
      <c r="G26" s="22">
        <v>0.51</v>
      </c>
      <c r="H26" s="18" t="s">
        <v>2</v>
      </c>
      <c r="I26" s="15" t="s">
        <v>2</v>
      </c>
      <c r="J26" s="23">
        <f t="shared" ref="J26:J27" si="5">+3</f>
        <v>3</v>
      </c>
      <c r="K26" s="5">
        <f t="shared" si="1"/>
        <v>-3</v>
      </c>
    </row>
    <row r="27">
      <c r="A27" s="24" t="s">
        <v>52</v>
      </c>
      <c r="B27" s="40">
        <v>1429.0</v>
      </c>
      <c r="C27" s="26" t="s">
        <v>664</v>
      </c>
      <c r="D27" s="27"/>
      <c r="E27" s="28" t="s">
        <v>1</v>
      </c>
      <c r="F27" s="29">
        <v>0.47</v>
      </c>
      <c r="G27" s="30">
        <v>0.5</v>
      </c>
      <c r="H27" s="31" t="s">
        <v>2</v>
      </c>
      <c r="I27" s="28" t="s">
        <v>2</v>
      </c>
      <c r="J27" s="32">
        <f t="shared" si="5"/>
        <v>3</v>
      </c>
      <c r="K27" s="5">
        <f t="shared" si="1"/>
        <v>-3</v>
      </c>
    </row>
    <row r="28">
      <c r="A28" s="11" t="s">
        <v>219</v>
      </c>
      <c r="B28" s="12">
        <v>732.0</v>
      </c>
      <c r="C28" s="13" t="s">
        <v>665</v>
      </c>
      <c r="D28" s="14"/>
      <c r="E28" s="15" t="s">
        <v>1</v>
      </c>
      <c r="F28" s="21">
        <v>0.47</v>
      </c>
      <c r="G28" s="17">
        <v>0.48</v>
      </c>
      <c r="H28" s="18" t="s">
        <v>2</v>
      </c>
      <c r="I28" s="15" t="s">
        <v>2</v>
      </c>
      <c r="J28" s="23">
        <f t="shared" ref="J28:J30" si="6">+1</f>
        <v>1</v>
      </c>
      <c r="K28" s="5">
        <f t="shared" si="1"/>
        <v>-1</v>
      </c>
    </row>
    <row r="29">
      <c r="A29" s="11" t="s">
        <v>221</v>
      </c>
      <c r="B29" s="12">
        <v>658.0</v>
      </c>
      <c r="C29" s="13" t="s">
        <v>666</v>
      </c>
      <c r="D29" s="33" t="s">
        <v>667</v>
      </c>
      <c r="E29" s="15" t="s">
        <v>1</v>
      </c>
      <c r="F29" s="16">
        <v>0.49</v>
      </c>
      <c r="G29" s="22">
        <v>0.5</v>
      </c>
      <c r="H29" s="18" t="s">
        <v>2</v>
      </c>
      <c r="I29" s="15" t="s">
        <v>2</v>
      </c>
      <c r="J29" s="23">
        <f t="shared" si="6"/>
        <v>1</v>
      </c>
      <c r="K29" s="5">
        <f t="shared" si="1"/>
        <v>-1</v>
      </c>
    </row>
    <row r="30">
      <c r="A30" s="24" t="s">
        <v>57</v>
      </c>
      <c r="B30" s="40">
        <v>1112.0</v>
      </c>
      <c r="C30" s="26" t="s">
        <v>668</v>
      </c>
      <c r="D30" s="26" t="s">
        <v>669</v>
      </c>
      <c r="E30" s="28" t="s">
        <v>1</v>
      </c>
      <c r="F30" s="29">
        <v>0.47</v>
      </c>
      <c r="G30" s="42">
        <v>0.48</v>
      </c>
      <c r="H30" s="31" t="s">
        <v>2</v>
      </c>
      <c r="I30" s="28" t="s">
        <v>2</v>
      </c>
      <c r="J30" s="32">
        <f t="shared" si="6"/>
        <v>1</v>
      </c>
      <c r="K30" s="5">
        <f t="shared" si="1"/>
        <v>-1</v>
      </c>
    </row>
    <row r="31">
      <c r="A31" s="11" t="s">
        <v>557</v>
      </c>
      <c r="B31" s="34">
        <v>1087.0</v>
      </c>
      <c r="C31" s="13" t="s">
        <v>670</v>
      </c>
      <c r="D31" s="14"/>
      <c r="E31" s="15" t="s">
        <v>1</v>
      </c>
      <c r="F31" s="21">
        <v>0.46</v>
      </c>
      <c r="G31" s="17">
        <v>0.48</v>
      </c>
      <c r="H31" s="18" t="s">
        <v>2</v>
      </c>
      <c r="I31" s="15" t="s">
        <v>2</v>
      </c>
      <c r="J31" s="23">
        <f t="shared" ref="J31:J32" si="7">+2</f>
        <v>2</v>
      </c>
      <c r="K31" s="5">
        <f t="shared" si="1"/>
        <v>-2</v>
      </c>
    </row>
    <row r="32">
      <c r="A32" s="11" t="s">
        <v>671</v>
      </c>
      <c r="B32" s="34">
        <v>1126.0</v>
      </c>
      <c r="C32" s="13" t="s">
        <v>672</v>
      </c>
      <c r="D32" s="14"/>
      <c r="E32" s="15" t="s">
        <v>1</v>
      </c>
      <c r="F32" s="21">
        <v>0.47</v>
      </c>
      <c r="G32" s="17">
        <v>0.49</v>
      </c>
      <c r="H32" s="18" t="s">
        <v>2</v>
      </c>
      <c r="I32" s="15" t="s">
        <v>2</v>
      </c>
      <c r="J32" s="23">
        <f t="shared" si="7"/>
        <v>2</v>
      </c>
      <c r="K32" s="5">
        <f t="shared" si="1"/>
        <v>-2</v>
      </c>
    </row>
    <row r="33">
      <c r="A33" s="11" t="s">
        <v>671</v>
      </c>
      <c r="B33" s="34">
        <v>1218.0</v>
      </c>
      <c r="C33" s="13" t="s">
        <v>673</v>
      </c>
      <c r="D33" s="14"/>
      <c r="E33" s="15" t="s">
        <v>1</v>
      </c>
      <c r="F33" s="21">
        <v>0.47</v>
      </c>
      <c r="G33" s="17">
        <v>0.48</v>
      </c>
      <c r="H33" s="18" t="s">
        <v>2</v>
      </c>
      <c r="I33" s="15" t="s">
        <v>2</v>
      </c>
      <c r="J33" s="23">
        <f>+1</f>
        <v>1</v>
      </c>
      <c r="K33" s="5">
        <f t="shared" si="1"/>
        <v>-1</v>
      </c>
    </row>
    <row r="34">
      <c r="A34" s="11" t="s">
        <v>62</v>
      </c>
      <c r="B34" s="34">
        <v>2663.0</v>
      </c>
      <c r="C34" s="13" t="s">
        <v>674</v>
      </c>
      <c r="D34" s="14"/>
      <c r="E34" s="15" t="s">
        <v>1</v>
      </c>
      <c r="F34" s="21">
        <v>0.46</v>
      </c>
      <c r="G34" s="22">
        <v>0.51</v>
      </c>
      <c r="H34" s="18" t="s">
        <v>2</v>
      </c>
      <c r="I34" s="15" t="s">
        <v>2</v>
      </c>
      <c r="J34" s="23">
        <f>+5</f>
        <v>5</v>
      </c>
      <c r="K34" s="5">
        <f t="shared" si="1"/>
        <v>-5</v>
      </c>
    </row>
    <row r="35">
      <c r="A35" s="11" t="s">
        <v>62</v>
      </c>
      <c r="B35" s="34">
        <v>2682.0</v>
      </c>
      <c r="C35" s="13" t="s">
        <v>675</v>
      </c>
      <c r="D35" s="14"/>
      <c r="E35" s="15" t="s">
        <v>1</v>
      </c>
      <c r="F35" s="16">
        <v>0.48</v>
      </c>
      <c r="G35" s="17">
        <v>0.49</v>
      </c>
      <c r="H35" s="18" t="s">
        <v>2</v>
      </c>
      <c r="I35" s="15" t="s">
        <v>2</v>
      </c>
      <c r="J35" s="23">
        <f>+1</f>
        <v>1</v>
      </c>
      <c r="K35" s="5">
        <f t="shared" si="1"/>
        <v>-1</v>
      </c>
    </row>
    <row r="36">
      <c r="A36" s="11" t="s">
        <v>676</v>
      </c>
      <c r="B36" s="12">
        <v>829.0</v>
      </c>
      <c r="C36" s="13" t="s">
        <v>677</v>
      </c>
      <c r="D36" s="14"/>
      <c r="E36" s="15" t="s">
        <v>1</v>
      </c>
      <c r="F36" s="21">
        <v>0.47</v>
      </c>
      <c r="G36" s="17">
        <v>0.49</v>
      </c>
      <c r="H36" s="18" t="s">
        <v>2</v>
      </c>
      <c r="I36" s="15" t="s">
        <v>2</v>
      </c>
      <c r="J36" s="23">
        <f>+2</f>
        <v>2</v>
      </c>
      <c r="K36" s="5">
        <f t="shared" si="1"/>
        <v>-2</v>
      </c>
    </row>
    <row r="37">
      <c r="A37" s="11" t="s">
        <v>65</v>
      </c>
      <c r="B37" s="34">
        <v>1168.0</v>
      </c>
      <c r="C37" s="13" t="s">
        <v>678</v>
      </c>
      <c r="D37" s="33" t="s">
        <v>679</v>
      </c>
      <c r="E37" s="15" t="s">
        <v>1</v>
      </c>
      <c r="F37" s="21">
        <v>0.47</v>
      </c>
      <c r="G37" s="17">
        <v>0.48</v>
      </c>
      <c r="H37" s="18" t="s">
        <v>2</v>
      </c>
      <c r="I37" s="15" t="s">
        <v>2</v>
      </c>
      <c r="J37" s="23">
        <f>+1</f>
        <v>1</v>
      </c>
      <c r="K37" s="5">
        <f t="shared" si="1"/>
        <v>-1</v>
      </c>
    </row>
    <row r="38">
      <c r="A38" s="11" t="s">
        <v>461</v>
      </c>
      <c r="B38" s="34">
        <v>1193.0</v>
      </c>
      <c r="C38" s="13" t="s">
        <v>680</v>
      </c>
      <c r="D38" s="14"/>
      <c r="E38" s="15" t="s">
        <v>1</v>
      </c>
      <c r="F38" s="16">
        <v>0.49</v>
      </c>
      <c r="G38" s="17">
        <v>0.49</v>
      </c>
      <c r="H38" s="18" t="s">
        <v>2</v>
      </c>
      <c r="I38" s="19"/>
      <c r="J38" s="20" t="s">
        <v>14</v>
      </c>
      <c r="K38" s="5">
        <f t="shared" si="1"/>
        <v>0</v>
      </c>
    </row>
    <row r="39">
      <c r="A39" s="11" t="s">
        <v>461</v>
      </c>
      <c r="B39" s="34">
        <v>1356.0</v>
      </c>
      <c r="C39" s="13" t="s">
        <v>681</v>
      </c>
      <c r="D39" s="14"/>
      <c r="E39" s="15" t="s">
        <v>1</v>
      </c>
      <c r="F39" s="16">
        <v>0.49</v>
      </c>
      <c r="G39" s="17">
        <v>0.48</v>
      </c>
      <c r="H39" s="18" t="s">
        <v>2</v>
      </c>
      <c r="I39" s="15" t="s">
        <v>1</v>
      </c>
      <c r="J39" s="36">
        <f>+1</f>
        <v>1</v>
      </c>
      <c r="K39" s="5">
        <f t="shared" si="1"/>
        <v>1</v>
      </c>
    </row>
    <row r="40">
      <c r="A40" s="11" t="s">
        <v>73</v>
      </c>
      <c r="B40" s="12">
        <v>855.0</v>
      </c>
      <c r="C40" s="13" t="s">
        <v>682</v>
      </c>
      <c r="D40" s="33" t="s">
        <v>683</v>
      </c>
      <c r="E40" s="15" t="s">
        <v>1</v>
      </c>
      <c r="F40" s="16">
        <v>0.48</v>
      </c>
      <c r="G40" s="22">
        <v>0.5</v>
      </c>
      <c r="H40" s="18" t="s">
        <v>2</v>
      </c>
      <c r="I40" s="15" t="s">
        <v>2</v>
      </c>
      <c r="J40" s="23">
        <f>+2</f>
        <v>2</v>
      </c>
      <c r="K40" s="5">
        <f t="shared" si="1"/>
        <v>-2</v>
      </c>
    </row>
    <row r="41">
      <c r="A41" s="24" t="s">
        <v>73</v>
      </c>
      <c r="B41" s="25">
        <v>855.0</v>
      </c>
      <c r="C41" s="26" t="s">
        <v>684</v>
      </c>
      <c r="D41" s="26" t="s">
        <v>685</v>
      </c>
      <c r="E41" s="28" t="s">
        <v>1</v>
      </c>
      <c r="F41" s="41">
        <v>0.48</v>
      </c>
      <c r="G41" s="42">
        <v>0.49</v>
      </c>
      <c r="H41" s="31" t="s">
        <v>2</v>
      </c>
      <c r="I41" s="28" t="s">
        <v>2</v>
      </c>
      <c r="J41" s="32">
        <f t="shared" ref="J41:J44" si="8">+1</f>
        <v>1</v>
      </c>
      <c r="K41" s="5">
        <f t="shared" si="1"/>
        <v>-1</v>
      </c>
    </row>
    <row r="42">
      <c r="A42" s="11" t="s">
        <v>73</v>
      </c>
      <c r="B42" s="12">
        <v>914.0</v>
      </c>
      <c r="C42" s="13" t="s">
        <v>686</v>
      </c>
      <c r="D42" s="33" t="s">
        <v>687</v>
      </c>
      <c r="E42" s="15" t="s">
        <v>1</v>
      </c>
      <c r="F42" s="16">
        <v>0.48</v>
      </c>
      <c r="G42" s="17">
        <v>0.49</v>
      </c>
      <c r="H42" s="18" t="s">
        <v>2</v>
      </c>
      <c r="I42" s="15" t="s">
        <v>2</v>
      </c>
      <c r="J42" s="23">
        <f t="shared" si="8"/>
        <v>1</v>
      </c>
      <c r="K42" s="5">
        <f t="shared" si="1"/>
        <v>-1</v>
      </c>
    </row>
    <row r="43">
      <c r="A43" s="11" t="s">
        <v>73</v>
      </c>
      <c r="B43" s="12">
        <v>914.0</v>
      </c>
      <c r="C43" s="13" t="s">
        <v>688</v>
      </c>
      <c r="D43" s="33" t="s">
        <v>689</v>
      </c>
      <c r="E43" s="15" t="s">
        <v>1</v>
      </c>
      <c r="F43" s="16">
        <v>0.48</v>
      </c>
      <c r="G43" s="35">
        <v>0.47</v>
      </c>
      <c r="H43" s="18" t="s">
        <v>2</v>
      </c>
      <c r="I43" s="15" t="s">
        <v>1</v>
      </c>
      <c r="J43" s="36">
        <f t="shared" si="8"/>
        <v>1</v>
      </c>
      <c r="K43" s="5">
        <f t="shared" si="1"/>
        <v>1</v>
      </c>
    </row>
    <row r="44">
      <c r="A44" s="11" t="s">
        <v>82</v>
      </c>
      <c r="B44" s="34">
        <v>1019.0</v>
      </c>
      <c r="C44" s="13" t="s">
        <v>690</v>
      </c>
      <c r="D44" s="33" t="s">
        <v>691</v>
      </c>
      <c r="E44" s="15" t="s">
        <v>1</v>
      </c>
      <c r="F44" s="21">
        <v>0.47</v>
      </c>
      <c r="G44" s="17">
        <v>0.48</v>
      </c>
      <c r="H44" s="18" t="s">
        <v>2</v>
      </c>
      <c r="I44" s="15" t="s">
        <v>2</v>
      </c>
      <c r="J44" s="23">
        <f t="shared" si="8"/>
        <v>1</v>
      </c>
      <c r="K44" s="5">
        <f t="shared" si="1"/>
        <v>-1</v>
      </c>
    </row>
    <row r="45">
      <c r="A45" s="11" t="s">
        <v>85</v>
      </c>
      <c r="B45" s="34">
        <v>1411.0</v>
      </c>
      <c r="C45" s="13" t="s">
        <v>692</v>
      </c>
      <c r="D45" s="14"/>
      <c r="E45" s="15" t="s">
        <v>1</v>
      </c>
      <c r="F45" s="16">
        <v>0.48</v>
      </c>
      <c r="G45" s="22">
        <v>0.5</v>
      </c>
      <c r="H45" s="18" t="s">
        <v>2</v>
      </c>
      <c r="I45" s="15" t="s">
        <v>2</v>
      </c>
      <c r="J45" s="23">
        <f>+2</f>
        <v>2</v>
      </c>
      <c r="K45" s="5">
        <f t="shared" si="1"/>
        <v>-2</v>
      </c>
    </row>
    <row r="46">
      <c r="A46" s="24" t="s">
        <v>85</v>
      </c>
      <c r="B46" s="40">
        <v>1411.0</v>
      </c>
      <c r="C46" s="26" t="s">
        <v>693</v>
      </c>
      <c r="D46" s="27"/>
      <c r="E46" s="28" t="s">
        <v>1</v>
      </c>
      <c r="F46" s="41">
        <v>0.48</v>
      </c>
      <c r="G46" s="42">
        <v>0.5</v>
      </c>
      <c r="H46" s="31" t="s">
        <v>2</v>
      </c>
      <c r="I46" s="28" t="s">
        <v>2</v>
      </c>
      <c r="J46" s="32">
        <f t="shared" ref="J46:J48" si="9">+1</f>
        <v>1</v>
      </c>
      <c r="K46" s="5">
        <f t="shared" si="1"/>
        <v>-1</v>
      </c>
    </row>
    <row r="47">
      <c r="A47" s="11" t="s">
        <v>694</v>
      </c>
      <c r="B47" s="12">
        <v>400.0</v>
      </c>
      <c r="C47" s="13" t="s">
        <v>695</v>
      </c>
      <c r="D47" s="14"/>
      <c r="E47" s="15" t="s">
        <v>1</v>
      </c>
      <c r="F47" s="16">
        <v>0.49</v>
      </c>
      <c r="G47" s="22">
        <v>0.51</v>
      </c>
      <c r="H47" s="18" t="s">
        <v>2</v>
      </c>
      <c r="I47" s="15" t="s">
        <v>2</v>
      </c>
      <c r="J47" s="23">
        <f t="shared" si="9"/>
        <v>1</v>
      </c>
      <c r="K47" s="5">
        <f t="shared" si="1"/>
        <v>-1</v>
      </c>
    </row>
    <row r="48">
      <c r="A48" s="11" t="s">
        <v>368</v>
      </c>
      <c r="B48" s="12">
        <v>813.0</v>
      </c>
      <c r="C48" s="13" t="s">
        <v>696</v>
      </c>
      <c r="D48" s="33" t="s">
        <v>697</v>
      </c>
      <c r="E48" s="15" t="s">
        <v>1</v>
      </c>
      <c r="F48" s="16">
        <v>0.49</v>
      </c>
      <c r="G48" s="17">
        <v>0.49</v>
      </c>
      <c r="H48" s="18" t="s">
        <v>2</v>
      </c>
      <c r="I48" s="15" t="s">
        <v>1</v>
      </c>
      <c r="J48" s="36">
        <f t="shared" si="9"/>
        <v>1</v>
      </c>
      <c r="K48" s="5">
        <f t="shared" si="1"/>
        <v>1</v>
      </c>
    </row>
    <row r="49">
      <c r="A49" s="11" t="s">
        <v>368</v>
      </c>
      <c r="B49" s="34">
        <v>1029.0</v>
      </c>
      <c r="C49" s="13" t="s">
        <v>698</v>
      </c>
      <c r="D49" s="33" t="s">
        <v>699</v>
      </c>
      <c r="E49" s="15" t="s">
        <v>1</v>
      </c>
      <c r="F49" s="16">
        <v>0.48</v>
      </c>
      <c r="G49" s="37">
        <v>0.45</v>
      </c>
      <c r="H49" s="18" t="s">
        <v>2</v>
      </c>
      <c r="I49" s="15" t="s">
        <v>1</v>
      </c>
      <c r="J49" s="36">
        <f>+4</f>
        <v>4</v>
      </c>
      <c r="K49" s="5">
        <f t="shared" si="1"/>
        <v>4</v>
      </c>
    </row>
    <row r="50">
      <c r="A50" s="11" t="s">
        <v>368</v>
      </c>
      <c r="B50" s="12">
        <v>813.0</v>
      </c>
      <c r="C50" s="13" t="s">
        <v>700</v>
      </c>
      <c r="D50" s="33" t="s">
        <v>701</v>
      </c>
      <c r="E50" s="15" t="s">
        <v>1</v>
      </c>
      <c r="F50" s="16">
        <v>0.48</v>
      </c>
      <c r="G50" s="17">
        <v>0.49</v>
      </c>
      <c r="H50" s="18" t="s">
        <v>2</v>
      </c>
      <c r="I50" s="19"/>
      <c r="J50" s="20" t="s">
        <v>14</v>
      </c>
      <c r="K50" s="5">
        <f t="shared" si="1"/>
        <v>0</v>
      </c>
    </row>
    <row r="51">
      <c r="A51" s="11" t="s">
        <v>368</v>
      </c>
      <c r="B51" s="34">
        <v>1029.0</v>
      </c>
      <c r="C51" s="13" t="s">
        <v>702</v>
      </c>
      <c r="D51" s="33" t="s">
        <v>703</v>
      </c>
      <c r="E51" s="15" t="s">
        <v>1</v>
      </c>
      <c r="F51" s="16">
        <v>0.49</v>
      </c>
      <c r="G51" s="35">
        <v>0.46</v>
      </c>
      <c r="H51" s="18" t="s">
        <v>2</v>
      </c>
      <c r="I51" s="15" t="s">
        <v>1</v>
      </c>
      <c r="J51" s="36">
        <f>+3</f>
        <v>3</v>
      </c>
      <c r="K51" s="5">
        <f t="shared" si="1"/>
        <v>3</v>
      </c>
    </row>
    <row r="52">
      <c r="A52" s="11" t="s">
        <v>704</v>
      </c>
      <c r="B52" s="34">
        <v>1000.0</v>
      </c>
      <c r="C52" s="13" t="s">
        <v>705</v>
      </c>
      <c r="D52" s="33" t="s">
        <v>706</v>
      </c>
      <c r="E52" s="15" t="s">
        <v>1</v>
      </c>
      <c r="F52" s="38">
        <v>0.43</v>
      </c>
      <c r="G52" s="35">
        <v>0.47</v>
      </c>
      <c r="H52" s="18" t="s">
        <v>2</v>
      </c>
      <c r="I52" s="15" t="s">
        <v>2</v>
      </c>
      <c r="J52" s="23">
        <f>+4</f>
        <v>4</v>
      </c>
      <c r="K52" s="5">
        <f t="shared" si="1"/>
        <v>-4</v>
      </c>
    </row>
    <row r="53">
      <c r="A53" s="11" t="s">
        <v>707</v>
      </c>
      <c r="B53" s="12">
        <v>800.0</v>
      </c>
      <c r="C53" s="13" t="s">
        <v>708</v>
      </c>
      <c r="D53" s="14"/>
      <c r="E53" s="15" t="s">
        <v>1</v>
      </c>
      <c r="F53" s="21">
        <v>0.47</v>
      </c>
      <c r="G53" s="17">
        <v>0.49</v>
      </c>
      <c r="H53" s="18" t="s">
        <v>2</v>
      </c>
      <c r="I53" s="15" t="s">
        <v>2</v>
      </c>
      <c r="J53" s="23">
        <f>+2</f>
        <v>2</v>
      </c>
      <c r="K53" s="5">
        <f t="shared" si="1"/>
        <v>-2</v>
      </c>
    </row>
    <row r="54">
      <c r="A54" s="24" t="s">
        <v>93</v>
      </c>
      <c r="B54" s="40">
        <v>1002.0</v>
      </c>
      <c r="C54" s="26" t="s">
        <v>709</v>
      </c>
      <c r="D54" s="27"/>
      <c r="E54" s="28" t="s">
        <v>1</v>
      </c>
      <c r="F54" s="41">
        <v>0.48</v>
      </c>
      <c r="G54" s="42">
        <v>0.49</v>
      </c>
      <c r="H54" s="31" t="s">
        <v>2</v>
      </c>
      <c r="I54" s="28" t="s">
        <v>2</v>
      </c>
      <c r="J54" s="32">
        <f>+1</f>
        <v>1</v>
      </c>
      <c r="K54" s="5">
        <f t="shared" si="1"/>
        <v>-1</v>
      </c>
    </row>
    <row r="55">
      <c r="A55" s="11" t="s">
        <v>95</v>
      </c>
      <c r="B55" s="12">
        <v>730.0</v>
      </c>
      <c r="C55" s="13" t="s">
        <v>710</v>
      </c>
      <c r="D55" s="14"/>
      <c r="E55" s="15" t="s">
        <v>1</v>
      </c>
      <c r="F55" s="39">
        <v>0.51</v>
      </c>
      <c r="G55" s="35">
        <v>0.47</v>
      </c>
      <c r="H55" s="18" t="s">
        <v>2</v>
      </c>
      <c r="I55" s="15" t="s">
        <v>1</v>
      </c>
      <c r="J55" s="36">
        <f>+4</f>
        <v>4</v>
      </c>
      <c r="K55" s="5">
        <f t="shared" si="1"/>
        <v>4</v>
      </c>
    </row>
    <row r="56">
      <c r="A56" s="11" t="s">
        <v>95</v>
      </c>
      <c r="B56" s="12">
        <v>730.0</v>
      </c>
      <c r="C56" s="13" t="s">
        <v>711</v>
      </c>
      <c r="D56" s="14"/>
      <c r="E56" s="15" t="s">
        <v>1</v>
      </c>
      <c r="F56" s="39">
        <v>0.5</v>
      </c>
      <c r="G56" s="37">
        <v>0.44</v>
      </c>
      <c r="H56" s="18" t="s">
        <v>2</v>
      </c>
      <c r="I56" s="15" t="s">
        <v>1</v>
      </c>
      <c r="J56" s="36">
        <f>+6</f>
        <v>6</v>
      </c>
      <c r="K56" s="5">
        <f t="shared" si="1"/>
        <v>6</v>
      </c>
    </row>
    <row r="57">
      <c r="A57" s="11" t="s">
        <v>98</v>
      </c>
      <c r="B57" s="12">
        <v>637.0</v>
      </c>
      <c r="C57" s="13" t="s">
        <v>712</v>
      </c>
      <c r="D57" s="33" t="s">
        <v>713</v>
      </c>
      <c r="E57" s="15" t="s">
        <v>1</v>
      </c>
      <c r="F57" s="21">
        <v>0.47</v>
      </c>
      <c r="G57" s="35">
        <v>0.47</v>
      </c>
      <c r="H57" s="18" t="s">
        <v>2</v>
      </c>
      <c r="I57" s="19"/>
      <c r="J57" s="20" t="s">
        <v>14</v>
      </c>
      <c r="K57" s="5">
        <f t="shared" si="1"/>
        <v>0</v>
      </c>
    </row>
    <row r="58">
      <c r="A58" s="11" t="s">
        <v>490</v>
      </c>
      <c r="B58" s="34">
        <v>1328.0</v>
      </c>
      <c r="C58" s="13" t="s">
        <v>714</v>
      </c>
      <c r="D58" s="14"/>
      <c r="E58" s="15" t="s">
        <v>1</v>
      </c>
      <c r="F58" s="21">
        <v>0.46</v>
      </c>
      <c r="G58" s="22">
        <v>0.52</v>
      </c>
      <c r="H58" s="18" t="s">
        <v>2</v>
      </c>
      <c r="I58" s="15" t="s">
        <v>2</v>
      </c>
      <c r="J58" s="23">
        <f>+6</f>
        <v>6</v>
      </c>
      <c r="K58" s="5">
        <f t="shared" si="1"/>
        <v>-6</v>
      </c>
    </row>
    <row r="59">
      <c r="A59" s="11" t="s">
        <v>490</v>
      </c>
      <c r="B59" s="34">
        <v>1328.0</v>
      </c>
      <c r="C59" s="13" t="s">
        <v>715</v>
      </c>
      <c r="D59" s="14"/>
      <c r="E59" s="15" t="s">
        <v>1</v>
      </c>
      <c r="F59" s="21">
        <v>0.45</v>
      </c>
      <c r="G59" s="22">
        <v>0.52</v>
      </c>
      <c r="H59" s="18" t="s">
        <v>2</v>
      </c>
      <c r="I59" s="15" t="s">
        <v>2</v>
      </c>
      <c r="J59" s="23">
        <f>+7</f>
        <v>7</v>
      </c>
      <c r="K59" s="5">
        <f t="shared" si="1"/>
        <v>-7</v>
      </c>
    </row>
    <row r="60">
      <c r="A60" s="11" t="s">
        <v>716</v>
      </c>
      <c r="B60" s="12">
        <v>701.0</v>
      </c>
      <c r="C60" s="13" t="s">
        <v>717</v>
      </c>
      <c r="D60" s="14"/>
      <c r="E60" s="15" t="s">
        <v>1</v>
      </c>
      <c r="F60" s="21">
        <v>0.46</v>
      </c>
      <c r="G60" s="17">
        <v>0.49</v>
      </c>
      <c r="H60" s="18" t="s">
        <v>2</v>
      </c>
      <c r="I60" s="15" t="s">
        <v>2</v>
      </c>
      <c r="J60" s="23">
        <f t="shared" ref="J60:J61" si="10">+3</f>
        <v>3</v>
      </c>
      <c r="K60" s="5">
        <f t="shared" si="1"/>
        <v>-3</v>
      </c>
    </row>
    <row r="61">
      <c r="A61" s="11" t="s">
        <v>718</v>
      </c>
      <c r="B61" s="12">
        <v>731.0</v>
      </c>
      <c r="C61" s="13" t="s">
        <v>719</v>
      </c>
      <c r="D61" s="33" t="s">
        <v>720</v>
      </c>
      <c r="E61" s="15" t="s">
        <v>1</v>
      </c>
      <c r="F61" s="21">
        <v>0.47</v>
      </c>
      <c r="G61" s="22">
        <v>0.5</v>
      </c>
      <c r="H61" s="18" t="s">
        <v>2</v>
      </c>
      <c r="I61" s="15" t="s">
        <v>2</v>
      </c>
      <c r="J61" s="23">
        <f t="shared" si="10"/>
        <v>3</v>
      </c>
      <c r="K61" s="5">
        <f t="shared" si="1"/>
        <v>-3</v>
      </c>
    </row>
    <row r="62">
      <c r="A62" s="11" t="s">
        <v>271</v>
      </c>
      <c r="B62" s="12">
        <v>608.0</v>
      </c>
      <c r="C62" s="13" t="s">
        <v>721</v>
      </c>
      <c r="D62" s="33" t="s">
        <v>722</v>
      </c>
      <c r="E62" s="15" t="s">
        <v>1</v>
      </c>
      <c r="F62" s="21">
        <v>0.47</v>
      </c>
      <c r="G62" s="17">
        <v>0.48</v>
      </c>
      <c r="H62" s="18" t="s">
        <v>2</v>
      </c>
      <c r="I62" s="15" t="s">
        <v>2</v>
      </c>
      <c r="J62" s="23">
        <f>+1</f>
        <v>1</v>
      </c>
      <c r="K62" s="5">
        <f t="shared" si="1"/>
        <v>-1</v>
      </c>
    </row>
    <row r="63">
      <c r="A63" s="11" t="s">
        <v>103</v>
      </c>
      <c r="B63" s="12">
        <v>800.0</v>
      </c>
      <c r="C63" s="13" t="s">
        <v>723</v>
      </c>
      <c r="D63" s="49" t="s">
        <v>105</v>
      </c>
      <c r="E63" s="15" t="s">
        <v>1</v>
      </c>
      <c r="F63" s="21">
        <v>0.45</v>
      </c>
      <c r="G63" s="22">
        <v>0.5</v>
      </c>
      <c r="H63" s="18" t="s">
        <v>2</v>
      </c>
      <c r="I63" s="15" t="s">
        <v>2</v>
      </c>
      <c r="J63" s="23">
        <f>+5</f>
        <v>5</v>
      </c>
      <c r="K63" s="5">
        <f t="shared" si="1"/>
        <v>-5</v>
      </c>
    </row>
    <row r="64">
      <c r="A64" s="11" t="s">
        <v>724</v>
      </c>
      <c r="B64" s="34">
        <v>1089.0</v>
      </c>
      <c r="C64" s="13" t="s">
        <v>725</v>
      </c>
      <c r="D64" s="14"/>
      <c r="E64" s="15" t="s">
        <v>1</v>
      </c>
      <c r="F64" s="38">
        <v>0.45</v>
      </c>
      <c r="G64" s="35">
        <v>0.46</v>
      </c>
      <c r="H64" s="18" t="s">
        <v>2</v>
      </c>
      <c r="I64" s="15" t="s">
        <v>2</v>
      </c>
      <c r="J64" s="23">
        <f>+1</f>
        <v>1</v>
      </c>
      <c r="K64" s="5">
        <f t="shared" si="1"/>
        <v>-1</v>
      </c>
    </row>
    <row r="65">
      <c r="A65" s="24" t="s">
        <v>106</v>
      </c>
      <c r="B65" s="40">
        <v>1000.0</v>
      </c>
      <c r="C65" s="26" t="s">
        <v>726</v>
      </c>
      <c r="D65" s="26" t="s">
        <v>727</v>
      </c>
      <c r="E65" s="28" t="s">
        <v>1</v>
      </c>
      <c r="F65" s="41">
        <v>0.5</v>
      </c>
      <c r="G65" s="42">
        <v>0.5</v>
      </c>
      <c r="H65" s="31" t="s">
        <v>2</v>
      </c>
      <c r="I65" s="46"/>
      <c r="J65" s="47" t="s">
        <v>14</v>
      </c>
      <c r="K65" s="5">
        <f t="shared" si="1"/>
        <v>0</v>
      </c>
    </row>
    <row r="66">
      <c r="A66" s="11" t="s">
        <v>109</v>
      </c>
      <c r="B66" s="12">
        <v>600.0</v>
      </c>
      <c r="C66" s="13" t="s">
        <v>728</v>
      </c>
      <c r="D66" s="33" t="s">
        <v>729</v>
      </c>
      <c r="E66" s="15" t="s">
        <v>1</v>
      </c>
      <c r="F66" s="16">
        <v>0.48</v>
      </c>
      <c r="G66" s="35">
        <v>0.46</v>
      </c>
      <c r="H66" s="18" t="s">
        <v>2</v>
      </c>
      <c r="I66" s="15" t="s">
        <v>1</v>
      </c>
      <c r="J66" s="36">
        <f>+2</f>
        <v>2</v>
      </c>
      <c r="K66" s="5">
        <f t="shared" si="1"/>
        <v>2</v>
      </c>
    </row>
    <row r="67">
      <c r="A67" s="11" t="s">
        <v>109</v>
      </c>
      <c r="B67" s="12">
        <v>600.0</v>
      </c>
      <c r="C67" s="13" t="s">
        <v>730</v>
      </c>
      <c r="D67" s="33" t="s">
        <v>731</v>
      </c>
      <c r="E67" s="15" t="s">
        <v>1</v>
      </c>
      <c r="F67" s="21">
        <v>0.46</v>
      </c>
      <c r="G67" s="35">
        <v>0.45</v>
      </c>
      <c r="H67" s="18" t="s">
        <v>2</v>
      </c>
      <c r="I67" s="15" t="s">
        <v>1</v>
      </c>
      <c r="J67" s="36">
        <f>+1</f>
        <v>1</v>
      </c>
      <c r="K67" s="5">
        <f t="shared" si="1"/>
        <v>1</v>
      </c>
    </row>
    <row r="68">
      <c r="A68" s="11" t="s">
        <v>117</v>
      </c>
      <c r="B68" s="34">
        <v>3783.0</v>
      </c>
      <c r="C68" s="13" t="s">
        <v>732</v>
      </c>
      <c r="D68" s="33" t="s">
        <v>733</v>
      </c>
      <c r="E68" s="15" t="s">
        <v>1</v>
      </c>
      <c r="F68" s="21">
        <v>0.47</v>
      </c>
      <c r="G68" s="35">
        <v>0.47</v>
      </c>
      <c r="H68" s="18" t="s">
        <v>2</v>
      </c>
      <c r="I68" s="19"/>
      <c r="J68" s="20" t="s">
        <v>14</v>
      </c>
      <c r="K68" s="5">
        <f t="shared" si="1"/>
        <v>0</v>
      </c>
    </row>
    <row r="69">
      <c r="A69" s="11" t="s">
        <v>120</v>
      </c>
      <c r="B69" s="12">
        <v>500.0</v>
      </c>
      <c r="C69" s="13" t="s">
        <v>734</v>
      </c>
      <c r="D69" s="33" t="s">
        <v>735</v>
      </c>
      <c r="E69" s="15" t="s">
        <v>1</v>
      </c>
      <c r="F69" s="38">
        <v>0.44</v>
      </c>
      <c r="G69" s="35">
        <v>0.47</v>
      </c>
      <c r="H69" s="18" t="s">
        <v>2</v>
      </c>
      <c r="I69" s="15" t="s">
        <v>2</v>
      </c>
      <c r="J69" s="23">
        <f>+3</f>
        <v>3</v>
      </c>
      <c r="K69" s="5">
        <f t="shared" si="1"/>
        <v>-3</v>
      </c>
    </row>
    <row r="71">
      <c r="B71" s="5">
        <f>AVERAGE(B3:B70)</f>
        <v>1097.80597</v>
      </c>
      <c r="J71" s="4" t="s">
        <v>123</v>
      </c>
      <c r="K71" s="5">
        <f>_xlfn.Var.s(K3:K70)</f>
        <v>4.935775667</v>
      </c>
    </row>
    <row r="72">
      <c r="J72" s="4" t="s">
        <v>124</v>
      </c>
      <c r="K72" s="5">
        <f>Large(K3:K70,1)-Small(K3:K70,1)</f>
        <v>13</v>
      </c>
    </row>
    <row r="73">
      <c r="J73" s="4" t="s">
        <v>161</v>
      </c>
      <c r="K73" s="5">
        <f>STDEV(K3:K70)</f>
        <v>2.221660565</v>
      </c>
    </row>
  </sheetData>
  <mergeCells count="2">
    <mergeCell ref="E1:H1"/>
    <mergeCell ref="I1:J1"/>
  </mergeCells>
  <hyperlinks>
    <hyperlink r:id="rId1" ref="A2"/>
    <hyperlink r:id="rId2" ref="C3"/>
    <hyperlink r:id="rId3" ref="C4"/>
    <hyperlink r:id="rId4" ref="C5"/>
    <hyperlink r:id="rId5" ref="C6"/>
    <hyperlink r:id="rId6" ref="C7"/>
    <hyperlink r:id="rId7" ref="D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D18"/>
    <hyperlink r:id="rId20" ref="C19"/>
    <hyperlink r:id="rId21" ref="C20"/>
    <hyperlink r:id="rId22" ref="D20"/>
    <hyperlink r:id="rId23" ref="C21"/>
    <hyperlink r:id="rId24" ref="D21"/>
    <hyperlink r:id="rId25" ref="C22"/>
    <hyperlink r:id="rId26" ref="D22"/>
    <hyperlink r:id="rId27" ref="C23"/>
    <hyperlink r:id="rId28" ref="D23"/>
    <hyperlink r:id="rId29" ref="C24"/>
    <hyperlink r:id="rId30" ref="C25"/>
    <hyperlink r:id="rId31" ref="C26"/>
    <hyperlink r:id="rId32" ref="C27"/>
    <hyperlink r:id="rId33" ref="C28"/>
    <hyperlink r:id="rId34" ref="C29"/>
    <hyperlink r:id="rId35" ref="D29"/>
    <hyperlink r:id="rId36" ref="C30"/>
    <hyperlink r:id="rId37" ref="D30"/>
    <hyperlink r:id="rId38" ref="C31"/>
    <hyperlink r:id="rId39" ref="C32"/>
    <hyperlink r:id="rId40" ref="C33"/>
    <hyperlink r:id="rId41" ref="C34"/>
    <hyperlink r:id="rId42" ref="C35"/>
    <hyperlink r:id="rId43" ref="C36"/>
    <hyperlink r:id="rId44" ref="C37"/>
    <hyperlink r:id="rId45" ref="D37"/>
    <hyperlink r:id="rId46" ref="C38"/>
    <hyperlink r:id="rId47" ref="C39"/>
    <hyperlink r:id="rId48" ref="C40"/>
    <hyperlink r:id="rId49" ref="D40"/>
    <hyperlink r:id="rId50" ref="C41"/>
    <hyperlink r:id="rId51" ref="D41"/>
    <hyperlink r:id="rId52" ref="C42"/>
    <hyperlink r:id="rId53" ref="D42"/>
    <hyperlink r:id="rId54" ref="C43"/>
    <hyperlink r:id="rId55" ref="D43"/>
    <hyperlink r:id="rId56" ref="C44"/>
    <hyperlink r:id="rId57" ref="D44"/>
    <hyperlink r:id="rId58" ref="C45"/>
    <hyperlink r:id="rId59" ref="C46"/>
    <hyperlink r:id="rId60" ref="C47"/>
    <hyperlink r:id="rId61" ref="C48"/>
    <hyperlink r:id="rId62" ref="D48"/>
    <hyperlink r:id="rId63" ref="C49"/>
    <hyperlink r:id="rId64" ref="D49"/>
    <hyperlink r:id="rId65" ref="C50"/>
    <hyperlink r:id="rId66" ref="D50"/>
    <hyperlink r:id="rId67" ref="C51"/>
    <hyperlink r:id="rId68" ref="D51"/>
    <hyperlink r:id="rId69" ref="C52"/>
    <hyperlink r:id="rId70" ref="D52"/>
    <hyperlink r:id="rId71" ref="C53"/>
    <hyperlink r:id="rId72" ref="C54"/>
    <hyperlink r:id="rId73" ref="C55"/>
    <hyperlink r:id="rId74" ref="C56"/>
    <hyperlink r:id="rId75" location="usvipop" ref="C57"/>
    <hyperlink r:id="rId76" ref="D57"/>
    <hyperlink r:id="rId77" ref="C58"/>
    <hyperlink r:id="rId78" ref="C59"/>
    <hyperlink r:id="rId79" ref="C60"/>
    <hyperlink r:id="rId80" ref="C61"/>
    <hyperlink r:id="rId81" ref="D61"/>
    <hyperlink r:id="rId82" ref="C62"/>
    <hyperlink r:id="rId83" ref="D62"/>
    <hyperlink r:id="rId84" ref="C63"/>
    <hyperlink r:id="rId85" ref="C64"/>
    <hyperlink r:id="rId86" ref="C65"/>
    <hyperlink r:id="rId87" ref="D65"/>
    <hyperlink r:id="rId88" ref="C66"/>
    <hyperlink r:id="rId89" ref="D66"/>
    <hyperlink r:id="rId90" ref="C67"/>
    <hyperlink r:id="rId91" ref="D67"/>
    <hyperlink r:id="rId92" ref="C68"/>
    <hyperlink r:id="rId93" ref="D68"/>
    <hyperlink r:id="rId94" ref="C69"/>
    <hyperlink r:id="rId95" ref="D69"/>
  </hyperlinks>
  <drawing r:id="rId96"/>
</worksheet>
</file>