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MEL\Desktop\GRI - Estudios\IOARR\IOARR Andahuaylas\EETT IOARR Andahuaylas\03 informe de compatibilidad\"/>
    </mc:Choice>
  </mc:AlternateContent>
  <xr:revisionPtr revIDLastSave="0" documentId="13_ncr:1_{11C96CC6-BC32-4137-BE88-2DF72EB4F5B1}" xr6:coauthVersionLast="45" xr6:coauthVersionMax="45" xr10:uidLastSave="{00000000-0000-0000-0000-000000000000}"/>
  <bookViews>
    <workbookView xWindow="-108" yWindow="-108" windowWidth="23256" windowHeight="12576" xr2:uid="{00000000-000D-0000-FFFF-FFFF00000000}"/>
  </bookViews>
  <sheets>
    <sheet name="Consistencia Andahuaylas" sheetId="1" r:id="rId1"/>
    <sheet name="IOAR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5" i="1" l="1"/>
  <c r="F64" i="1"/>
  <c r="F63" i="1"/>
  <c r="F62" i="1"/>
  <c r="F61" i="1"/>
  <c r="F8" i="1"/>
  <c r="G8" i="1"/>
  <c r="H8" i="1"/>
  <c r="F9" i="1"/>
  <c r="G9" i="1"/>
  <c r="H9" i="1"/>
  <c r="F10" i="1"/>
  <c r="G10" i="1"/>
  <c r="H10" i="1"/>
  <c r="F11" i="1"/>
  <c r="G11" i="1"/>
  <c r="H11" i="1"/>
  <c r="G7" i="1"/>
  <c r="H7" i="1"/>
  <c r="F7" i="1"/>
  <c r="E8" i="1"/>
  <c r="E9" i="1"/>
  <c r="E10" i="1"/>
  <c r="E11" i="1"/>
  <c r="E7" i="1"/>
  <c r="D7" i="2"/>
  <c r="D6" i="2"/>
  <c r="D5" i="2"/>
  <c r="D4" i="2"/>
  <c r="D3" i="2"/>
  <c r="F66" i="1" l="1"/>
  <c r="G10" i="2"/>
  <c r="G11" i="2" s="1"/>
  <c r="D8" i="1"/>
  <c r="D9" i="1"/>
  <c r="D10" i="1"/>
  <c r="D11" i="1"/>
  <c r="D7" i="1"/>
  <c r="C8" i="1"/>
  <c r="C9" i="1"/>
  <c r="C10" i="1"/>
  <c r="C11" i="1"/>
  <c r="C7" i="1"/>
  <c r="H53" i="1" l="1"/>
  <c r="D37" i="1"/>
  <c r="F52" i="1" l="1"/>
  <c r="H41" i="1" l="1"/>
  <c r="H45" i="1"/>
  <c r="H50" i="1"/>
  <c r="H52" i="1" l="1"/>
  <c r="B8" i="1" l="1"/>
  <c r="B9" i="1" s="1"/>
  <c r="B10" i="1" s="1"/>
  <c r="B11"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F74" i="1" l="1"/>
  <c r="D66" i="1"/>
  <c r="D74" i="1" s="1"/>
  <c r="F71" i="1"/>
  <c r="D71" i="1" s="1"/>
  <c r="F37" i="1"/>
  <c r="H37" i="1" l="1"/>
  <c r="D75" i="1" l="1"/>
  <c r="F75" i="1"/>
</calcChain>
</file>

<file path=xl/sharedStrings.xml><?xml version="1.0" encoding="utf-8"?>
<sst xmlns="http://schemas.openxmlformats.org/spreadsheetml/2006/main" count="101" uniqueCount="77">
  <si>
    <t>AREAS</t>
  </si>
  <si>
    <t>N°</t>
  </si>
  <si>
    <t>CANTIDAD</t>
  </si>
  <si>
    <t>UCI COVID 19</t>
  </si>
  <si>
    <t>UCI NEONATAL</t>
  </si>
  <si>
    <t>Transporte de paciente infecto contagioso (refcon COVID)</t>
  </si>
  <si>
    <t>Hospitalizacion varones, mujeres y pediatricos</t>
  </si>
  <si>
    <t>Triaje COVID</t>
  </si>
  <si>
    <t>Toma de Muestra</t>
  </si>
  <si>
    <t>Laboratorio de Biología Molecular</t>
  </si>
  <si>
    <t>Sub Total</t>
  </si>
  <si>
    <t>EXPEDIENTE TECNICO</t>
  </si>
  <si>
    <t>SUPERVISIÓN</t>
  </si>
  <si>
    <t>LIQUIDACIÓN</t>
  </si>
  <si>
    <t>EQUIPOS IOARR</t>
  </si>
  <si>
    <t>EQUIPOS EXPEDIENTE TÉCNICO</t>
  </si>
  <si>
    <t>Observaciones</t>
  </si>
  <si>
    <t>COSTO TOTAL</t>
  </si>
  <si>
    <t>COSTO REF **</t>
  </si>
  <si>
    <r>
      <t xml:space="preserve">El bien a adquirir debe denominarse </t>
    </r>
    <r>
      <rPr>
        <b/>
        <sz val="10"/>
        <color theme="1"/>
        <rFont val="Calibri"/>
        <family val="2"/>
        <scheme val="minor"/>
      </rPr>
      <t>Ambulancia urbana equipada tipo III</t>
    </r>
  </si>
  <si>
    <r>
      <t xml:space="preserve">El bien a adquirir debe denominarse </t>
    </r>
    <r>
      <rPr>
        <b/>
        <sz val="10"/>
        <color theme="1"/>
        <rFont val="Calibri"/>
        <family val="2"/>
        <scheme val="minor"/>
      </rPr>
      <t>Equipo de Computo compatible</t>
    </r>
  </si>
  <si>
    <t xml:space="preserve">**Los costos unitarios tanto en el IOARR como en el Exp. Técnico (Especificaciones Técnicas) son iguales en todos los equipos. </t>
  </si>
  <si>
    <t>IOARR</t>
  </si>
  <si>
    <t>EXPEDIENTE TÉCNICO</t>
  </si>
  <si>
    <t>COSTO</t>
  </si>
  <si>
    <t>SUB TOTAL</t>
  </si>
  <si>
    <t>Costos indirectos establecidos en el IOARR y el Expediente Técnico</t>
  </si>
  <si>
    <t>Resumen del Costo Total establecidos en el IOARR y Expediente Técnico</t>
  </si>
  <si>
    <t>Equipamiento</t>
  </si>
  <si>
    <t>Costos Indirectos</t>
  </si>
  <si>
    <t>Costo Total</t>
  </si>
  <si>
    <t>Nombre del IOARR:</t>
  </si>
  <si>
    <t xml:space="preserve">* Denominación correcta del equipo, mobiliario o vehiculo establecida por el Area Usuaria, que no es identica al establecido en el catalogo del Banco de Proyectos del MEF, la adquisición de los mismos se realizara con la denominación del area usuaria, los equipos que no tienen asterisco (*) son iguales en el catalogo como en el requerimiento del area usuaria que cuenta con cotizaciones de proveedores del ramo. </t>
  </si>
  <si>
    <t>EQUIPAMIENTO BIOMEDICO</t>
  </si>
  <si>
    <t>OBSERVACIONES</t>
  </si>
  <si>
    <t>ESCRITORIO ESTANDAR</t>
  </si>
  <si>
    <t xml:space="preserve">M-22
</t>
  </si>
  <si>
    <t xml:space="preserve">MESA DE ACERO INOXIDABLE RODABLE PARA MULTPLES USOS
</t>
  </si>
  <si>
    <t>SILLA METALICA APILABLE</t>
  </si>
  <si>
    <t xml:space="preserve">BIOMBO DE ACERO INOXIDABLE DE 2 CUERPOS
</t>
  </si>
  <si>
    <t xml:space="preserve">PORTASUERO METALICO RODABLE
</t>
  </si>
  <si>
    <t xml:space="preserve">ESCALINATA METALICA 2 PELDAÑOS
</t>
  </si>
  <si>
    <t xml:space="preserve">MESA (DIVAN) PARA EXAMENES Y CURACIONES
</t>
  </si>
  <si>
    <t xml:space="preserve">BUTACA METALICA DE 3 CUERPOS 
</t>
  </si>
  <si>
    <t xml:space="preserve">ARCHIVADOR METALICO DE 4 GAVETAS
</t>
  </si>
  <si>
    <t xml:space="preserve">M-91
</t>
  </si>
  <si>
    <t xml:space="preserve">M-36
</t>
  </si>
  <si>
    <t xml:space="preserve">M-72
</t>
  </si>
  <si>
    <t xml:space="preserve">M-105
</t>
  </si>
  <si>
    <t xml:space="preserve">M-86
</t>
  </si>
  <si>
    <t xml:space="preserve">M-88
</t>
  </si>
  <si>
    <t xml:space="preserve">M-18
</t>
  </si>
  <si>
    <t xml:space="preserve">M-1
</t>
  </si>
  <si>
    <t xml:space="preserve"> MOBILIARIO ADMINISTRATIVO</t>
  </si>
  <si>
    <t>CLAVE</t>
  </si>
  <si>
    <t>SUB TOTALES</t>
  </si>
  <si>
    <t>MOBILIARIO CLINICO</t>
  </si>
  <si>
    <t>MOBILIARIO ADMINISTRATIVO</t>
  </si>
  <si>
    <t xml:space="preserve">  CAMA CAMILLA MULTIPROPOSITO 
</t>
  </si>
  <si>
    <t xml:space="preserve">M-73
</t>
  </si>
  <si>
    <t>GASTOS GENERALES</t>
  </si>
  <si>
    <t>GESTIÓN DE PROYECTOS</t>
  </si>
  <si>
    <t>Item</t>
  </si>
  <si>
    <t>DESCRIPCIÓN</t>
  </si>
  <si>
    <t>cantidad</t>
  </si>
  <si>
    <t>PU</t>
  </si>
  <si>
    <t>Total</t>
  </si>
  <si>
    <t>COSTO DIRECTO TOTAL</t>
  </si>
  <si>
    <t>VALOR REFERENCIAL -IOARR</t>
  </si>
  <si>
    <t>PRESUPUESTO TOTAL</t>
  </si>
  <si>
    <t>VENTILADOR MECANICO</t>
  </si>
  <si>
    <t>MONITOR MULTI PARAMETRO</t>
  </si>
  <si>
    <t>BOMBA DE INFUSION</t>
  </si>
  <si>
    <t>ASPIRADOR DE SECRECIONES</t>
  </si>
  <si>
    <t>EQUIPO ECOGRAFO</t>
  </si>
  <si>
    <t>ADQUISICION DE VENTILADOR MECANICO, MONITOR MULTI PARAMETRO, BOMBA DE INFUSION Y ASPIRADOR DE SECRECIONES; ADEMÁS DE OTROS ACTIVOS EN EL(LA) EESS HOSPITAL SUBREGIONAL DE ANDAHUAYLAS - ANDAHUAYLAS DISTRITO DE ANDAHUAYLAS, PROVINCIA ANDAHUAYLAS, DEPARTAMENTO APURIMAC</t>
  </si>
  <si>
    <t>Matriz de Consistencia entre IOARR y Expediente Técnico (Especificaciones Técnicas) del IOARR de equipamiento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</si>
</sst>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00"/>
  </numFmts>
  <fonts count="8"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6"/>
      <color theme="1"/>
      <name val="Arial"/>
      <family val="2"/>
    </font>
    <font>
      <b/>
      <sz val="16"/>
      <color theme="1"/>
      <name val="Calibri"/>
      <family val="2"/>
      <scheme val="minor"/>
    </font>
    <font>
      <sz val="10"/>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xf numFmtId="0" fontId="3" fillId="0" borderId="0" xfId="0" applyFont="1" applyAlignment="1">
      <alignment wrapText="1"/>
    </xf>
    <xf numFmtId="0" fontId="2"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64" fontId="4" fillId="3" borderId="1" xfId="1" applyFont="1" applyFill="1" applyBorder="1" applyAlignment="1">
      <alignment horizontal="center" vertical="center" wrapText="1"/>
    </xf>
    <xf numFmtId="164" fontId="3" fillId="0" borderId="0" xfId="0" applyNumberFormat="1" applyFont="1" applyAlignment="1">
      <alignment wrapText="1"/>
    </xf>
    <xf numFmtId="0" fontId="4" fillId="0" borderId="1" xfId="0" applyFont="1" applyBorder="1" applyAlignment="1">
      <alignment horizontal="justify" vertical="center" wrapText="1"/>
    </xf>
    <xf numFmtId="165" fontId="2" fillId="2" borderId="1" xfId="0" applyNumberFormat="1" applyFont="1" applyFill="1" applyBorder="1" applyAlignment="1">
      <alignment horizontal="center" vertical="center" wrapText="1"/>
    </xf>
    <xf numFmtId="164" fontId="2" fillId="2" borderId="1" xfId="1" applyFont="1" applyFill="1" applyBorder="1" applyAlignment="1">
      <alignment horizontal="center" vertical="center" wrapText="1"/>
    </xf>
    <xf numFmtId="0" fontId="3" fillId="0" borderId="0" xfId="0" applyFont="1" applyAlignment="1">
      <alignment horizontal="left" wrapText="1"/>
    </xf>
    <xf numFmtId="164" fontId="3" fillId="0" borderId="0" xfId="1" applyFont="1" applyAlignment="1">
      <alignment wrapText="1"/>
    </xf>
    <xf numFmtId="0" fontId="3" fillId="0" borderId="1" xfId="0" applyFont="1" applyBorder="1" applyAlignment="1">
      <alignment wrapText="1"/>
    </xf>
    <xf numFmtId="43" fontId="3" fillId="0" borderId="1" xfId="0" applyNumberFormat="1" applyFont="1" applyBorder="1" applyAlignment="1">
      <alignment wrapText="1"/>
    </xf>
    <xf numFmtId="0" fontId="4" fillId="3"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wrapText="1"/>
    </xf>
    <xf numFmtId="0" fontId="4" fillId="3" borderId="1" xfId="0" applyFont="1" applyFill="1" applyBorder="1" applyAlignment="1">
      <alignment horizontal="left" wrapText="1"/>
    </xf>
    <xf numFmtId="164" fontId="4" fillId="3" borderId="1" xfId="1" applyFont="1" applyFill="1" applyBorder="1" applyAlignment="1">
      <alignment wrapText="1"/>
    </xf>
    <xf numFmtId="0" fontId="3" fillId="0" borderId="1" xfId="0" applyFont="1" applyBorder="1" applyAlignment="1">
      <alignment horizontal="left" wrapText="1"/>
    </xf>
    <xf numFmtId="164" fontId="3" fillId="0" borderId="1" xfId="0" applyNumberFormat="1" applyFont="1" applyBorder="1" applyAlignment="1">
      <alignment wrapText="1"/>
    </xf>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wrapText="1"/>
    </xf>
    <xf numFmtId="0" fontId="2" fillId="3" borderId="0" xfId="0" applyFont="1" applyFill="1" applyBorder="1" applyAlignment="1">
      <alignment horizontal="center" vertical="center" wrapText="1"/>
    </xf>
    <xf numFmtId="3" fontId="2" fillId="3" borderId="0" xfId="0" applyNumberFormat="1" applyFont="1" applyFill="1" applyBorder="1" applyAlignment="1">
      <alignment horizontal="center" vertical="center" wrapText="1"/>
    </xf>
    <xf numFmtId="165" fontId="2" fillId="3" borderId="0" xfId="0" applyNumberFormat="1" applyFont="1" applyFill="1" applyBorder="1" applyAlignment="1">
      <alignment horizontal="center" vertical="center" wrapText="1"/>
    </xf>
    <xf numFmtId="164" fontId="2" fillId="3" borderId="0" xfId="1" applyFont="1" applyFill="1" applyBorder="1" applyAlignment="1">
      <alignment horizontal="center" vertical="center" wrapText="1"/>
    </xf>
    <xf numFmtId="0" fontId="2" fillId="3" borderId="1" xfId="0" applyFont="1" applyFill="1" applyBorder="1" applyAlignment="1">
      <alignment horizontal="center" vertical="center" wrapText="1"/>
    </xf>
    <xf numFmtId="3" fontId="2" fillId="3" borderId="1" xfId="0" applyNumberFormat="1" applyFont="1" applyFill="1" applyBorder="1" applyAlignment="1">
      <alignment horizontal="center" vertical="center" wrapText="1"/>
    </xf>
    <xf numFmtId="165" fontId="2" fillId="3" borderId="1" xfId="0" applyNumberFormat="1" applyFont="1" applyFill="1" applyBorder="1" applyAlignment="1">
      <alignment horizontal="center" vertical="center" wrapText="1"/>
    </xf>
    <xf numFmtId="164" fontId="2" fillId="3" borderId="1" xfId="1" applyFont="1" applyFill="1" applyBorder="1" applyAlignment="1">
      <alignment horizontal="center" vertical="center" wrapText="1"/>
    </xf>
    <xf numFmtId="0" fontId="0" fillId="2" borderId="1" xfId="0" applyFont="1" applyFill="1" applyBorder="1" applyAlignment="1">
      <alignment horizontal="center" wrapText="1"/>
    </xf>
    <xf numFmtId="164" fontId="2" fillId="0" borderId="1" xfId="0" applyNumberFormat="1" applyFont="1" applyBorder="1" applyAlignment="1">
      <alignment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43" fontId="3" fillId="0" borderId="0" xfId="0" applyNumberFormat="1" applyFont="1" applyAlignment="1">
      <alignment wrapText="1"/>
    </xf>
    <xf numFmtId="4" fontId="0" fillId="0" borderId="0" xfId="0" applyNumberFormat="1"/>
    <xf numFmtId="0" fontId="2" fillId="2" borderId="0" xfId="0" applyFont="1" applyFill="1" applyBorder="1" applyAlignment="1">
      <alignment horizontal="center" vertical="center" wrapText="1"/>
    </xf>
    <xf numFmtId="3" fontId="2" fillId="2" borderId="0" xfId="0" applyNumberFormat="1" applyFont="1" applyFill="1" applyBorder="1" applyAlignment="1">
      <alignment horizontal="center" vertical="center" wrapText="1"/>
    </xf>
    <xf numFmtId="164" fontId="2" fillId="2" borderId="0" xfId="1" applyFont="1" applyFill="1" applyBorder="1" applyAlignment="1">
      <alignment horizontal="center" vertical="center" wrapText="1"/>
    </xf>
    <xf numFmtId="0" fontId="3" fillId="2" borderId="0" xfId="0" applyFont="1" applyFill="1" applyBorder="1" applyAlignment="1">
      <alignment wrapText="1"/>
    </xf>
    <xf numFmtId="164" fontId="7" fillId="0" borderId="1" xfId="1" applyFont="1" applyBorder="1" applyAlignment="1">
      <alignment wrapText="1"/>
    </xf>
    <xf numFmtId="164" fontId="7" fillId="0" borderId="1" xfId="1" applyFont="1" applyFill="1" applyBorder="1" applyAlignment="1">
      <alignment wrapText="1"/>
    </xf>
    <xf numFmtId="164" fontId="7" fillId="0" borderId="1" xfId="0" applyNumberFormat="1" applyFont="1" applyBorder="1" applyAlignment="1">
      <alignment wrapText="1"/>
    </xf>
    <xf numFmtId="0" fontId="0" fillId="0" borderId="0" xfId="0" applyAlignment="1">
      <alignment wrapText="1"/>
    </xf>
    <xf numFmtId="0" fontId="2" fillId="0" borderId="0" xfId="0" applyFont="1" applyBorder="1" applyAlignment="1">
      <alignment horizontal="center" wrapText="1"/>
    </xf>
    <xf numFmtId="0" fontId="3" fillId="0" borderId="0" xfId="0" applyFont="1" applyAlignment="1">
      <alignment horizontal="left"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0" xfId="0" applyFont="1" applyAlignment="1">
      <alignment horizontal="center" wrapText="1"/>
    </xf>
    <xf numFmtId="0" fontId="3" fillId="0" borderId="0" xfId="0" applyFont="1" applyBorder="1" applyAlignment="1">
      <alignment horizontal="center" vertical="center" wrapText="1"/>
    </xf>
    <xf numFmtId="0" fontId="5" fillId="0" borderId="8"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4" fontId="4" fillId="3" borderId="1" xfId="0" applyNumberFormat="1" applyFont="1" applyFill="1" applyBorder="1" applyAlignment="1">
      <alignment horizontal="center" vertical="center" wrapText="1"/>
    </xf>
    <xf numFmtId="164" fontId="3" fillId="0" borderId="1" xfId="0" applyNumberFormat="1" applyFont="1" applyBorder="1" applyAlignment="1">
      <alignment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0"/>
  <sheetViews>
    <sheetView tabSelected="1" topLeftCell="A2" zoomScaleNormal="100" zoomScaleSheetLayoutView="100" zoomScalePageLayoutView="85" workbookViewId="0">
      <selection activeCell="G57" sqref="G57"/>
    </sheetView>
  </sheetViews>
  <sheetFormatPr baseColWidth="10" defaultColWidth="11.44140625" defaultRowHeight="13.8" x14ac:dyDescent="0.3"/>
  <cols>
    <col min="1" max="1" width="16.44140625" style="1" customWidth="1"/>
    <col min="2" max="2" width="5.109375" style="1" customWidth="1"/>
    <col min="3" max="3" width="43.6640625" style="12" customWidth="1"/>
    <col min="4" max="4" width="12" style="1" customWidth="1"/>
    <col min="5" max="5" width="36.33203125" style="1" customWidth="1"/>
    <col min="6" max="6" width="12.109375" style="1" customWidth="1"/>
    <col min="7" max="7" width="14.88671875" style="1" customWidth="1"/>
    <col min="8" max="8" width="13.109375" style="13" customWidth="1"/>
    <col min="9" max="9" width="29.88671875" style="1" customWidth="1"/>
    <col min="10" max="10" width="12.109375" style="1" bestFit="1" customWidth="1"/>
    <col min="11" max="16384" width="11.44140625" style="1"/>
  </cols>
  <sheetData>
    <row r="1" spans="1:13" ht="12.75" customHeight="1" x14ac:dyDescent="0.3">
      <c r="A1" s="49" t="s">
        <v>76</v>
      </c>
      <c r="B1" s="49"/>
      <c r="C1" s="49"/>
      <c r="D1" s="49"/>
      <c r="E1" s="49"/>
      <c r="F1" s="49"/>
      <c r="G1" s="49"/>
      <c r="H1" s="49"/>
      <c r="I1" s="49"/>
    </row>
    <row r="2" spans="1:13" x14ac:dyDescent="0.3">
      <c r="A2" s="49"/>
      <c r="B2" s="49"/>
      <c r="C2" s="49"/>
      <c r="D2" s="49"/>
      <c r="E2" s="49"/>
      <c r="F2" s="49"/>
      <c r="G2" s="49"/>
      <c r="H2" s="49"/>
      <c r="I2" s="49"/>
    </row>
    <row r="3" spans="1:13" ht="25.5" customHeight="1" x14ac:dyDescent="0.3">
      <c r="A3" s="24" t="s">
        <v>31</v>
      </c>
      <c r="B3" s="59" t="s">
        <v>75</v>
      </c>
      <c r="C3" s="59"/>
      <c r="D3" s="59"/>
      <c r="E3" s="59"/>
      <c r="F3" s="59"/>
      <c r="G3" s="59"/>
      <c r="H3" s="59"/>
      <c r="I3" s="59"/>
    </row>
    <row r="4" spans="1:13" ht="25.5" customHeight="1" x14ac:dyDescent="0.3">
      <c r="A4" s="24"/>
      <c r="B4" s="25"/>
      <c r="C4" s="25"/>
      <c r="D4" s="25"/>
      <c r="E4" s="25"/>
      <c r="F4" s="25"/>
      <c r="G4" s="25"/>
      <c r="H4" s="25"/>
      <c r="I4" s="25"/>
    </row>
    <row r="5" spans="1:13" ht="24.75" customHeight="1" x14ac:dyDescent="0.3">
      <c r="A5" s="60" t="s">
        <v>33</v>
      </c>
      <c r="B5" s="60"/>
      <c r="C5" s="60"/>
      <c r="D5" s="60"/>
      <c r="E5" s="60"/>
      <c r="F5" s="60"/>
      <c r="G5" s="60"/>
      <c r="H5" s="60"/>
      <c r="I5" s="60"/>
    </row>
    <row r="6" spans="1:13" x14ac:dyDescent="0.3">
      <c r="A6" s="2" t="s">
        <v>0</v>
      </c>
      <c r="B6" s="2" t="s">
        <v>1</v>
      </c>
      <c r="C6" s="2" t="s">
        <v>14</v>
      </c>
      <c r="D6" s="2" t="s">
        <v>2</v>
      </c>
      <c r="E6" s="2" t="s">
        <v>15</v>
      </c>
      <c r="F6" s="2" t="s">
        <v>2</v>
      </c>
      <c r="G6" s="2" t="s">
        <v>18</v>
      </c>
      <c r="H6" s="2" t="s">
        <v>17</v>
      </c>
      <c r="I6" s="2" t="s">
        <v>16</v>
      </c>
    </row>
    <row r="7" spans="1:13" ht="39.75" customHeight="1" x14ac:dyDescent="0.3">
      <c r="A7" s="51" t="s">
        <v>3</v>
      </c>
      <c r="B7" s="3">
        <v>1</v>
      </c>
      <c r="C7" s="4" t="str">
        <f>IOARR!B3</f>
        <v>VENTILADOR MECANICO</v>
      </c>
      <c r="D7" s="6">
        <f>IOARR!C3</f>
        <v>4</v>
      </c>
      <c r="E7" s="4" t="str">
        <f>IOARR!B3</f>
        <v>VENTILADOR MECANICO</v>
      </c>
      <c r="F7" s="5">
        <f>IOARR!C3</f>
        <v>4</v>
      </c>
      <c r="G7" s="67">
        <f>IOARR!D3</f>
        <v>153750</v>
      </c>
      <c r="H7" s="67">
        <f>IOARR!E3</f>
        <v>615000</v>
      </c>
      <c r="I7" s="14"/>
    </row>
    <row r="8" spans="1:13" ht="32.25" customHeight="1" x14ac:dyDescent="0.3">
      <c r="A8" s="51"/>
      <c r="B8" s="3">
        <f>B7+1</f>
        <v>2</v>
      </c>
      <c r="C8" s="4" t="str">
        <f>IOARR!B4</f>
        <v>MONITOR MULTI PARAMETRO</v>
      </c>
      <c r="D8" s="6">
        <f>IOARR!C4</f>
        <v>5</v>
      </c>
      <c r="E8" s="4" t="str">
        <f>IOARR!B4</f>
        <v>MONITOR MULTI PARAMETRO</v>
      </c>
      <c r="F8" s="5">
        <f>IOARR!C4</f>
        <v>5</v>
      </c>
      <c r="G8" s="67">
        <f>IOARR!D4</f>
        <v>51972</v>
      </c>
      <c r="H8" s="67">
        <f>IOARR!E4</f>
        <v>259860</v>
      </c>
      <c r="I8" s="14"/>
    </row>
    <row r="9" spans="1:13" ht="31.5" customHeight="1" x14ac:dyDescent="0.3">
      <c r="A9" s="51"/>
      <c r="B9" s="3">
        <f t="shared" ref="B9:B36" si="0">B8+1</f>
        <v>3</v>
      </c>
      <c r="C9" s="4" t="str">
        <f>IOARR!B5</f>
        <v>BOMBA DE INFUSION</v>
      </c>
      <c r="D9" s="6">
        <f>IOARR!C5</f>
        <v>12</v>
      </c>
      <c r="E9" s="4" t="str">
        <f>IOARR!B5</f>
        <v>BOMBA DE INFUSION</v>
      </c>
      <c r="F9" s="5">
        <f>IOARR!C5</f>
        <v>12</v>
      </c>
      <c r="G9" s="67">
        <f>IOARR!D5</f>
        <v>9500</v>
      </c>
      <c r="H9" s="67">
        <f>IOARR!E5</f>
        <v>114000</v>
      </c>
      <c r="I9" s="14"/>
    </row>
    <row r="10" spans="1:13" x14ac:dyDescent="0.3">
      <c r="A10" s="51"/>
      <c r="B10" s="3">
        <f t="shared" si="0"/>
        <v>4</v>
      </c>
      <c r="C10" s="4" t="str">
        <f>IOARR!B6</f>
        <v>ASPIRADOR DE SECRECIONES</v>
      </c>
      <c r="D10" s="6">
        <f>IOARR!C6</f>
        <v>3</v>
      </c>
      <c r="E10" s="4" t="str">
        <f>IOARR!B6</f>
        <v>ASPIRADOR DE SECRECIONES</v>
      </c>
      <c r="F10" s="5">
        <f>IOARR!C6</f>
        <v>3</v>
      </c>
      <c r="G10" s="67">
        <f>IOARR!D6</f>
        <v>7500</v>
      </c>
      <c r="H10" s="67">
        <f>IOARR!E6</f>
        <v>22500</v>
      </c>
      <c r="I10" s="14"/>
    </row>
    <row r="11" spans="1:13" x14ac:dyDescent="0.3">
      <c r="A11" s="51"/>
      <c r="B11" s="3">
        <f t="shared" si="0"/>
        <v>5</v>
      </c>
      <c r="C11" s="4" t="str">
        <f>IOARR!B7</f>
        <v>EQUIPO ECOGRAFO</v>
      </c>
      <c r="D11" s="6">
        <f>IOARR!C7</f>
        <v>1</v>
      </c>
      <c r="E11" s="4" t="str">
        <f>IOARR!B7</f>
        <v>EQUIPO ECOGRAFO</v>
      </c>
      <c r="F11" s="5">
        <f>IOARR!C7</f>
        <v>1</v>
      </c>
      <c r="G11" s="67">
        <f>IOARR!D7</f>
        <v>270000</v>
      </c>
      <c r="H11" s="67">
        <f>IOARR!E7</f>
        <v>270000</v>
      </c>
      <c r="I11" s="14"/>
      <c r="M11" s="8"/>
    </row>
    <row r="12" spans="1:13" x14ac:dyDescent="0.3">
      <c r="A12" s="51"/>
      <c r="B12" s="3"/>
      <c r="C12" s="4"/>
      <c r="D12" s="6"/>
      <c r="E12" s="4"/>
      <c r="F12" s="5"/>
      <c r="G12" s="7"/>
      <c r="H12" s="7"/>
      <c r="I12" s="15"/>
    </row>
    <row r="13" spans="1:13" hidden="1" x14ac:dyDescent="0.3">
      <c r="A13" s="51"/>
      <c r="B13" s="3">
        <f t="shared" si="0"/>
        <v>1</v>
      </c>
      <c r="C13" s="4"/>
      <c r="D13" s="6"/>
      <c r="E13" s="4"/>
      <c r="F13" s="5"/>
      <c r="G13" s="7"/>
      <c r="H13" s="7"/>
      <c r="I13" s="14"/>
    </row>
    <row r="14" spans="1:13" hidden="1" x14ac:dyDescent="0.3">
      <c r="A14" s="51"/>
      <c r="B14" s="3">
        <f t="shared" si="0"/>
        <v>2</v>
      </c>
      <c r="C14" s="4"/>
      <c r="D14" s="6"/>
      <c r="E14" s="4"/>
      <c r="F14" s="5"/>
      <c r="G14" s="7"/>
      <c r="H14" s="7"/>
      <c r="I14" s="14"/>
    </row>
    <row r="15" spans="1:13" hidden="1" x14ac:dyDescent="0.3">
      <c r="A15" s="51"/>
      <c r="B15" s="3">
        <f t="shared" si="0"/>
        <v>3</v>
      </c>
      <c r="C15" s="4"/>
      <c r="D15" s="6"/>
      <c r="E15" s="4"/>
      <c r="F15" s="5"/>
      <c r="G15" s="7"/>
      <c r="H15" s="7"/>
      <c r="I15" s="14"/>
    </row>
    <row r="16" spans="1:13" hidden="1" x14ac:dyDescent="0.3">
      <c r="A16" s="51"/>
      <c r="B16" s="3">
        <f t="shared" si="0"/>
        <v>4</v>
      </c>
      <c r="C16" s="4"/>
      <c r="D16" s="6"/>
      <c r="E16" s="4"/>
      <c r="F16" s="5"/>
      <c r="G16" s="7"/>
      <c r="H16" s="7"/>
      <c r="I16" s="14"/>
    </row>
    <row r="17" spans="1:9" hidden="1" x14ac:dyDescent="0.3">
      <c r="A17" s="52" t="s">
        <v>4</v>
      </c>
      <c r="B17" s="3">
        <f t="shared" si="0"/>
        <v>5</v>
      </c>
      <c r="C17" s="4"/>
      <c r="D17" s="6"/>
      <c r="E17" s="4"/>
      <c r="F17" s="5"/>
      <c r="G17" s="7"/>
      <c r="H17" s="7"/>
      <c r="I17" s="14"/>
    </row>
    <row r="18" spans="1:9" hidden="1" x14ac:dyDescent="0.3">
      <c r="A18" s="53"/>
      <c r="B18" s="3">
        <f t="shared" si="0"/>
        <v>6</v>
      </c>
      <c r="C18" s="4"/>
      <c r="D18" s="6"/>
      <c r="E18" s="4"/>
      <c r="F18" s="5"/>
      <c r="G18" s="7"/>
      <c r="H18" s="7"/>
      <c r="I18" s="14"/>
    </row>
    <row r="19" spans="1:9" hidden="1" x14ac:dyDescent="0.3">
      <c r="A19" s="53"/>
      <c r="B19" s="3">
        <f t="shared" si="0"/>
        <v>7</v>
      </c>
      <c r="C19" s="4"/>
      <c r="D19" s="6"/>
      <c r="E19" s="4"/>
      <c r="F19" s="5"/>
      <c r="G19" s="7"/>
      <c r="H19" s="7"/>
      <c r="I19" s="14"/>
    </row>
    <row r="20" spans="1:9" ht="40.5" hidden="1" customHeight="1" x14ac:dyDescent="0.3">
      <c r="A20" s="54"/>
      <c r="B20" s="3">
        <f t="shared" si="0"/>
        <v>8</v>
      </c>
      <c r="C20" s="4"/>
      <c r="D20" s="6"/>
      <c r="E20" s="4"/>
      <c r="F20" s="5"/>
      <c r="G20" s="7"/>
      <c r="H20" s="7"/>
      <c r="I20" s="14"/>
    </row>
    <row r="21" spans="1:9" ht="43.5" hidden="1" customHeight="1" x14ac:dyDescent="0.3">
      <c r="A21" s="52" t="s">
        <v>5</v>
      </c>
      <c r="B21" s="3">
        <f t="shared" si="0"/>
        <v>9</v>
      </c>
      <c r="C21" s="4"/>
      <c r="D21" s="6"/>
      <c r="E21" s="4"/>
      <c r="F21" s="5"/>
      <c r="G21" s="7"/>
      <c r="H21" s="7"/>
      <c r="I21" s="14" t="s">
        <v>19</v>
      </c>
    </row>
    <row r="22" spans="1:9" ht="36" hidden="1" customHeight="1" x14ac:dyDescent="0.3">
      <c r="A22" s="53"/>
      <c r="B22" s="3">
        <f t="shared" si="0"/>
        <v>10</v>
      </c>
      <c r="C22" s="4"/>
      <c r="D22" s="6"/>
      <c r="E22" s="4"/>
      <c r="F22" s="5"/>
      <c r="G22" s="7"/>
      <c r="H22" s="7"/>
      <c r="I22" s="14"/>
    </row>
    <row r="23" spans="1:9" hidden="1" x14ac:dyDescent="0.3">
      <c r="A23" s="54"/>
      <c r="B23" s="3">
        <f t="shared" si="0"/>
        <v>11</v>
      </c>
      <c r="C23" s="4"/>
      <c r="D23" s="6"/>
      <c r="E23" s="4"/>
      <c r="F23" s="5"/>
      <c r="G23" s="7"/>
      <c r="H23" s="7"/>
      <c r="I23" s="14"/>
    </row>
    <row r="24" spans="1:9" ht="41.25" hidden="1" customHeight="1" x14ac:dyDescent="0.3">
      <c r="A24" s="51" t="s">
        <v>6</v>
      </c>
      <c r="B24" s="3">
        <f t="shared" si="0"/>
        <v>12</v>
      </c>
      <c r="C24" s="4"/>
      <c r="D24" s="6"/>
      <c r="E24" s="4"/>
      <c r="F24" s="5"/>
      <c r="G24" s="7"/>
      <c r="H24" s="7"/>
      <c r="I24" s="14"/>
    </row>
    <row r="25" spans="1:9" hidden="1" x14ac:dyDescent="0.3">
      <c r="A25" s="51"/>
      <c r="B25" s="3">
        <f t="shared" si="0"/>
        <v>13</v>
      </c>
      <c r="C25" s="4"/>
      <c r="D25" s="6"/>
      <c r="E25" s="4"/>
      <c r="F25" s="5"/>
      <c r="G25" s="7"/>
      <c r="H25" s="7"/>
      <c r="I25" s="14"/>
    </row>
    <row r="26" spans="1:9" hidden="1" x14ac:dyDescent="0.3">
      <c r="A26" s="52" t="s">
        <v>7</v>
      </c>
      <c r="B26" s="3">
        <f t="shared" si="0"/>
        <v>14</v>
      </c>
      <c r="C26" s="4"/>
      <c r="D26" s="6"/>
      <c r="E26" s="4"/>
      <c r="F26" s="5"/>
      <c r="G26" s="7"/>
      <c r="H26" s="7"/>
      <c r="I26" s="14"/>
    </row>
    <row r="27" spans="1:9" ht="26.25" hidden="1" customHeight="1" x14ac:dyDescent="0.3">
      <c r="A27" s="53"/>
      <c r="B27" s="3">
        <f t="shared" si="0"/>
        <v>15</v>
      </c>
      <c r="C27" s="4"/>
      <c r="D27" s="6"/>
      <c r="E27" s="4"/>
      <c r="F27" s="5"/>
      <c r="G27" s="7"/>
      <c r="H27" s="7"/>
      <c r="I27" s="14" t="s">
        <v>20</v>
      </c>
    </row>
    <row r="28" spans="1:9" ht="17.25" hidden="1" customHeight="1" x14ac:dyDescent="0.3">
      <c r="A28" s="54"/>
      <c r="B28" s="3">
        <f t="shared" si="0"/>
        <v>16</v>
      </c>
      <c r="C28" s="4"/>
      <c r="D28" s="6"/>
      <c r="E28" s="4"/>
      <c r="F28" s="5"/>
      <c r="G28" s="7"/>
      <c r="H28" s="7"/>
      <c r="I28" s="14"/>
    </row>
    <row r="29" spans="1:9" hidden="1" x14ac:dyDescent="0.3">
      <c r="A29" s="51" t="s">
        <v>8</v>
      </c>
      <c r="B29" s="3">
        <f t="shared" si="0"/>
        <v>17</v>
      </c>
      <c r="C29" s="4"/>
      <c r="D29" s="6"/>
      <c r="E29" s="4"/>
      <c r="F29" s="5"/>
      <c r="G29" s="7"/>
      <c r="H29" s="7"/>
      <c r="I29" s="14"/>
    </row>
    <row r="30" spans="1:9" hidden="1" x14ac:dyDescent="0.3">
      <c r="A30" s="51"/>
      <c r="B30" s="3">
        <f t="shared" si="0"/>
        <v>18</v>
      </c>
      <c r="C30" s="4"/>
      <c r="D30" s="6"/>
      <c r="E30" s="4"/>
      <c r="F30" s="5"/>
      <c r="G30" s="7"/>
      <c r="H30" s="7"/>
      <c r="I30" s="14"/>
    </row>
    <row r="31" spans="1:9" hidden="1" x14ac:dyDescent="0.3">
      <c r="A31" s="51"/>
      <c r="B31" s="3">
        <f t="shared" si="0"/>
        <v>19</v>
      </c>
      <c r="C31" s="4"/>
      <c r="D31" s="6"/>
      <c r="E31" s="4"/>
      <c r="F31" s="5"/>
      <c r="G31" s="7"/>
      <c r="H31" s="7"/>
      <c r="I31" s="14"/>
    </row>
    <row r="32" spans="1:9" hidden="1" x14ac:dyDescent="0.3">
      <c r="A32" s="52" t="s">
        <v>9</v>
      </c>
      <c r="B32" s="3">
        <f t="shared" si="0"/>
        <v>20</v>
      </c>
      <c r="C32" s="9"/>
      <c r="D32" s="6"/>
      <c r="E32" s="16"/>
      <c r="F32" s="5"/>
      <c r="G32" s="7"/>
      <c r="H32" s="7"/>
      <c r="I32" s="14"/>
    </row>
    <row r="33" spans="1:10" hidden="1" x14ac:dyDescent="0.3">
      <c r="A33" s="53"/>
      <c r="B33" s="3">
        <f t="shared" si="0"/>
        <v>21</v>
      </c>
      <c r="C33" s="9"/>
      <c r="D33" s="6"/>
      <c r="E33" s="16"/>
      <c r="F33" s="5"/>
      <c r="G33" s="7"/>
      <c r="H33" s="7"/>
      <c r="I33" s="14"/>
    </row>
    <row r="34" spans="1:10" hidden="1" x14ac:dyDescent="0.3">
      <c r="A34" s="53"/>
      <c r="B34" s="3">
        <f t="shared" si="0"/>
        <v>22</v>
      </c>
      <c r="C34" s="9"/>
      <c r="D34" s="6"/>
      <c r="E34" s="16"/>
      <c r="F34" s="5"/>
      <c r="G34" s="7"/>
      <c r="H34" s="7"/>
      <c r="I34" s="14"/>
    </row>
    <row r="35" spans="1:10" hidden="1" x14ac:dyDescent="0.3">
      <c r="A35" s="53"/>
      <c r="B35" s="3">
        <f t="shared" si="0"/>
        <v>23</v>
      </c>
      <c r="C35" s="9"/>
      <c r="D35" s="6"/>
      <c r="E35" s="16"/>
      <c r="F35" s="5"/>
      <c r="G35" s="7"/>
      <c r="H35" s="7"/>
      <c r="I35" s="14"/>
    </row>
    <row r="36" spans="1:10" hidden="1" x14ac:dyDescent="0.3">
      <c r="A36" s="54"/>
      <c r="B36" s="3">
        <f t="shared" si="0"/>
        <v>24</v>
      </c>
      <c r="C36" s="9"/>
      <c r="D36" s="6"/>
      <c r="E36" s="16"/>
      <c r="F36" s="5"/>
      <c r="G36" s="7"/>
      <c r="H36" s="7"/>
      <c r="I36" s="14"/>
    </row>
    <row r="37" spans="1:10" hidden="1" x14ac:dyDescent="0.3">
      <c r="A37" s="61" t="s">
        <v>10</v>
      </c>
      <c r="B37" s="62"/>
      <c r="C37" s="63"/>
      <c r="D37" s="17">
        <f>SUM(D7:D36)</f>
        <v>25</v>
      </c>
      <c r="E37" s="10"/>
      <c r="F37" s="17">
        <f>SUM(F7:F36)</f>
        <v>25</v>
      </c>
      <c r="G37" s="11"/>
      <c r="H37" s="11">
        <f>SUM(H7:H36)</f>
        <v>1281360</v>
      </c>
      <c r="I37" s="23"/>
      <c r="J37" s="8"/>
    </row>
    <row r="38" spans="1:10" hidden="1" x14ac:dyDescent="0.3">
      <c r="A38" s="27"/>
      <c r="B38" s="27"/>
      <c r="C38" s="27"/>
      <c r="D38" s="28"/>
      <c r="E38" s="29"/>
      <c r="F38" s="28"/>
      <c r="G38" s="30"/>
      <c r="H38" s="30"/>
      <c r="I38" s="26"/>
      <c r="J38" s="8"/>
    </row>
    <row r="39" spans="1:10" ht="20.25" hidden="1" customHeight="1" x14ac:dyDescent="0.3">
      <c r="A39" s="64" t="s">
        <v>53</v>
      </c>
      <c r="B39" s="65"/>
      <c r="C39" s="65"/>
      <c r="D39" s="65"/>
      <c r="E39" s="65"/>
      <c r="F39" s="65"/>
      <c r="G39" s="65"/>
      <c r="H39" s="65"/>
      <c r="I39" s="66"/>
      <c r="J39" s="8"/>
    </row>
    <row r="40" spans="1:10" ht="14.4" hidden="1" x14ac:dyDescent="0.3">
      <c r="A40" s="2" t="s">
        <v>0</v>
      </c>
      <c r="B40" s="2" t="s">
        <v>1</v>
      </c>
      <c r="C40" s="2" t="s">
        <v>14</v>
      </c>
      <c r="D40" s="17" t="s">
        <v>54</v>
      </c>
      <c r="E40" s="10" t="s">
        <v>15</v>
      </c>
      <c r="F40" s="17" t="s">
        <v>2</v>
      </c>
      <c r="G40" s="11" t="s">
        <v>18</v>
      </c>
      <c r="H40" s="11" t="s">
        <v>17</v>
      </c>
      <c r="I40" s="35" t="s">
        <v>34</v>
      </c>
      <c r="J40" s="8"/>
    </row>
    <row r="41" spans="1:10" ht="41.4" hidden="1" x14ac:dyDescent="0.3">
      <c r="A41" s="55" t="s">
        <v>56</v>
      </c>
      <c r="B41" s="31">
        <v>1</v>
      </c>
      <c r="C41" s="31"/>
      <c r="D41" s="32" t="s">
        <v>47</v>
      </c>
      <c r="E41" s="33" t="s">
        <v>39</v>
      </c>
      <c r="F41" s="32">
        <v>3</v>
      </c>
      <c r="G41" s="34">
        <v>890</v>
      </c>
      <c r="H41" s="34">
        <f t="shared" ref="H41:H50" si="1">G41*F41</f>
        <v>2670</v>
      </c>
      <c r="I41" s="14"/>
      <c r="J41" s="8"/>
    </row>
    <row r="42" spans="1:10" ht="27.6" hidden="1" x14ac:dyDescent="0.3">
      <c r="A42" s="56"/>
      <c r="B42" s="31">
        <v>2</v>
      </c>
      <c r="C42" s="31"/>
      <c r="D42" s="32" t="s">
        <v>49</v>
      </c>
      <c r="E42" s="33" t="s">
        <v>41</v>
      </c>
      <c r="F42" s="32">
        <v>2</v>
      </c>
      <c r="G42" s="34">
        <v>250</v>
      </c>
      <c r="H42" s="34">
        <v>500</v>
      </c>
      <c r="I42" s="14"/>
      <c r="J42" s="8"/>
    </row>
    <row r="43" spans="1:10" ht="41.4" hidden="1" x14ac:dyDescent="0.3">
      <c r="A43" s="56"/>
      <c r="B43" s="31">
        <v>3</v>
      </c>
      <c r="C43" s="31"/>
      <c r="D43" s="32" t="s">
        <v>50</v>
      </c>
      <c r="E43" s="33" t="s">
        <v>42</v>
      </c>
      <c r="F43" s="32">
        <v>2</v>
      </c>
      <c r="G43" s="34">
        <v>2079</v>
      </c>
      <c r="H43" s="34">
        <v>4158</v>
      </c>
      <c r="I43" s="14"/>
      <c r="J43" s="8"/>
    </row>
    <row r="44" spans="1:10" ht="41.4" hidden="1" x14ac:dyDescent="0.3">
      <c r="A44" s="56"/>
      <c r="B44" s="31">
        <v>4</v>
      </c>
      <c r="C44" s="31"/>
      <c r="D44" s="32" t="s">
        <v>45</v>
      </c>
      <c r="E44" s="33" t="s">
        <v>37</v>
      </c>
      <c r="F44" s="32">
        <v>15</v>
      </c>
      <c r="G44" s="34">
        <v>1999</v>
      </c>
      <c r="H44" s="34">
        <v>29985</v>
      </c>
      <c r="I44" s="14"/>
      <c r="J44" s="8"/>
    </row>
    <row r="45" spans="1:10" ht="27.6" hidden="1" x14ac:dyDescent="0.3">
      <c r="A45" s="56"/>
      <c r="B45" s="31">
        <v>5</v>
      </c>
      <c r="C45" s="31"/>
      <c r="D45" s="32" t="s">
        <v>48</v>
      </c>
      <c r="E45" s="33" t="s">
        <v>40</v>
      </c>
      <c r="F45" s="32">
        <v>13</v>
      </c>
      <c r="G45" s="34">
        <v>625</v>
      </c>
      <c r="H45" s="34">
        <f t="shared" si="1"/>
        <v>8125</v>
      </c>
      <c r="I45" s="14"/>
      <c r="J45" s="8"/>
    </row>
    <row r="46" spans="1:10" ht="27.6" hidden="1" x14ac:dyDescent="0.3">
      <c r="A46" s="57"/>
      <c r="B46" s="31">
        <v>6</v>
      </c>
      <c r="C46" s="31"/>
      <c r="D46" s="32" t="s">
        <v>59</v>
      </c>
      <c r="E46" s="33" t="s">
        <v>58</v>
      </c>
      <c r="F46" s="32">
        <v>12</v>
      </c>
      <c r="G46" s="34">
        <v>2145</v>
      </c>
      <c r="H46" s="34">
        <v>25740</v>
      </c>
      <c r="I46" s="14"/>
      <c r="J46" s="8"/>
    </row>
    <row r="47" spans="1:10" ht="27.6" hidden="1" x14ac:dyDescent="0.3">
      <c r="A47" s="37"/>
      <c r="B47" s="31">
        <v>1</v>
      </c>
      <c r="C47" s="31"/>
      <c r="D47" s="32" t="s">
        <v>36</v>
      </c>
      <c r="E47" s="33" t="s">
        <v>35</v>
      </c>
      <c r="F47" s="32">
        <v>3</v>
      </c>
      <c r="G47" s="34">
        <v>800</v>
      </c>
      <c r="H47" s="34">
        <v>2400</v>
      </c>
      <c r="I47" s="14"/>
      <c r="J47" s="8"/>
    </row>
    <row r="48" spans="1:10" ht="27.6" hidden="1" x14ac:dyDescent="0.3">
      <c r="A48" s="37"/>
      <c r="B48" s="31">
        <v>2</v>
      </c>
      <c r="C48" s="31"/>
      <c r="D48" s="32" t="s">
        <v>46</v>
      </c>
      <c r="E48" s="33" t="s">
        <v>38</v>
      </c>
      <c r="F48" s="32">
        <v>20</v>
      </c>
      <c r="G48" s="34">
        <v>220</v>
      </c>
      <c r="H48" s="34">
        <v>4400</v>
      </c>
      <c r="I48" s="14"/>
      <c r="J48" s="8"/>
    </row>
    <row r="49" spans="1:10" ht="27.6" hidden="1" x14ac:dyDescent="0.3">
      <c r="A49" s="37" t="s">
        <v>57</v>
      </c>
      <c r="B49" s="31">
        <v>3</v>
      </c>
      <c r="C49" s="31"/>
      <c r="D49" s="32" t="s">
        <v>52</v>
      </c>
      <c r="E49" s="33" t="s">
        <v>44</v>
      </c>
      <c r="F49" s="32">
        <v>7</v>
      </c>
      <c r="G49" s="34">
        <v>950</v>
      </c>
      <c r="H49" s="34">
        <v>6650</v>
      </c>
      <c r="I49" s="14"/>
      <c r="J49" s="8"/>
    </row>
    <row r="50" spans="1:10" ht="27.6" hidden="1" x14ac:dyDescent="0.3">
      <c r="A50" s="37"/>
      <c r="B50" s="31">
        <v>4</v>
      </c>
      <c r="C50" s="31"/>
      <c r="D50" s="32" t="s">
        <v>51</v>
      </c>
      <c r="E50" s="33" t="s">
        <v>43</v>
      </c>
      <c r="F50" s="32">
        <v>1</v>
      </c>
      <c r="G50" s="34">
        <v>750</v>
      </c>
      <c r="H50" s="34">
        <f t="shared" si="1"/>
        <v>750</v>
      </c>
      <c r="I50" s="14"/>
      <c r="J50" s="8"/>
    </row>
    <row r="51" spans="1:10" hidden="1" x14ac:dyDescent="0.3">
      <c r="A51" s="38"/>
      <c r="B51" s="31"/>
      <c r="C51" s="31"/>
      <c r="D51" s="32"/>
      <c r="E51" s="33"/>
      <c r="F51" s="32"/>
      <c r="G51" s="34"/>
      <c r="H51" s="34"/>
      <c r="I51" s="14"/>
      <c r="J51" s="8"/>
    </row>
    <row r="52" spans="1:10" hidden="1" x14ac:dyDescent="0.3">
      <c r="A52" s="2"/>
      <c r="B52" s="2"/>
      <c r="C52" s="2"/>
      <c r="D52" s="17"/>
      <c r="E52" s="2" t="s">
        <v>55</v>
      </c>
      <c r="F52" s="17">
        <f>SUM(F41:F51)</f>
        <v>78</v>
      </c>
      <c r="G52" s="11"/>
      <c r="H52" s="11">
        <f>SUM(H41:H51)</f>
        <v>85378</v>
      </c>
      <c r="I52" s="23"/>
      <c r="J52" s="8"/>
    </row>
    <row r="53" spans="1:10" x14ac:dyDescent="0.3">
      <c r="A53" s="41"/>
      <c r="B53" s="41"/>
      <c r="C53" s="41"/>
      <c r="D53" s="42"/>
      <c r="E53" s="41"/>
      <c r="F53" s="42"/>
      <c r="G53" s="43"/>
      <c r="H53" s="43">
        <f>SUM(H7:H12)</f>
        <v>1281360</v>
      </c>
      <c r="I53" s="44"/>
      <c r="J53" s="8"/>
    </row>
    <row r="54" spans="1:10" x14ac:dyDescent="0.3">
      <c r="A54" s="27"/>
      <c r="B54" s="27"/>
      <c r="C54" s="27"/>
      <c r="D54" s="28"/>
      <c r="E54" s="29"/>
      <c r="F54" s="28"/>
      <c r="G54" s="30"/>
      <c r="H54" s="30"/>
      <c r="I54" s="26"/>
      <c r="J54" s="8"/>
    </row>
    <row r="55" spans="1:10" ht="42" customHeight="1" x14ac:dyDescent="0.3">
      <c r="A55" s="50" t="s">
        <v>32</v>
      </c>
      <c r="B55" s="50"/>
      <c r="C55" s="50"/>
      <c r="D55" s="50"/>
      <c r="E55" s="50"/>
      <c r="F55" s="50"/>
      <c r="G55" s="50"/>
      <c r="H55" s="50"/>
    </row>
    <row r="56" spans="1:10" x14ac:dyDescent="0.3">
      <c r="A56" s="50" t="s">
        <v>21</v>
      </c>
      <c r="B56" s="50"/>
      <c r="C56" s="50"/>
      <c r="D56" s="50"/>
      <c r="E56" s="50"/>
      <c r="F56" s="50"/>
      <c r="G56" s="50"/>
      <c r="H56" s="50"/>
    </row>
    <row r="57" spans="1:10" x14ac:dyDescent="0.3">
      <c r="A57" s="12"/>
      <c r="B57" s="12"/>
      <c r="D57" s="12"/>
      <c r="E57" s="12"/>
      <c r="F57" s="12"/>
      <c r="G57" s="12"/>
      <c r="H57" s="12"/>
    </row>
    <row r="58" spans="1:10" ht="25.5" customHeight="1" x14ac:dyDescent="0.3">
      <c r="C58" s="58" t="s">
        <v>26</v>
      </c>
      <c r="D58" s="58"/>
      <c r="E58" s="58"/>
      <c r="F58" s="58"/>
    </row>
    <row r="59" spans="1:10" x14ac:dyDescent="0.3">
      <c r="C59" s="1"/>
    </row>
    <row r="60" spans="1:10" x14ac:dyDescent="0.3">
      <c r="C60" s="22" t="s">
        <v>22</v>
      </c>
      <c r="D60" s="23" t="s">
        <v>24</v>
      </c>
      <c r="E60" s="23" t="s">
        <v>23</v>
      </c>
      <c r="F60" s="23" t="s">
        <v>24</v>
      </c>
    </row>
    <row r="61" spans="1:10" x14ac:dyDescent="0.3">
      <c r="C61" s="20" t="s">
        <v>11</v>
      </c>
      <c r="D61" s="45">
        <v>10250.879999999999</v>
      </c>
      <c r="E61" s="18" t="s">
        <v>11</v>
      </c>
      <c r="F61" s="19">
        <f>IOARR!E16</f>
        <v>8172.71</v>
      </c>
    </row>
    <row r="62" spans="1:10" x14ac:dyDescent="0.3">
      <c r="C62" s="20"/>
      <c r="D62" s="45"/>
      <c r="E62" s="18" t="s">
        <v>60</v>
      </c>
      <c r="F62" s="19">
        <f>IOARR!E10</f>
        <v>51744.86</v>
      </c>
    </row>
    <row r="63" spans="1:10" x14ac:dyDescent="0.3">
      <c r="C63" s="20"/>
      <c r="D63" s="45"/>
      <c r="E63" s="18" t="s">
        <v>12</v>
      </c>
      <c r="F63" s="19">
        <f>IOARR!E11</f>
        <v>25268.38</v>
      </c>
    </row>
    <row r="64" spans="1:10" x14ac:dyDescent="0.3">
      <c r="C64" s="20" t="s">
        <v>12</v>
      </c>
      <c r="D64" s="45">
        <v>4000</v>
      </c>
      <c r="E64" s="18" t="s">
        <v>61</v>
      </c>
      <c r="F64" s="19">
        <f>IOARR!E14</f>
        <v>16176.5</v>
      </c>
    </row>
    <row r="65" spans="3:9" x14ac:dyDescent="0.3">
      <c r="C65" s="14" t="s">
        <v>13</v>
      </c>
      <c r="D65" s="45">
        <v>2000</v>
      </c>
      <c r="E65" s="18" t="s">
        <v>13</v>
      </c>
      <c r="F65" s="19">
        <f>IOARR!E15</f>
        <v>15938.76</v>
      </c>
    </row>
    <row r="66" spans="3:9" x14ac:dyDescent="0.3">
      <c r="C66" s="20" t="s">
        <v>25</v>
      </c>
      <c r="D66" s="46">
        <f>SUM(D61:D65)</f>
        <v>16250.88</v>
      </c>
      <c r="E66" s="14"/>
      <c r="F66" s="21">
        <f>SUM(F61:F65)</f>
        <v>117301.20999999999</v>
      </c>
    </row>
    <row r="68" spans="3:9" ht="25.5" customHeight="1" x14ac:dyDescent="0.3">
      <c r="C68" s="58" t="s">
        <v>27</v>
      </c>
      <c r="D68" s="58"/>
      <c r="E68" s="58"/>
      <c r="F68" s="58"/>
    </row>
    <row r="70" spans="3:9" x14ac:dyDescent="0.3">
      <c r="C70" s="22" t="s">
        <v>22</v>
      </c>
      <c r="D70" s="23" t="s">
        <v>24</v>
      </c>
      <c r="E70" s="23" t="s">
        <v>23</v>
      </c>
      <c r="F70" s="23" t="s">
        <v>24</v>
      </c>
    </row>
    <row r="71" spans="3:9" x14ac:dyDescent="0.3">
      <c r="C71" s="20" t="s">
        <v>28</v>
      </c>
      <c r="D71" s="47">
        <f>F71</f>
        <v>1281360</v>
      </c>
      <c r="E71" s="20" t="s">
        <v>28</v>
      </c>
      <c r="F71" s="68">
        <f>H53</f>
        <v>1281360</v>
      </c>
    </row>
    <row r="72" spans="3:9" x14ac:dyDescent="0.3">
      <c r="C72" s="20"/>
      <c r="D72" s="47"/>
      <c r="E72" s="20"/>
      <c r="F72" s="68"/>
      <c r="G72" s="39"/>
    </row>
    <row r="73" spans="3:9" x14ac:dyDescent="0.3">
      <c r="C73" s="20"/>
      <c r="D73" s="47"/>
      <c r="E73" s="20"/>
      <c r="F73" s="21"/>
      <c r="G73" s="39"/>
    </row>
    <row r="74" spans="3:9" x14ac:dyDescent="0.3">
      <c r="C74" s="20" t="s">
        <v>29</v>
      </c>
      <c r="D74" s="47">
        <f>+D66</f>
        <v>16250.88</v>
      </c>
      <c r="E74" s="20" t="s">
        <v>29</v>
      </c>
      <c r="F74" s="21">
        <f>F66</f>
        <v>117301.20999999999</v>
      </c>
    </row>
    <row r="75" spans="3:9" x14ac:dyDescent="0.3">
      <c r="C75" s="20" t="s">
        <v>30</v>
      </c>
      <c r="D75" s="47">
        <f>SUM(D71:D74)</f>
        <v>1297610.8799999999</v>
      </c>
      <c r="E75" s="20" t="s">
        <v>30</v>
      </c>
      <c r="F75" s="36">
        <f>SUM(F71:F74)</f>
        <v>1398661.21</v>
      </c>
    </row>
    <row r="78" spans="3:9" x14ac:dyDescent="0.3">
      <c r="I78" s="8"/>
    </row>
    <row r="80" spans="3:9" x14ac:dyDescent="0.3">
      <c r="I80" s="8"/>
    </row>
  </sheetData>
  <mergeCells count="17">
    <mergeCell ref="C58:F58"/>
    <mergeCell ref="C68:F68"/>
    <mergeCell ref="B3:I3"/>
    <mergeCell ref="A5:I5"/>
    <mergeCell ref="A29:A31"/>
    <mergeCell ref="A32:A36"/>
    <mergeCell ref="A37:C37"/>
    <mergeCell ref="A39:I39"/>
    <mergeCell ref="A1:I2"/>
    <mergeCell ref="A56:H56"/>
    <mergeCell ref="A55:H55"/>
    <mergeCell ref="A7:A16"/>
    <mergeCell ref="A17:A20"/>
    <mergeCell ref="A21:A23"/>
    <mergeCell ref="A24:A25"/>
    <mergeCell ref="A26:A28"/>
    <mergeCell ref="A41:A46"/>
  </mergeCells>
  <pageMargins left="0.70866141732283472" right="0.70866141732283472" top="0.74803149606299213" bottom="0.74803149606299213" header="0.31496062992125984" footer="0.31496062992125984"/>
  <pageSetup paperSize="9" scale="71" orientation="landscape" horizontalDpi="4294967292" r:id="rId1"/>
  <rowBreaks count="2" manualBreakCount="2">
    <brk id="25" max="16383" man="1"/>
    <brk id="3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80DF-E22E-42E5-ABEE-BA121E3CE047}">
  <dimension ref="A1:G18"/>
  <sheetViews>
    <sheetView workbookViewId="0">
      <selection activeCell="G15" sqref="G15"/>
    </sheetView>
  </sheetViews>
  <sheetFormatPr baseColWidth="10" defaultRowHeight="14.4" x14ac:dyDescent="0.3"/>
  <cols>
    <col min="2" max="2" width="43.33203125" bestFit="1" customWidth="1"/>
  </cols>
  <sheetData>
    <row r="1" spans="1:7" x14ac:dyDescent="0.3">
      <c r="A1" t="s">
        <v>62</v>
      </c>
      <c r="B1" t="s">
        <v>63</v>
      </c>
    </row>
    <row r="2" spans="1:7" x14ac:dyDescent="0.3">
      <c r="C2" t="s">
        <v>64</v>
      </c>
      <c r="D2" t="s">
        <v>65</v>
      </c>
      <c r="E2" t="s">
        <v>66</v>
      </c>
    </row>
    <row r="3" spans="1:7" x14ac:dyDescent="0.3">
      <c r="A3">
        <v>1</v>
      </c>
      <c r="B3" t="s">
        <v>70</v>
      </c>
      <c r="C3">
        <v>4</v>
      </c>
      <c r="D3" s="40">
        <f>E3/C3</f>
        <v>153750</v>
      </c>
      <c r="E3" s="40">
        <v>615000</v>
      </c>
    </row>
    <row r="4" spans="1:7" x14ac:dyDescent="0.3">
      <c r="A4">
        <v>2</v>
      </c>
      <c r="B4" t="s">
        <v>71</v>
      </c>
      <c r="C4">
        <v>5</v>
      </c>
      <c r="D4" s="40">
        <f t="shared" ref="D4:D7" si="0">E4/C4</f>
        <v>51972</v>
      </c>
      <c r="E4" s="40">
        <v>259860</v>
      </c>
    </row>
    <row r="5" spans="1:7" x14ac:dyDescent="0.3">
      <c r="A5">
        <v>3</v>
      </c>
      <c r="B5" t="s">
        <v>72</v>
      </c>
      <c r="C5">
        <v>12</v>
      </c>
      <c r="D5" s="40">
        <f t="shared" si="0"/>
        <v>9500</v>
      </c>
      <c r="E5" s="40">
        <v>114000</v>
      </c>
    </row>
    <row r="6" spans="1:7" x14ac:dyDescent="0.3">
      <c r="A6">
        <v>4</v>
      </c>
      <c r="B6" t="s">
        <v>73</v>
      </c>
      <c r="C6">
        <v>3</v>
      </c>
      <c r="D6" s="40">
        <f t="shared" si="0"/>
        <v>7500</v>
      </c>
      <c r="E6" s="40">
        <v>22500</v>
      </c>
    </row>
    <row r="7" spans="1:7" x14ac:dyDescent="0.3">
      <c r="A7">
        <v>5</v>
      </c>
      <c r="B7" s="48" t="s">
        <v>74</v>
      </c>
      <c r="C7">
        <v>1</v>
      </c>
      <c r="D7" s="40">
        <f t="shared" si="0"/>
        <v>270000</v>
      </c>
      <c r="E7" s="40">
        <v>270000</v>
      </c>
    </row>
    <row r="8" spans="1:7" x14ac:dyDescent="0.3">
      <c r="D8" s="40"/>
      <c r="E8" s="40"/>
    </row>
    <row r="9" spans="1:7" x14ac:dyDescent="0.3">
      <c r="B9" t="s">
        <v>67</v>
      </c>
      <c r="E9" s="40">
        <v>1281360</v>
      </c>
    </row>
    <row r="10" spans="1:7" x14ac:dyDescent="0.3">
      <c r="B10" t="s">
        <v>60</v>
      </c>
      <c r="C10">
        <v>4.0382765186988828E-2</v>
      </c>
      <c r="E10" s="40">
        <v>51744.86</v>
      </c>
      <c r="G10" s="40">
        <f>SUM(E10:E11,E13:E15)</f>
        <v>1467501.74</v>
      </c>
    </row>
    <row r="11" spans="1:7" x14ac:dyDescent="0.3">
      <c r="B11" t="s">
        <v>12</v>
      </c>
      <c r="C11">
        <v>1.9719969407504527E-2</v>
      </c>
      <c r="E11" s="40">
        <v>25268.38</v>
      </c>
      <c r="G11" s="40">
        <f>E9+G10</f>
        <v>2748861.74</v>
      </c>
    </row>
    <row r="12" spans="1:7" x14ac:dyDescent="0.3">
      <c r="E12" s="40"/>
    </row>
    <row r="13" spans="1:7" x14ac:dyDescent="0.3">
      <c r="B13" t="s">
        <v>68</v>
      </c>
      <c r="E13" s="40">
        <v>1358373.24</v>
      </c>
    </row>
    <row r="14" spans="1:7" x14ac:dyDescent="0.3">
      <c r="B14" t="s">
        <v>61</v>
      </c>
      <c r="C14">
        <v>1.1908729886345523E-2</v>
      </c>
      <c r="E14" s="40">
        <v>16176.5</v>
      </c>
    </row>
    <row r="15" spans="1:7" x14ac:dyDescent="0.3">
      <c r="B15" t="s">
        <v>13</v>
      </c>
      <c r="C15">
        <v>1.1733711715345629E-2</v>
      </c>
      <c r="E15" s="40">
        <v>15938.76</v>
      </c>
    </row>
    <row r="16" spans="1:7" x14ac:dyDescent="0.3">
      <c r="B16" t="s">
        <v>23</v>
      </c>
      <c r="C16">
        <v>6.0165422575609636E-3</v>
      </c>
      <c r="E16" s="40">
        <v>8172.71</v>
      </c>
    </row>
    <row r="17" spans="2:5" x14ac:dyDescent="0.3">
      <c r="E17" s="40"/>
    </row>
    <row r="18" spans="2:5" x14ac:dyDescent="0.3">
      <c r="B18" t="s">
        <v>69</v>
      </c>
      <c r="E18" s="40">
        <v>1398661.21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Consistencia Andahuaylas</vt:lpstr>
      <vt:lpstr>IOARR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MEL</cp:lastModifiedBy>
  <cp:lastPrinted>2020-04-03T02:53:36Z</cp:lastPrinted>
  <dcterms:created xsi:type="dcterms:W3CDTF">2020-04-03T00:26:37Z</dcterms:created>
  <dcterms:modified xsi:type="dcterms:W3CDTF">2020-08-12T01:10:47Z</dcterms:modified>
</cp:coreProperties>
</file>