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OARRs COVID GRAP\EXPEDIENTES_TECNICOS_COVID\Exp_Tec_IOARR_Antabamba\9. PROGRAMACION\"/>
    </mc:Choice>
  </mc:AlternateContent>
  <bookViews>
    <workbookView xWindow="0" yWindow="0" windowWidth="24000" windowHeight="10020" activeTab="1"/>
  </bookViews>
  <sheets>
    <sheet name="Hoja1" sheetId="1" r:id="rId1"/>
    <sheet name="Hoja2" sheetId="2" r:id="rId2"/>
  </sheets>
  <externalReferences>
    <externalReference r:id="rId3"/>
  </externalReferences>
  <definedNames>
    <definedName name="_xlnm.Print_Area" localSheetId="0">Hoja1!$A$1:$M$86</definedName>
    <definedName name="_xlnm.Print_Titles" localSheetId="0">Hoja1!$1:$5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5" i="1" l="1"/>
  <c r="L85" i="1"/>
  <c r="K84" i="1"/>
  <c r="J84" i="1"/>
  <c r="G84" i="1"/>
  <c r="D84" i="1"/>
  <c r="K82" i="1"/>
  <c r="J82" i="1"/>
  <c r="G82" i="1"/>
  <c r="D82" i="1"/>
  <c r="E86" i="1" l="1"/>
  <c r="F86" i="1"/>
  <c r="H86" i="1"/>
  <c r="I86" i="1"/>
  <c r="L86" i="1"/>
  <c r="M86" i="1"/>
  <c r="E83" i="1"/>
  <c r="F83" i="1"/>
  <c r="G83" i="1"/>
  <c r="G86" i="1" s="1"/>
  <c r="H83" i="1"/>
  <c r="I83" i="1"/>
  <c r="J83" i="1"/>
  <c r="J86" i="1" s="1"/>
  <c r="K83" i="1"/>
  <c r="K86" i="1" s="1"/>
  <c r="L83" i="1"/>
  <c r="M83" i="1"/>
  <c r="D83" i="1"/>
  <c r="D86" i="1" s="1"/>
  <c r="K81" i="1"/>
  <c r="E81" i="1"/>
  <c r="F81" i="1"/>
  <c r="G81" i="1"/>
  <c r="H81" i="1"/>
  <c r="I81" i="1"/>
  <c r="J81" i="1"/>
  <c r="L81" i="1"/>
  <c r="M81" i="1"/>
  <c r="D81" i="1"/>
  <c r="C81" i="1"/>
  <c r="C83" i="1" s="1"/>
  <c r="C86" i="1" s="1"/>
  <c r="O31" i="1" l="1"/>
  <c r="P31" i="1" s="1"/>
  <c r="O32" i="1"/>
  <c r="P32" i="1" s="1"/>
  <c r="O33" i="1"/>
  <c r="P33" i="1" s="1"/>
  <c r="O25" i="1"/>
  <c r="P25" i="1" s="1"/>
  <c r="O23" i="1"/>
  <c r="P23" i="1" s="1"/>
  <c r="O21" i="1"/>
  <c r="P21" i="1" s="1"/>
  <c r="O11" i="1"/>
  <c r="P11" i="1" s="1"/>
  <c r="P42" i="1"/>
  <c r="P64" i="1"/>
  <c r="O7" i="1"/>
  <c r="P7" i="1" s="1"/>
  <c r="O8" i="1"/>
  <c r="P8" i="1" s="1"/>
  <c r="O9" i="1"/>
  <c r="P9" i="1" s="1"/>
  <c r="O10" i="1"/>
  <c r="P10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2" i="1"/>
  <c r="P22" i="1" s="1"/>
  <c r="O24" i="1"/>
  <c r="P24" i="1" s="1"/>
  <c r="O26" i="1"/>
  <c r="P26" i="1" s="1"/>
  <c r="O27" i="1"/>
  <c r="P27" i="1" s="1"/>
  <c r="O28" i="1"/>
  <c r="P28" i="1" s="1"/>
  <c r="O29" i="1"/>
  <c r="P29" i="1" s="1"/>
  <c r="O30" i="1"/>
  <c r="P30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6" i="1"/>
  <c r="P6" i="1" s="1"/>
</calcChain>
</file>

<file path=xl/sharedStrings.xml><?xml version="1.0" encoding="utf-8"?>
<sst xmlns="http://schemas.openxmlformats.org/spreadsheetml/2006/main" count="112" uniqueCount="112">
  <si>
    <t>CRONOGRAMA VALORIZADO</t>
  </si>
  <si>
    <t>EDT</t>
  </si>
  <si>
    <t>DESCRIPCIÓN</t>
  </si>
  <si>
    <t>COSTO DIRECTO</t>
  </si>
  <si>
    <t>GASTOS GENERALES</t>
  </si>
  <si>
    <t>SUB TOTAL</t>
  </si>
  <si>
    <t>GASTOS DE SUPERVISIÓN</t>
  </si>
  <si>
    <t>LIQUIDACIÓN DE OBRA</t>
  </si>
  <si>
    <t>PRESUPUESTO TOTAL</t>
  </si>
  <si>
    <t>COSTO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</si>
  <si>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</si>
  <si>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</si>
  <si>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</si>
  <si>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</si>
  <si>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</si>
  <si>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</si>
  <si>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</si>
  <si>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</si>
  <si>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</si>
  <si>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</si>
  <si>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SP: INFRAESTRUCTURA</t>
  </si>
  <si>
    <t xml:space="preserve">   TRABAJOS PRELIMINARES</t>
  </si>
  <si>
    <t xml:space="preserve">      LIMPIEZA MANUAL DE TERRENO</t>
  </si>
  <si>
    <t xml:space="preserve">      DEMOLICIÓN DE MUROS DE LADRILLO KK-SOGA, MANUAL</t>
  </si>
  <si>
    <t xml:space="preserve">      DESMONTAJE DE PUERTAS DE MADERA</t>
  </si>
  <si>
    <t xml:space="preserve">      DESMONTAJE DE VENTANAS</t>
  </si>
  <si>
    <t xml:space="preserve">      TRASLADO DE MATERIALES A OBRA</t>
  </si>
  <si>
    <t xml:space="preserve">   MOVIMIENTO DE TIERRAS</t>
  </si>
  <si>
    <t xml:space="preserve">      ACARREO INTERNO DE MATERIAL HASTA UNA DISTANCIA D=30M</t>
  </si>
  <si>
    <t xml:space="preserve">      ELIMINACION DE MATERIAL EXCEDENTE CARGUIO MANUAL V=15M3</t>
  </si>
  <si>
    <t xml:space="preserve">   MUROS Y TABIQUES DE DRYWALL</t>
  </si>
  <si>
    <t xml:space="preserve">      TABIQUERIA DRYWALL CON PLACAS DE FIBROCEMENTO E=6MM</t>
  </si>
  <si>
    <t xml:space="preserve">   REVOQUES Y REVESTIMIENTOS</t>
  </si>
  <si>
    <t xml:space="preserve">      TARRAJEO INTERIOR EN MUROS C:A 1:5 e=1.50cm</t>
  </si>
  <si>
    <t xml:space="preserve">      VESTIDURA DE DERRAMES C:A 1:5</t>
  </si>
  <si>
    <t xml:space="preserve">   PISOS, PAVIMENTOS Y ACABADOS</t>
  </si>
  <si>
    <t xml:space="preserve">      PISO DE CERAMICO 30x30cm COLOR CLARO</t>
  </si>
  <si>
    <t xml:space="preserve">      LIMPIEZA Y DESINFECCION DE PISO CERÁMICO</t>
  </si>
  <si>
    <t xml:space="preserve">      VEREDA DE CONCRETO f'c=175kg/cm2 E=10cm, ACABADO SEMIPULIDO Y BRUÑADO C/METRO</t>
  </si>
  <si>
    <t xml:space="preserve">   ZOCALOS Y CONTRAZOCALOS</t>
  </si>
  <si>
    <t xml:space="preserve">      CONTRAZOCALO SANITARIO VINILICO TIPO COVE FORMER E=2 MM</t>
  </si>
  <si>
    <t xml:space="preserve">   ESTRUCTURAS METÁLICAS Y COBERTURA</t>
  </si>
  <si>
    <t xml:space="preserve">      CORREAS DE TUBO LAC 25X50X2.0mm</t>
  </si>
  <si>
    <t xml:space="preserve">      TIJERALES CON TUBO RECT. LAC - TIPO</t>
  </si>
  <si>
    <t xml:space="preserve">      COBERTURA DE POLICARBONATO ALVEOLAR</t>
  </si>
  <si>
    <t xml:space="preserve">      CANALETA DE PLANCHA GALVANIZADA</t>
  </si>
  <si>
    <t xml:space="preserve">   CIELORRASO</t>
  </si>
  <si>
    <t xml:space="preserve">      CIELO RASO CON BALDOSA SUPERBOARD</t>
  </si>
  <si>
    <t xml:space="preserve">   CARPINTERIA DE MADERA</t>
  </si>
  <si>
    <t xml:space="preserve">      PUERTAS DE MADERA CONTRAPLACADA C/MARCO DOS HOJAS</t>
  </si>
  <si>
    <t xml:space="preserve">      PUERTAS DE MADERA CONTRAPLACADA C/MARCO UNA HOJA</t>
  </si>
  <si>
    <t xml:space="preserve">      VENTANAS DE ALUMINIO (INC. VIDRIO)</t>
  </si>
  <si>
    <t xml:space="preserve">   CERRAJERIA</t>
  </si>
  <si>
    <t xml:space="preserve">      BISAGRA CAPUCHINA DE ACERO DE 3"X4"</t>
  </si>
  <si>
    <t xml:space="preserve">      CERRADURA TIPO PERILLA CON SEGURIDAD</t>
  </si>
  <si>
    <t xml:space="preserve">   PINTURA</t>
  </si>
  <si>
    <t xml:space="preserve">      LIJADO Y EMPASTADO DE PAREDES INTERIORES Y EXTERIORES</t>
  </si>
  <si>
    <t xml:space="preserve">      PINTADO DE MURO INTERIOR CON PINTURA VINÍLICA ANTIBACTERIAL</t>
  </si>
  <si>
    <t xml:space="preserve">      PINTURA EN PUERTAS DE MADERA AL OLEO - 2 MANOS</t>
  </si>
  <si>
    <t xml:space="preserve">      PINTADO DE MURO EXTERIOR CON LATEX SATINADO 2 MANOS</t>
  </si>
  <si>
    <t xml:space="preserve">      PINTURA EN DERRAMES AL LATEX SATINADO 2 MANOS</t>
  </si>
  <si>
    <t xml:space="preserve">      PINTURA DE CONTRAZOCALO CON ESMALTE, H= 0.30m</t>
  </si>
  <si>
    <t xml:space="preserve">   INSTALACIONES SANITARIAS</t>
  </si>
  <si>
    <t xml:space="preserve">      CAMBIO DE VALVULA DE COMPUERTA DE 1/2"</t>
  </si>
  <si>
    <t xml:space="preserve">      LAVAMANOS DE PARED A PEDAL (INC. GRIFO)</t>
  </si>
  <si>
    <t xml:space="preserve">      CAMBIO Y REPARACIÓN DE ACCESORIOS SANITARIOS (AGUA Y DESAGUE)</t>
  </si>
  <si>
    <t xml:space="preserve">   INSTALACIONES ELÉCTRICAS</t>
  </si>
  <si>
    <t xml:space="preserve">      REPARACIÓN DE SALIDA PARA CENTRO DE LUZ EN TECHO</t>
  </si>
  <si>
    <t xml:space="preserve">      INTERRUPTOR UNIPOLAR SIMPLE</t>
  </si>
  <si>
    <t xml:space="preserve">      SALIDA PARA TOMACORRIENTE EQUIPAMIENTO MEDICO</t>
  </si>
  <si>
    <t xml:space="preserve">      RIELES DE PARED PARA CABLE ELECTRICO</t>
  </si>
  <si>
    <t xml:space="preserve">      SPOT LIGHT ADOSABLE CON AHORRADOR COMPACTO DE 2x32 W.</t>
  </si>
  <si>
    <t xml:space="preserve">      TABLERO ELECTRICO TN-A02</t>
  </si>
  <si>
    <t xml:space="preserve">      POZO DE PUESTA A TIERRA</t>
  </si>
  <si>
    <t>SP: EQUIPAMIENTO Y MOBILIARIO</t>
  </si>
  <si>
    <t xml:space="preserve">   EQUIPAMIENTO Y MOBILIARIO</t>
  </si>
  <si>
    <t xml:space="preserve">      EQUIPAMIENTO MEDICO</t>
  </si>
  <si>
    <t>14.1.1</t>
  </si>
  <si>
    <t xml:space="preserve">         MONITOR DE FUNCIONES VITALES DE 05 PARÁMETROS</t>
  </si>
  <si>
    <t>14.1.2</t>
  </si>
  <si>
    <t xml:space="preserve">         ASPIRADOR DE SECRECIONES RODABLE</t>
  </si>
  <si>
    <t>14.1.3</t>
  </si>
  <si>
    <t xml:space="preserve">         BOMBA DE INFUSIÓN DE DOS CANALES</t>
  </si>
  <si>
    <t xml:space="preserve">      EQUIPAMIENTO COMPLEMENTARIO</t>
  </si>
  <si>
    <t>14.2.1</t>
  </si>
  <si>
    <t xml:space="preserve">         OXÍMETRO DE PULSO</t>
  </si>
  <si>
    <t>14.2.2</t>
  </si>
  <si>
    <t xml:space="preserve">         NEBULIZADOR</t>
  </si>
  <si>
    <t>14.2.3</t>
  </si>
  <si>
    <t xml:space="preserve">         CAMARA DE AISLAMIENTO Y TRANSPORTE</t>
  </si>
  <si>
    <t>14.2.4</t>
  </si>
  <si>
    <t xml:space="preserve">         BALANZA MECÁNICA CON TALLIMETRO ADULTO</t>
  </si>
  <si>
    <t>14.2.5</t>
  </si>
  <si>
    <t xml:space="preserve">         PULSIOXÍMETRO PORTATIL</t>
  </si>
  <si>
    <t>14.2.6</t>
  </si>
  <si>
    <t xml:space="preserve">         ANALIZADOR AUTOMÁTICO DE GASES ARTERIALES Y ELECTROLITOS</t>
  </si>
  <si>
    <t>14.2.7</t>
  </si>
  <si>
    <t xml:space="preserve">         ANALIZADOR BIOQUÍMICO SEMI AUTOMÁTICO</t>
  </si>
  <si>
    <t xml:space="preserve">      EQUIPO ELECTROMECÁNICO</t>
  </si>
  <si>
    <t>14.3.1</t>
  </si>
  <si>
    <t xml:space="preserve">         CONCENTRADOR DE OXÍGENO</t>
  </si>
  <si>
    <t xml:space="preserve">      MOBILIARIO CLÍNICO</t>
  </si>
  <si>
    <t>14.4.1</t>
  </si>
  <si>
    <t xml:space="preserve">         CAMA CLÍNICA RODABLE</t>
  </si>
  <si>
    <t>14.4.2</t>
  </si>
  <si>
    <t xml:space="preserve">         MESA DE ACERO INOXIDABLE RODABLE PARA MÚLTIPLES USOS</t>
  </si>
  <si>
    <t>14.4.3</t>
  </si>
  <si>
    <t xml:space="preserve">         MESA (DIVAN) PARA EXAMENES Y CURACIONES</t>
  </si>
  <si>
    <t>14.4.4</t>
  </si>
  <si>
    <t xml:space="preserve">         VITRINA DE ACERO INOXIDABLE PARA INSTRUMENTAL Y MATERIAL ESTERIL DE UN CUERPO</t>
  </si>
  <si>
    <t>“ADQUISICION DE MONITOR MULTI PARAMETRO, CAMA CLINICA RODABLE, ASPIRADOR DE SECRECIONES Y PULSIOXIMETRO; ADEMÁS DE OTROS ACTIVOS EN EL(LA) EESS CENTRO DE SALUD ANTABAMBA - ANTABAMBA EN LA LOCALIDAD ANTABAMBA, DISTRITO DE ANTABAMBA, PROVINCIA ANTABAMBA, DEPARTAMENTO APURIMAC"</t>
  </si>
  <si>
    <t>IOARR: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</si>
</sst>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4"/>
      <color theme="1"/>
      <name val="Eras Bold ITC"/>
      <family val="2"/>
    </font>
    <font>
      <sz val="11"/>
      <color theme="1"/>
      <name val="Swis721 Cn BT"/>
      <family val="2"/>
    </font>
    <font>
      <b/>
      <sz val="11"/>
      <color theme="1"/>
      <name val="Swis721 Cn BT"/>
      <family val="2"/>
    </font>
    <font>
      <b/>
      <sz val="11"/>
      <color rgb="FFFF0000"/>
      <name val="Swis721 Cn BT"/>
      <family val="2"/>
    </font>
    <font>
      <sz val="11"/>
      <name val="Swis721 Cn BT"/>
      <family val="2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Swis721 Cn BT"/>
      <family val="2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9" fillId="0" borderId="0" xfId="0" applyFont="1"/>
    <xf numFmtId="4" fontId="7" fillId="0" borderId="0" xfId="0" applyNumberFormat="1" applyFont="1"/>
    <xf numFmtId="4" fontId="4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0" fillId="0" borderId="0" xfId="0" applyFont="1"/>
    <xf numFmtId="4" fontId="1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4" fontId="5" fillId="0" borderId="5" xfId="0" applyNumberFormat="1" applyFont="1" applyBorder="1"/>
    <xf numFmtId="0" fontId="8" fillId="0" borderId="6" xfId="0" applyFont="1" applyBorder="1" applyAlignment="1">
      <alignment horizontal="center"/>
    </xf>
    <xf numFmtId="0" fontId="8" fillId="0" borderId="6" xfId="0" applyFont="1" applyBorder="1"/>
    <xf numFmtId="4" fontId="8" fillId="0" borderId="6" xfId="0" applyNumberFormat="1" applyFont="1" applyBorder="1"/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4" fontId="6" fillId="0" borderId="6" xfId="0" applyNumberFormat="1" applyFont="1" applyBorder="1"/>
    <xf numFmtId="4" fontId="5" fillId="0" borderId="6" xfId="0" applyNumberFormat="1" applyFont="1" applyBorder="1"/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4" fontId="3" fillId="0" borderId="6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4" fontId="3" fillId="0" borderId="7" xfId="0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OARRs%20COVID%20GRAP/EXPEDIENTES_TECNICOS_COVID/Exp_Tec_IOARR_Antabamba/7.%20PRESUPUESTO%20ANALITICO/GG-SS-LL-GP-%20IOARR%20ANTABAMB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General"/>
      <sheetName val="Resumen"/>
      <sheetName val="C.Directo"/>
      <sheetName val="G.General"/>
      <sheetName val="Exp.Téc. "/>
      <sheetName val="Supervision"/>
      <sheetName val="Liquidacion"/>
      <sheetName val="Capacitacion Social"/>
    </sheetNames>
    <sheetDataSet>
      <sheetData sheetId="0"/>
      <sheetData sheetId="1"/>
      <sheetData sheetId="2"/>
      <sheetData sheetId="3">
        <row r="28">
          <cell r="G28">
            <v>34779.949999999997</v>
          </cell>
        </row>
        <row r="81">
          <cell r="G81">
            <v>4245.3</v>
          </cell>
        </row>
        <row r="127">
          <cell r="G127">
            <v>600</v>
          </cell>
        </row>
      </sheetData>
      <sheetData sheetId="4"/>
      <sheetData sheetId="5">
        <row r="26">
          <cell r="G26">
            <v>13621.2</v>
          </cell>
        </row>
        <row r="69">
          <cell r="G69">
            <v>1740</v>
          </cell>
        </row>
        <row r="99">
          <cell r="G99">
            <v>500</v>
          </cell>
        </row>
      </sheetData>
      <sheetData sheetId="6">
        <row r="31">
          <cell r="G31">
            <v>6895.0749999999998</v>
          </cell>
        </row>
        <row r="78">
          <cell r="G78">
            <v>482.25</v>
          </cell>
        </row>
        <row r="95">
          <cell r="G95">
            <v>750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view="pageBreakPreview" zoomScale="85" zoomScaleNormal="85" zoomScaleSheetLayoutView="85" workbookViewId="0">
      <selection activeCell="I19" sqref="I19"/>
    </sheetView>
  </sheetViews>
  <sheetFormatPr baseColWidth="10" defaultRowHeight="15" x14ac:dyDescent="0.25"/>
  <cols>
    <col min="1" max="1" width="7.5703125" style="1" customWidth="1"/>
    <col min="2" max="2" width="84.42578125" style="1" customWidth="1"/>
    <col min="3" max="13" width="10.85546875" style="1" customWidth="1"/>
  </cols>
  <sheetData>
    <row r="1" spans="1:16" ht="18.75" x14ac:dyDescent="0.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3" spans="1:16" ht="33" customHeight="1" x14ac:dyDescent="0.25">
      <c r="A3" s="5" t="s">
        <v>111</v>
      </c>
      <c r="B3" s="34" t="s">
        <v>110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6" ht="15" customHeight="1" x14ac:dyDescent="0.25">
      <c r="A4" s="32" t="s">
        <v>1</v>
      </c>
      <c r="B4" s="32" t="s">
        <v>2</v>
      </c>
      <c r="C4" s="35" t="s">
        <v>9</v>
      </c>
      <c r="D4" s="32" t="s">
        <v>10</v>
      </c>
      <c r="E4" s="32" t="s">
        <v>11</v>
      </c>
      <c r="F4" s="32" t="s">
        <v>12</v>
      </c>
      <c r="G4" s="32" t="s">
        <v>13</v>
      </c>
      <c r="H4" s="32" t="s">
        <v>14</v>
      </c>
      <c r="I4" s="32" t="s">
        <v>15</v>
      </c>
      <c r="J4" s="32" t="s">
        <v>16</v>
      </c>
      <c r="K4" s="32" t="s">
        <v>17</v>
      </c>
      <c r="L4" s="32" t="s">
        <v>18</v>
      </c>
      <c r="M4" s="32" t="s">
        <v>19</v>
      </c>
    </row>
    <row r="5" spans="1:16" x14ac:dyDescent="0.25">
      <c r="A5" s="32"/>
      <c r="B5" s="32"/>
      <c r="C5" s="36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6" s="6" customFormat="1" x14ac:dyDescent="0.25">
      <c r="A6" s="14"/>
      <c r="B6" s="15" t="s">
        <v>20</v>
      </c>
      <c r="C6" s="16">
        <v>63077.8</v>
      </c>
      <c r="D6" s="16">
        <v>8662.5300000000007</v>
      </c>
      <c r="E6" s="16">
        <v>12340.27</v>
      </c>
      <c r="F6" s="16">
        <v>15283.05</v>
      </c>
      <c r="G6" s="16">
        <v>5541.45</v>
      </c>
      <c r="H6" s="16">
        <v>6979.19</v>
      </c>
      <c r="I6" s="16">
        <v>5468.14</v>
      </c>
      <c r="J6" s="16">
        <v>7155.59</v>
      </c>
      <c r="K6" s="16">
        <v>1647.58</v>
      </c>
      <c r="L6" s="16"/>
      <c r="M6" s="16"/>
      <c r="O6" s="8">
        <f>SUM(D6:M6)</f>
        <v>63077.8</v>
      </c>
      <c r="P6" s="8">
        <f>+C6-O6</f>
        <v>0</v>
      </c>
    </row>
    <row r="7" spans="1:16" s="7" customFormat="1" x14ac:dyDescent="0.25">
      <c r="A7" s="17">
        <v>1</v>
      </c>
      <c r="B7" s="18" t="s">
        <v>21</v>
      </c>
      <c r="C7" s="19">
        <v>6921.67</v>
      </c>
      <c r="D7" s="19">
        <v>6921.67</v>
      </c>
      <c r="E7" s="19"/>
      <c r="F7" s="19"/>
      <c r="G7" s="19"/>
      <c r="H7" s="19"/>
      <c r="I7" s="19"/>
      <c r="J7" s="19"/>
      <c r="K7" s="19"/>
      <c r="L7" s="19"/>
      <c r="M7" s="19"/>
      <c r="O7" s="8">
        <f t="shared" ref="O7:O70" si="0">SUM(D7:M7)</f>
        <v>6921.67</v>
      </c>
      <c r="P7" s="8">
        <f t="shared" ref="P7:P70" si="1">+C7-O7</f>
        <v>0</v>
      </c>
    </row>
    <row r="8" spans="1:16" x14ac:dyDescent="0.25">
      <c r="A8" s="20">
        <v>1.1000000000000001</v>
      </c>
      <c r="B8" s="21" t="s">
        <v>22</v>
      </c>
      <c r="C8" s="22">
        <v>100</v>
      </c>
      <c r="D8" s="22">
        <v>100</v>
      </c>
      <c r="E8" s="22"/>
      <c r="F8" s="22"/>
      <c r="G8" s="22"/>
      <c r="H8" s="23"/>
      <c r="I8" s="23"/>
      <c r="J8" s="23"/>
      <c r="K8" s="23"/>
      <c r="L8" s="23"/>
      <c r="M8" s="23"/>
      <c r="O8" s="8">
        <f t="shared" si="0"/>
        <v>100</v>
      </c>
      <c r="P8" s="8">
        <f t="shared" si="1"/>
        <v>0</v>
      </c>
    </row>
    <row r="9" spans="1:16" x14ac:dyDescent="0.25">
      <c r="A9" s="24">
        <v>1.2</v>
      </c>
      <c r="B9" s="25" t="s">
        <v>23</v>
      </c>
      <c r="C9" s="22">
        <v>1037.18</v>
      </c>
      <c r="D9" s="22">
        <v>1037.18</v>
      </c>
      <c r="E9" s="22"/>
      <c r="F9" s="22"/>
      <c r="G9" s="22"/>
      <c r="H9" s="22"/>
      <c r="I9" s="22"/>
      <c r="J9" s="22"/>
      <c r="K9" s="22"/>
      <c r="L9" s="22"/>
      <c r="M9" s="22"/>
      <c r="O9" s="8">
        <f t="shared" si="0"/>
        <v>1037.18</v>
      </c>
      <c r="P9" s="8">
        <f t="shared" si="1"/>
        <v>0</v>
      </c>
    </row>
    <row r="10" spans="1:16" x14ac:dyDescent="0.25">
      <c r="A10" s="24">
        <v>1.3</v>
      </c>
      <c r="B10" s="25" t="s">
        <v>24</v>
      </c>
      <c r="C10" s="22">
        <v>160.38</v>
      </c>
      <c r="D10" s="22">
        <v>160.38</v>
      </c>
      <c r="E10" s="22"/>
      <c r="F10" s="22"/>
      <c r="G10" s="22"/>
      <c r="H10" s="22"/>
      <c r="I10" s="22"/>
      <c r="J10" s="22"/>
      <c r="K10" s="22"/>
      <c r="L10" s="22"/>
      <c r="M10" s="22"/>
      <c r="O10" s="8">
        <f t="shared" si="0"/>
        <v>160.38</v>
      </c>
      <c r="P10" s="8">
        <f t="shared" si="1"/>
        <v>0</v>
      </c>
    </row>
    <row r="11" spans="1:16" x14ac:dyDescent="0.25">
      <c r="A11" s="20">
        <v>1.4</v>
      </c>
      <c r="B11" s="21" t="s">
        <v>25</v>
      </c>
      <c r="C11" s="22">
        <v>24.11</v>
      </c>
      <c r="D11" s="22">
        <v>24.11</v>
      </c>
      <c r="E11" s="22"/>
      <c r="F11" s="22"/>
      <c r="G11" s="22"/>
      <c r="H11" s="23"/>
      <c r="I11" s="23"/>
      <c r="J11" s="23"/>
      <c r="K11" s="23"/>
      <c r="L11" s="23"/>
      <c r="M11" s="23"/>
      <c r="O11" s="8">
        <f t="shared" si="0"/>
        <v>24.11</v>
      </c>
      <c r="P11" s="8">
        <f t="shared" si="1"/>
        <v>0</v>
      </c>
    </row>
    <row r="12" spans="1:16" x14ac:dyDescent="0.25">
      <c r="A12" s="20">
        <v>1.5</v>
      </c>
      <c r="B12" s="21" t="s">
        <v>26</v>
      </c>
      <c r="C12" s="22">
        <v>5600</v>
      </c>
      <c r="D12" s="22">
        <v>5600</v>
      </c>
      <c r="E12" s="22"/>
      <c r="F12" s="22"/>
      <c r="G12" s="22"/>
      <c r="H12" s="22"/>
      <c r="I12" s="22"/>
      <c r="J12" s="22"/>
      <c r="K12" s="22"/>
      <c r="L12" s="22"/>
      <c r="M12" s="22"/>
      <c r="O12" s="8">
        <f t="shared" si="0"/>
        <v>5600</v>
      </c>
      <c r="P12" s="8">
        <f t="shared" si="1"/>
        <v>0</v>
      </c>
    </row>
    <row r="13" spans="1:16" s="7" customFormat="1" x14ac:dyDescent="0.25">
      <c r="A13" s="17">
        <v>2</v>
      </c>
      <c r="B13" s="18" t="s">
        <v>27</v>
      </c>
      <c r="C13" s="19">
        <v>9765.69</v>
      </c>
      <c r="D13" s="19">
        <v>252.77</v>
      </c>
      <c r="E13" s="19">
        <v>6040.67</v>
      </c>
      <c r="F13" s="19">
        <v>3472.25</v>
      </c>
      <c r="G13" s="19"/>
      <c r="H13" s="19"/>
      <c r="I13" s="19"/>
      <c r="J13" s="19"/>
      <c r="K13" s="19"/>
      <c r="L13" s="19"/>
      <c r="M13" s="19"/>
      <c r="O13" s="8">
        <f t="shared" si="0"/>
        <v>9765.69</v>
      </c>
      <c r="P13" s="8">
        <f t="shared" si="1"/>
        <v>0</v>
      </c>
    </row>
    <row r="14" spans="1:16" x14ac:dyDescent="0.25">
      <c r="A14" s="24">
        <v>2.1</v>
      </c>
      <c r="B14" s="25" t="s">
        <v>28</v>
      </c>
      <c r="C14" s="22">
        <v>1348.11</v>
      </c>
      <c r="D14" s="22">
        <v>252.77</v>
      </c>
      <c r="E14" s="22">
        <v>1095.3399999999999</v>
      </c>
      <c r="F14" s="22"/>
      <c r="G14" s="22"/>
      <c r="H14" s="22"/>
      <c r="I14" s="22"/>
      <c r="J14" s="22"/>
      <c r="K14" s="22"/>
      <c r="L14" s="22"/>
      <c r="M14" s="22"/>
      <c r="O14" s="8">
        <f t="shared" si="0"/>
        <v>1348.11</v>
      </c>
      <c r="P14" s="8">
        <f t="shared" si="1"/>
        <v>0</v>
      </c>
    </row>
    <row r="15" spans="1:16" x14ac:dyDescent="0.25">
      <c r="A15" s="24">
        <v>2.2000000000000002</v>
      </c>
      <c r="B15" s="25" t="s">
        <v>29</v>
      </c>
      <c r="C15" s="26">
        <v>8417.58</v>
      </c>
      <c r="D15" s="22"/>
      <c r="E15" s="22">
        <v>4945.33</v>
      </c>
      <c r="F15" s="22">
        <v>3472.25</v>
      </c>
      <c r="G15" s="22"/>
      <c r="H15" s="23"/>
      <c r="I15" s="23"/>
      <c r="J15" s="23"/>
      <c r="K15" s="23"/>
      <c r="L15" s="23"/>
      <c r="M15" s="23"/>
      <c r="O15" s="8">
        <f t="shared" si="0"/>
        <v>8417.58</v>
      </c>
      <c r="P15" s="8">
        <f t="shared" si="1"/>
        <v>0</v>
      </c>
    </row>
    <row r="16" spans="1:16" s="7" customFormat="1" x14ac:dyDescent="0.25">
      <c r="A16" s="17">
        <v>3</v>
      </c>
      <c r="B16" s="18" t="s">
        <v>30</v>
      </c>
      <c r="C16" s="19">
        <v>851.1</v>
      </c>
      <c r="D16" s="19">
        <v>851.1</v>
      </c>
      <c r="E16" s="19"/>
      <c r="F16" s="19"/>
      <c r="G16" s="19"/>
      <c r="H16" s="19"/>
      <c r="I16" s="19"/>
      <c r="J16" s="19"/>
      <c r="K16" s="19"/>
      <c r="L16" s="19"/>
      <c r="M16" s="19"/>
      <c r="O16" s="8">
        <f t="shared" si="0"/>
        <v>851.1</v>
      </c>
      <c r="P16" s="8">
        <f t="shared" si="1"/>
        <v>0</v>
      </c>
    </row>
    <row r="17" spans="1:16" x14ac:dyDescent="0.25">
      <c r="A17" s="24">
        <v>3.1</v>
      </c>
      <c r="B17" s="25" t="s">
        <v>31</v>
      </c>
      <c r="C17" s="26">
        <v>851.1</v>
      </c>
      <c r="D17" s="22">
        <v>851.1</v>
      </c>
      <c r="E17" s="26"/>
      <c r="F17" s="26"/>
      <c r="G17" s="26"/>
      <c r="H17" s="26"/>
      <c r="I17" s="26"/>
      <c r="J17" s="26"/>
      <c r="K17" s="26"/>
      <c r="L17" s="26"/>
      <c r="M17" s="26"/>
      <c r="O17" s="8">
        <f t="shared" si="0"/>
        <v>851.1</v>
      </c>
      <c r="P17" s="8">
        <f t="shared" si="1"/>
        <v>0</v>
      </c>
    </row>
    <row r="18" spans="1:16" s="7" customFormat="1" x14ac:dyDescent="0.25">
      <c r="A18" s="17">
        <v>4</v>
      </c>
      <c r="B18" s="18" t="s">
        <v>32</v>
      </c>
      <c r="C18" s="19">
        <v>731.34</v>
      </c>
      <c r="D18" s="19">
        <v>99.95</v>
      </c>
      <c r="E18" s="19">
        <v>631.39</v>
      </c>
      <c r="F18" s="19"/>
      <c r="G18" s="19"/>
      <c r="H18" s="19"/>
      <c r="I18" s="19"/>
      <c r="J18" s="19"/>
      <c r="K18" s="19"/>
      <c r="L18" s="19"/>
      <c r="M18" s="19"/>
      <c r="O18" s="8">
        <f t="shared" si="0"/>
        <v>731.34</v>
      </c>
      <c r="P18" s="8">
        <f t="shared" si="1"/>
        <v>0</v>
      </c>
    </row>
    <row r="19" spans="1:16" x14ac:dyDescent="0.25">
      <c r="A19" s="24">
        <v>4.0999999999999996</v>
      </c>
      <c r="B19" s="25" t="s">
        <v>33</v>
      </c>
      <c r="C19" s="26">
        <v>114.23</v>
      </c>
      <c r="D19" s="22">
        <v>99.95</v>
      </c>
      <c r="E19" s="26">
        <v>14.28</v>
      </c>
      <c r="F19" s="26"/>
      <c r="G19" s="26"/>
      <c r="H19" s="26"/>
      <c r="I19" s="26"/>
      <c r="J19" s="26"/>
      <c r="K19" s="26"/>
      <c r="L19" s="26"/>
      <c r="M19" s="26"/>
      <c r="O19" s="8">
        <f t="shared" si="0"/>
        <v>114.23</v>
      </c>
      <c r="P19" s="8">
        <f t="shared" si="1"/>
        <v>0</v>
      </c>
    </row>
    <row r="20" spans="1:16" x14ac:dyDescent="0.25">
      <c r="A20" s="24">
        <v>4.2</v>
      </c>
      <c r="B20" s="25" t="s">
        <v>34</v>
      </c>
      <c r="C20" s="26">
        <v>617.11</v>
      </c>
      <c r="D20" s="26"/>
      <c r="E20" s="26">
        <v>617.11</v>
      </c>
      <c r="F20" s="26"/>
      <c r="G20" s="26"/>
      <c r="H20" s="26"/>
      <c r="I20" s="26"/>
      <c r="J20" s="26"/>
      <c r="K20" s="26"/>
      <c r="L20" s="26"/>
      <c r="M20" s="26"/>
      <c r="O20" s="8">
        <f t="shared" si="0"/>
        <v>617.11</v>
      </c>
      <c r="P20" s="8">
        <f t="shared" si="1"/>
        <v>0</v>
      </c>
    </row>
    <row r="21" spans="1:16" s="7" customFormat="1" x14ac:dyDescent="0.25">
      <c r="A21" s="17">
        <v>5</v>
      </c>
      <c r="B21" s="18" t="s">
        <v>35</v>
      </c>
      <c r="C21" s="19">
        <v>2742.76</v>
      </c>
      <c r="D21" s="19">
        <v>537.04</v>
      </c>
      <c r="E21" s="19">
        <v>2205.7199999999998</v>
      </c>
      <c r="F21" s="19"/>
      <c r="G21" s="19"/>
      <c r="H21" s="19"/>
      <c r="I21" s="19"/>
      <c r="J21" s="19"/>
      <c r="K21" s="19"/>
      <c r="L21" s="19"/>
      <c r="M21" s="19"/>
      <c r="O21" s="8">
        <f t="shared" si="0"/>
        <v>2742.7599999999998</v>
      </c>
      <c r="P21" s="8">
        <f t="shared" si="1"/>
        <v>0</v>
      </c>
    </row>
    <row r="22" spans="1:16" x14ac:dyDescent="0.25">
      <c r="A22" s="24">
        <v>5.0999999999999996</v>
      </c>
      <c r="B22" s="25" t="s">
        <v>36</v>
      </c>
      <c r="C22" s="26">
        <v>1129.9000000000001</v>
      </c>
      <c r="D22" s="26"/>
      <c r="E22" s="26">
        <v>1129.9000000000001</v>
      </c>
      <c r="F22" s="26"/>
      <c r="G22" s="26"/>
      <c r="H22" s="26"/>
      <c r="I22" s="26"/>
      <c r="J22" s="26"/>
      <c r="K22" s="26"/>
      <c r="L22" s="26"/>
      <c r="M22" s="26"/>
      <c r="O22" s="8">
        <f t="shared" si="0"/>
        <v>1129.9000000000001</v>
      </c>
      <c r="P22" s="8">
        <f t="shared" si="1"/>
        <v>0</v>
      </c>
    </row>
    <row r="23" spans="1:16" x14ac:dyDescent="0.25">
      <c r="A23" s="24">
        <v>5.2</v>
      </c>
      <c r="B23" s="25" t="s">
        <v>37</v>
      </c>
      <c r="C23" s="26">
        <v>1075.82</v>
      </c>
      <c r="D23" s="26"/>
      <c r="E23" s="26">
        <v>1075.82</v>
      </c>
      <c r="F23" s="26"/>
      <c r="G23" s="26"/>
      <c r="H23" s="26"/>
      <c r="I23" s="26"/>
      <c r="J23" s="26"/>
      <c r="K23" s="26"/>
      <c r="L23" s="26"/>
      <c r="M23" s="26"/>
      <c r="O23" s="8">
        <f t="shared" si="0"/>
        <v>1075.82</v>
      </c>
      <c r="P23" s="8">
        <f t="shared" si="1"/>
        <v>0</v>
      </c>
    </row>
    <row r="24" spans="1:16" x14ac:dyDescent="0.25">
      <c r="A24" s="24">
        <v>5.3</v>
      </c>
      <c r="B24" s="25" t="s">
        <v>38</v>
      </c>
      <c r="C24" s="26">
        <v>537.04</v>
      </c>
      <c r="D24" s="26">
        <v>537.04</v>
      </c>
      <c r="E24" s="26"/>
      <c r="F24" s="26"/>
      <c r="G24" s="26"/>
      <c r="H24" s="26"/>
      <c r="I24" s="26"/>
      <c r="J24" s="26"/>
      <c r="K24" s="26"/>
      <c r="L24" s="26"/>
      <c r="M24" s="26"/>
      <c r="O24" s="8">
        <f t="shared" si="0"/>
        <v>537.04</v>
      </c>
      <c r="P24" s="8">
        <f t="shared" si="1"/>
        <v>0</v>
      </c>
    </row>
    <row r="25" spans="1:16" s="7" customFormat="1" x14ac:dyDescent="0.25">
      <c r="A25" s="17">
        <v>6</v>
      </c>
      <c r="B25" s="18" t="s">
        <v>39</v>
      </c>
      <c r="C25" s="19">
        <v>1694.7</v>
      </c>
      <c r="D25" s="19"/>
      <c r="E25" s="19">
        <v>1694.7</v>
      </c>
      <c r="F25" s="19"/>
      <c r="G25" s="19"/>
      <c r="H25" s="19"/>
      <c r="I25" s="19"/>
      <c r="J25" s="19"/>
      <c r="K25" s="19"/>
      <c r="L25" s="19"/>
      <c r="M25" s="19"/>
      <c r="O25" s="8">
        <f t="shared" si="0"/>
        <v>1694.7</v>
      </c>
      <c r="P25" s="8">
        <f t="shared" si="1"/>
        <v>0</v>
      </c>
    </row>
    <row r="26" spans="1:16" x14ac:dyDescent="0.25">
      <c r="A26" s="24">
        <v>6.1</v>
      </c>
      <c r="B26" s="25" t="s">
        <v>40</v>
      </c>
      <c r="C26" s="26">
        <v>1694.7</v>
      </c>
      <c r="D26" s="26"/>
      <c r="E26" s="26">
        <v>1694.7</v>
      </c>
      <c r="F26" s="26"/>
      <c r="G26" s="26"/>
      <c r="H26" s="26"/>
      <c r="I26" s="26"/>
      <c r="J26" s="26"/>
      <c r="K26" s="26"/>
      <c r="L26" s="26"/>
      <c r="M26" s="26"/>
      <c r="O26" s="8">
        <f t="shared" si="0"/>
        <v>1694.7</v>
      </c>
      <c r="P26" s="8">
        <f t="shared" si="1"/>
        <v>0</v>
      </c>
    </row>
    <row r="27" spans="1:16" s="7" customFormat="1" x14ac:dyDescent="0.25">
      <c r="A27" s="17">
        <v>7</v>
      </c>
      <c r="B27" s="18" t="s">
        <v>41</v>
      </c>
      <c r="C27" s="19">
        <v>7200.32</v>
      </c>
      <c r="D27" s="19"/>
      <c r="E27" s="19">
        <v>1509.18</v>
      </c>
      <c r="F27" s="19">
        <v>5691.14</v>
      </c>
      <c r="G27" s="19"/>
      <c r="H27" s="19"/>
      <c r="I27" s="19"/>
      <c r="J27" s="19"/>
      <c r="K27" s="19"/>
      <c r="L27" s="19"/>
      <c r="M27" s="19"/>
      <c r="O27" s="8">
        <f t="shared" si="0"/>
        <v>7200.3200000000006</v>
      </c>
      <c r="P27" s="8">
        <f t="shared" si="1"/>
        <v>0</v>
      </c>
    </row>
    <row r="28" spans="1:16" x14ac:dyDescent="0.25">
      <c r="A28" s="24">
        <v>7.1</v>
      </c>
      <c r="B28" s="25" t="s">
        <v>42</v>
      </c>
      <c r="C28" s="26">
        <v>484.26</v>
      </c>
      <c r="D28" s="26"/>
      <c r="E28" s="26">
        <v>0</v>
      </c>
      <c r="F28" s="26">
        <v>484.26</v>
      </c>
      <c r="G28" s="26"/>
      <c r="H28" s="26"/>
      <c r="I28" s="26"/>
      <c r="J28" s="26"/>
      <c r="K28" s="26"/>
      <c r="L28" s="26"/>
      <c r="M28" s="26"/>
      <c r="O28" s="8">
        <f t="shared" si="0"/>
        <v>484.26</v>
      </c>
      <c r="P28" s="8">
        <f t="shared" si="1"/>
        <v>0</v>
      </c>
    </row>
    <row r="29" spans="1:16" x14ac:dyDescent="0.25">
      <c r="A29" s="24">
        <v>7.2</v>
      </c>
      <c r="B29" s="25" t="s">
        <v>43</v>
      </c>
      <c r="C29" s="26">
        <v>5174.34</v>
      </c>
      <c r="D29" s="26"/>
      <c r="E29" s="26">
        <v>1509.18</v>
      </c>
      <c r="F29" s="26">
        <v>3665.16</v>
      </c>
      <c r="G29" s="26"/>
      <c r="H29" s="26"/>
      <c r="I29" s="26"/>
      <c r="J29" s="26"/>
      <c r="K29" s="26"/>
      <c r="L29" s="26"/>
      <c r="M29" s="26"/>
      <c r="O29" s="8">
        <f t="shared" si="0"/>
        <v>5174.34</v>
      </c>
      <c r="P29" s="8">
        <f t="shared" si="1"/>
        <v>0</v>
      </c>
    </row>
    <row r="30" spans="1:16" x14ac:dyDescent="0.25">
      <c r="A30" s="24">
        <v>7.3</v>
      </c>
      <c r="B30" s="25" t="s">
        <v>44</v>
      </c>
      <c r="C30" s="26">
        <v>760.16</v>
      </c>
      <c r="D30" s="26"/>
      <c r="E30" s="26"/>
      <c r="F30" s="26">
        <v>760.16</v>
      </c>
      <c r="G30" s="26"/>
      <c r="H30" s="26"/>
      <c r="I30" s="26"/>
      <c r="J30" s="26"/>
      <c r="K30" s="26"/>
      <c r="L30" s="26"/>
      <c r="M30" s="26"/>
      <c r="O30" s="8">
        <f t="shared" si="0"/>
        <v>760.16</v>
      </c>
      <c r="P30" s="8">
        <f t="shared" si="1"/>
        <v>0</v>
      </c>
    </row>
    <row r="31" spans="1:16" x14ac:dyDescent="0.25">
      <c r="A31" s="24">
        <v>7.4</v>
      </c>
      <c r="B31" s="25" t="s">
        <v>45</v>
      </c>
      <c r="C31" s="26">
        <v>781.56</v>
      </c>
      <c r="D31" s="26"/>
      <c r="E31" s="26"/>
      <c r="F31" s="26">
        <v>781.56</v>
      </c>
      <c r="G31" s="26"/>
      <c r="H31" s="26"/>
      <c r="I31" s="26"/>
      <c r="J31" s="26"/>
      <c r="K31" s="26"/>
      <c r="L31" s="26"/>
      <c r="M31" s="26"/>
      <c r="O31" s="8">
        <f t="shared" si="0"/>
        <v>781.56</v>
      </c>
      <c r="P31" s="8">
        <f t="shared" si="1"/>
        <v>0</v>
      </c>
    </row>
    <row r="32" spans="1:16" s="7" customFormat="1" x14ac:dyDescent="0.25">
      <c r="A32" s="17">
        <v>8</v>
      </c>
      <c r="B32" s="18" t="s">
        <v>46</v>
      </c>
      <c r="C32" s="19">
        <v>4475.0200000000004</v>
      </c>
      <c r="D32" s="19"/>
      <c r="E32" s="19"/>
      <c r="F32" s="19">
        <v>1957.82</v>
      </c>
      <c r="G32" s="19">
        <v>2517.1999999999998</v>
      </c>
      <c r="H32" s="19"/>
      <c r="I32" s="19"/>
      <c r="J32" s="19"/>
      <c r="K32" s="19"/>
      <c r="L32" s="19"/>
      <c r="M32" s="19"/>
      <c r="O32" s="8">
        <f t="shared" si="0"/>
        <v>4475.0199999999995</v>
      </c>
      <c r="P32" s="8">
        <f t="shared" si="1"/>
        <v>0</v>
      </c>
    </row>
    <row r="33" spans="1:16" x14ac:dyDescent="0.25">
      <c r="A33" s="24">
        <v>8.1</v>
      </c>
      <c r="B33" s="25" t="s">
        <v>47</v>
      </c>
      <c r="C33" s="26">
        <v>4475.0200000000004</v>
      </c>
      <c r="D33" s="26"/>
      <c r="E33" s="26"/>
      <c r="F33" s="26">
        <v>1957.82</v>
      </c>
      <c r="G33" s="26">
        <v>2517.1999999999998</v>
      </c>
      <c r="H33" s="26"/>
      <c r="I33" s="26"/>
      <c r="J33" s="26"/>
      <c r="K33" s="26"/>
      <c r="L33" s="26"/>
      <c r="M33" s="26"/>
      <c r="O33" s="8">
        <f t="shared" si="0"/>
        <v>4475.0199999999995</v>
      </c>
      <c r="P33" s="8">
        <f t="shared" si="1"/>
        <v>0</v>
      </c>
    </row>
    <row r="34" spans="1:16" s="7" customFormat="1" x14ac:dyDescent="0.25">
      <c r="A34" s="17">
        <v>9</v>
      </c>
      <c r="B34" s="18" t="s">
        <v>48</v>
      </c>
      <c r="C34" s="19">
        <v>2294.1</v>
      </c>
      <c r="D34" s="19"/>
      <c r="E34" s="19">
        <v>258.61</v>
      </c>
      <c r="F34" s="19">
        <v>2035.49</v>
      </c>
      <c r="G34" s="19"/>
      <c r="H34" s="19"/>
      <c r="I34" s="19"/>
      <c r="J34" s="19"/>
      <c r="K34" s="19"/>
      <c r="L34" s="19"/>
      <c r="M34" s="19"/>
      <c r="O34" s="8">
        <f t="shared" si="0"/>
        <v>2294.1</v>
      </c>
      <c r="P34" s="8">
        <f t="shared" si="1"/>
        <v>0</v>
      </c>
    </row>
    <row r="35" spans="1:16" x14ac:dyDescent="0.25">
      <c r="A35" s="24">
        <v>9.1</v>
      </c>
      <c r="B35" s="25" t="s">
        <v>49</v>
      </c>
      <c r="C35" s="26">
        <v>591.1</v>
      </c>
      <c r="D35" s="26"/>
      <c r="E35" s="26">
        <v>258.61</v>
      </c>
      <c r="F35" s="26">
        <v>332.49</v>
      </c>
      <c r="G35" s="26"/>
      <c r="H35" s="26"/>
      <c r="I35" s="26"/>
      <c r="J35" s="26"/>
      <c r="K35" s="26"/>
      <c r="L35" s="26"/>
      <c r="M35" s="26"/>
      <c r="O35" s="8">
        <f t="shared" si="0"/>
        <v>591.1</v>
      </c>
      <c r="P35" s="8">
        <f t="shared" si="1"/>
        <v>0</v>
      </c>
    </row>
    <row r="36" spans="1:16" x14ac:dyDescent="0.25">
      <c r="A36" s="24">
        <v>9.1999999999999993</v>
      </c>
      <c r="B36" s="25" t="s">
        <v>50</v>
      </c>
      <c r="C36" s="26">
        <v>1010</v>
      </c>
      <c r="D36" s="26"/>
      <c r="E36" s="26"/>
      <c r="F36" s="26">
        <v>1010</v>
      </c>
      <c r="G36" s="26"/>
      <c r="H36" s="26"/>
      <c r="I36" s="26"/>
      <c r="J36" s="26"/>
      <c r="K36" s="26"/>
      <c r="L36" s="26"/>
      <c r="M36" s="26"/>
      <c r="O36" s="8">
        <f t="shared" si="0"/>
        <v>1010</v>
      </c>
      <c r="P36" s="8">
        <f t="shared" si="1"/>
        <v>0</v>
      </c>
    </row>
    <row r="37" spans="1:16" x14ac:dyDescent="0.25">
      <c r="A37" s="24">
        <v>9.3000000000000007</v>
      </c>
      <c r="B37" s="25" t="s">
        <v>51</v>
      </c>
      <c r="C37" s="26">
        <v>693</v>
      </c>
      <c r="D37" s="26"/>
      <c r="E37" s="26"/>
      <c r="F37" s="26">
        <v>693</v>
      </c>
      <c r="G37" s="26"/>
      <c r="H37" s="26"/>
      <c r="I37" s="26"/>
      <c r="J37" s="26"/>
      <c r="K37" s="26"/>
      <c r="L37" s="26"/>
      <c r="M37" s="26"/>
      <c r="O37" s="8">
        <f t="shared" si="0"/>
        <v>693</v>
      </c>
      <c r="P37" s="8">
        <f t="shared" si="1"/>
        <v>0</v>
      </c>
    </row>
    <row r="38" spans="1:16" s="7" customFormat="1" x14ac:dyDescent="0.25">
      <c r="A38" s="17">
        <v>10</v>
      </c>
      <c r="B38" s="18" t="s">
        <v>52</v>
      </c>
      <c r="C38" s="19">
        <v>884.25</v>
      </c>
      <c r="D38" s="19"/>
      <c r="E38" s="19"/>
      <c r="F38" s="19">
        <v>884.25</v>
      </c>
      <c r="G38" s="19"/>
      <c r="H38" s="19"/>
      <c r="I38" s="19"/>
      <c r="J38" s="19"/>
      <c r="K38" s="19"/>
      <c r="L38" s="19"/>
      <c r="M38" s="19"/>
      <c r="O38" s="8">
        <f t="shared" si="0"/>
        <v>884.25</v>
      </c>
      <c r="P38" s="8">
        <f t="shared" si="1"/>
        <v>0</v>
      </c>
    </row>
    <row r="39" spans="1:16" x14ac:dyDescent="0.25">
      <c r="A39" s="24">
        <v>10.1</v>
      </c>
      <c r="B39" s="25" t="s">
        <v>53</v>
      </c>
      <c r="C39" s="26">
        <v>194.25</v>
      </c>
      <c r="D39" s="26"/>
      <c r="E39" s="26"/>
      <c r="F39" s="26">
        <v>194.25</v>
      </c>
      <c r="G39" s="26"/>
      <c r="H39" s="26"/>
      <c r="I39" s="26"/>
      <c r="J39" s="26"/>
      <c r="K39" s="26"/>
      <c r="L39" s="26"/>
      <c r="M39" s="26"/>
      <c r="O39" s="8">
        <f t="shared" si="0"/>
        <v>194.25</v>
      </c>
      <c r="P39" s="8">
        <f t="shared" si="1"/>
        <v>0</v>
      </c>
    </row>
    <row r="40" spans="1:16" x14ac:dyDescent="0.25">
      <c r="A40" s="24">
        <v>10.199999999999999</v>
      </c>
      <c r="B40" s="25" t="s">
        <v>54</v>
      </c>
      <c r="C40" s="26">
        <v>690</v>
      </c>
      <c r="D40" s="26"/>
      <c r="E40" s="26"/>
      <c r="F40" s="26">
        <v>690</v>
      </c>
      <c r="G40" s="26"/>
      <c r="H40" s="26"/>
      <c r="I40" s="26"/>
      <c r="J40" s="26"/>
      <c r="K40" s="26"/>
      <c r="L40" s="26"/>
      <c r="M40" s="26"/>
      <c r="O40" s="8">
        <f t="shared" si="0"/>
        <v>690</v>
      </c>
      <c r="P40" s="8">
        <f t="shared" si="1"/>
        <v>0</v>
      </c>
    </row>
    <row r="41" spans="1:16" s="7" customFormat="1" x14ac:dyDescent="0.25">
      <c r="A41" s="17">
        <v>11</v>
      </c>
      <c r="B41" s="18" t="s">
        <v>55</v>
      </c>
      <c r="C41" s="19">
        <v>15390.82</v>
      </c>
      <c r="D41" s="19"/>
      <c r="E41" s="19"/>
      <c r="F41" s="19">
        <v>1242.0999999999999</v>
      </c>
      <c r="G41" s="19">
        <v>3024.25</v>
      </c>
      <c r="H41" s="19">
        <v>6979.19</v>
      </c>
      <c r="I41" s="19">
        <v>4145.28</v>
      </c>
      <c r="J41" s="19"/>
      <c r="K41" s="19"/>
      <c r="L41" s="19"/>
      <c r="M41" s="19"/>
      <c r="O41" s="8">
        <f t="shared" si="0"/>
        <v>15390.82</v>
      </c>
      <c r="P41" s="8">
        <f t="shared" si="1"/>
        <v>0</v>
      </c>
    </row>
    <row r="42" spans="1:16" x14ac:dyDescent="0.25">
      <c r="A42" s="24">
        <v>11.1</v>
      </c>
      <c r="B42" s="25" t="s">
        <v>56</v>
      </c>
      <c r="C42" s="26">
        <v>4320.3500000000004</v>
      </c>
      <c r="D42" s="26"/>
      <c r="E42" s="26"/>
      <c r="F42" s="26">
        <v>1242.0999999999999</v>
      </c>
      <c r="G42" s="26">
        <v>3024.25</v>
      </c>
      <c r="H42" s="26">
        <v>54</v>
      </c>
      <c r="I42" s="26"/>
      <c r="J42" s="26"/>
      <c r="K42" s="26"/>
      <c r="L42" s="26"/>
      <c r="M42" s="26"/>
      <c r="O42" s="8">
        <f t="shared" si="0"/>
        <v>4320.3500000000004</v>
      </c>
      <c r="P42" s="8">
        <f t="shared" si="1"/>
        <v>0</v>
      </c>
    </row>
    <row r="43" spans="1:16" x14ac:dyDescent="0.25">
      <c r="A43" s="24">
        <v>11.2</v>
      </c>
      <c r="B43" s="25" t="s">
        <v>57</v>
      </c>
      <c r="C43" s="26">
        <v>7483.87</v>
      </c>
      <c r="D43" s="26"/>
      <c r="E43" s="26"/>
      <c r="F43" s="26"/>
      <c r="G43" s="26"/>
      <c r="H43" s="26">
        <v>6431.45</v>
      </c>
      <c r="I43" s="26">
        <v>1052.42</v>
      </c>
      <c r="J43" s="26"/>
      <c r="K43" s="26"/>
      <c r="L43" s="26"/>
      <c r="M43" s="26"/>
      <c r="O43" s="8">
        <f t="shared" si="0"/>
        <v>7483.87</v>
      </c>
      <c r="P43" s="8">
        <f t="shared" si="1"/>
        <v>0</v>
      </c>
    </row>
    <row r="44" spans="1:16" x14ac:dyDescent="0.25">
      <c r="A44" s="24">
        <v>11.3</v>
      </c>
      <c r="B44" s="25" t="s">
        <v>58</v>
      </c>
      <c r="C44" s="26">
        <v>2257.1</v>
      </c>
      <c r="D44" s="26"/>
      <c r="E44" s="26"/>
      <c r="F44" s="26"/>
      <c r="G44" s="26"/>
      <c r="H44" s="26">
        <v>493.74</v>
      </c>
      <c r="I44" s="26">
        <v>1763.36</v>
      </c>
      <c r="J44" s="26"/>
      <c r="K44" s="26"/>
      <c r="L44" s="26"/>
      <c r="M44" s="26"/>
      <c r="O44" s="8">
        <f t="shared" si="0"/>
        <v>2257.1</v>
      </c>
      <c r="P44" s="8">
        <f t="shared" si="1"/>
        <v>0</v>
      </c>
    </row>
    <row r="45" spans="1:16" x14ac:dyDescent="0.25">
      <c r="A45" s="24">
        <v>11.4</v>
      </c>
      <c r="B45" s="25" t="s">
        <v>59</v>
      </c>
      <c r="C45" s="26">
        <v>278.8</v>
      </c>
      <c r="D45" s="26"/>
      <c r="E45" s="26"/>
      <c r="F45" s="26"/>
      <c r="G45" s="26"/>
      <c r="H45" s="26"/>
      <c r="I45" s="26">
        <v>278.8</v>
      </c>
      <c r="J45" s="26"/>
      <c r="K45" s="26"/>
      <c r="L45" s="26"/>
      <c r="M45" s="26"/>
      <c r="O45" s="8">
        <f t="shared" si="0"/>
        <v>278.8</v>
      </c>
      <c r="P45" s="8">
        <f t="shared" si="1"/>
        <v>0</v>
      </c>
    </row>
    <row r="46" spans="1:16" x14ac:dyDescent="0.25">
      <c r="A46" s="24">
        <v>11.5</v>
      </c>
      <c r="B46" s="25" t="s">
        <v>60</v>
      </c>
      <c r="C46" s="26">
        <v>668.53</v>
      </c>
      <c r="D46" s="26"/>
      <c r="E46" s="26"/>
      <c r="F46" s="26"/>
      <c r="G46" s="26"/>
      <c r="H46" s="26"/>
      <c r="I46" s="26">
        <v>668.53</v>
      </c>
      <c r="J46" s="26"/>
      <c r="K46" s="26"/>
      <c r="L46" s="26"/>
      <c r="M46" s="26"/>
      <c r="O46" s="8">
        <f t="shared" si="0"/>
        <v>668.53</v>
      </c>
      <c r="P46" s="8">
        <f t="shared" si="1"/>
        <v>0</v>
      </c>
    </row>
    <row r="47" spans="1:16" x14ac:dyDescent="0.25">
      <c r="A47" s="24">
        <v>11.6</v>
      </c>
      <c r="B47" s="25" t="s">
        <v>61</v>
      </c>
      <c r="C47" s="26">
        <v>382.17</v>
      </c>
      <c r="D47" s="26"/>
      <c r="E47" s="26"/>
      <c r="F47" s="26"/>
      <c r="G47" s="26"/>
      <c r="H47" s="26"/>
      <c r="I47" s="26">
        <v>382.17</v>
      </c>
      <c r="J47" s="26"/>
      <c r="K47" s="26"/>
      <c r="L47" s="26"/>
      <c r="M47" s="26"/>
      <c r="O47" s="8">
        <f t="shared" si="0"/>
        <v>382.17</v>
      </c>
      <c r="P47" s="8">
        <f t="shared" si="1"/>
        <v>0</v>
      </c>
    </row>
    <row r="48" spans="1:16" s="7" customFormat="1" x14ac:dyDescent="0.25">
      <c r="A48" s="17">
        <v>12</v>
      </c>
      <c r="B48" s="18" t="s">
        <v>62</v>
      </c>
      <c r="C48" s="19">
        <v>6485.36</v>
      </c>
      <c r="D48" s="19"/>
      <c r="E48" s="19"/>
      <c r="F48" s="19"/>
      <c r="G48" s="19"/>
      <c r="H48" s="19"/>
      <c r="I48" s="19">
        <v>1322.86</v>
      </c>
      <c r="J48" s="19">
        <v>5162.5</v>
      </c>
      <c r="K48" s="19"/>
      <c r="L48" s="19"/>
      <c r="M48" s="19"/>
      <c r="O48" s="8">
        <f t="shared" si="0"/>
        <v>6485.36</v>
      </c>
      <c r="P48" s="8">
        <f t="shared" si="1"/>
        <v>0</v>
      </c>
    </row>
    <row r="49" spans="1:16" x14ac:dyDescent="0.25">
      <c r="A49" s="24">
        <v>12.1</v>
      </c>
      <c r="B49" s="25" t="s">
        <v>63</v>
      </c>
      <c r="C49" s="26">
        <v>185.36</v>
      </c>
      <c r="D49" s="26"/>
      <c r="E49" s="26"/>
      <c r="F49" s="26"/>
      <c r="G49" s="26"/>
      <c r="H49" s="26"/>
      <c r="I49" s="26">
        <v>185.36</v>
      </c>
      <c r="J49" s="26"/>
      <c r="K49" s="26"/>
      <c r="L49" s="26"/>
      <c r="M49" s="26"/>
      <c r="O49" s="8">
        <f t="shared" si="0"/>
        <v>185.36</v>
      </c>
      <c r="P49" s="8">
        <f t="shared" si="1"/>
        <v>0</v>
      </c>
    </row>
    <row r="50" spans="1:16" x14ac:dyDescent="0.25">
      <c r="A50" s="24">
        <v>12.2</v>
      </c>
      <c r="B50" s="25" t="s">
        <v>64</v>
      </c>
      <c r="C50" s="26">
        <v>1300</v>
      </c>
      <c r="D50" s="26"/>
      <c r="E50" s="26"/>
      <c r="F50" s="26"/>
      <c r="G50" s="26"/>
      <c r="H50" s="26"/>
      <c r="I50" s="26">
        <v>1137.5</v>
      </c>
      <c r="J50" s="26">
        <v>162.5</v>
      </c>
      <c r="K50" s="26"/>
      <c r="L50" s="26"/>
      <c r="M50" s="26"/>
      <c r="O50" s="8">
        <f t="shared" si="0"/>
        <v>1300</v>
      </c>
      <c r="P50" s="8">
        <f t="shared" si="1"/>
        <v>0</v>
      </c>
    </row>
    <row r="51" spans="1:16" x14ac:dyDescent="0.25">
      <c r="A51" s="24">
        <v>12.3</v>
      </c>
      <c r="B51" s="25" t="s">
        <v>65</v>
      </c>
      <c r="C51" s="26">
        <v>5000</v>
      </c>
      <c r="D51" s="26"/>
      <c r="E51" s="26"/>
      <c r="F51" s="26"/>
      <c r="G51" s="26"/>
      <c r="H51" s="26"/>
      <c r="I51" s="26"/>
      <c r="J51" s="26">
        <v>5000</v>
      </c>
      <c r="K51" s="26"/>
      <c r="L51" s="26"/>
      <c r="M51" s="26"/>
      <c r="O51" s="8">
        <f t="shared" si="0"/>
        <v>5000</v>
      </c>
      <c r="P51" s="8">
        <f t="shared" si="1"/>
        <v>0</v>
      </c>
    </row>
    <row r="52" spans="1:16" s="7" customFormat="1" x14ac:dyDescent="0.25">
      <c r="A52" s="17">
        <v>13</v>
      </c>
      <c r="B52" s="18" t="s">
        <v>66</v>
      </c>
      <c r="C52" s="19">
        <v>3640.67</v>
      </c>
      <c r="D52" s="19"/>
      <c r="E52" s="19"/>
      <c r="F52" s="19"/>
      <c r="G52" s="19"/>
      <c r="H52" s="19"/>
      <c r="I52" s="19"/>
      <c r="J52" s="19">
        <v>1993.09</v>
      </c>
      <c r="K52" s="19">
        <v>1647.58</v>
      </c>
      <c r="L52" s="19"/>
      <c r="M52" s="19"/>
      <c r="O52" s="8">
        <f t="shared" si="0"/>
        <v>3640.67</v>
      </c>
      <c r="P52" s="8">
        <f t="shared" si="1"/>
        <v>0</v>
      </c>
    </row>
    <row r="53" spans="1:16" x14ac:dyDescent="0.25">
      <c r="A53" s="24">
        <v>13.1</v>
      </c>
      <c r="B53" s="25" t="s">
        <v>67</v>
      </c>
      <c r="C53" s="26">
        <v>427.84</v>
      </c>
      <c r="D53" s="26"/>
      <c r="E53" s="26"/>
      <c r="F53" s="26"/>
      <c r="G53" s="26"/>
      <c r="H53" s="26"/>
      <c r="I53" s="26"/>
      <c r="J53" s="26">
        <v>427.84</v>
      </c>
      <c r="K53" s="26"/>
      <c r="L53" s="26"/>
      <c r="M53" s="26"/>
      <c r="O53" s="8">
        <f t="shared" si="0"/>
        <v>427.84</v>
      </c>
      <c r="P53" s="8">
        <f t="shared" si="1"/>
        <v>0</v>
      </c>
    </row>
    <row r="54" spans="1:16" x14ac:dyDescent="0.25">
      <c r="A54" s="24">
        <v>13.2</v>
      </c>
      <c r="B54" s="25" t="s">
        <v>68</v>
      </c>
      <c r="C54" s="26">
        <v>212.52</v>
      </c>
      <c r="D54" s="26"/>
      <c r="E54" s="26"/>
      <c r="F54" s="26"/>
      <c r="G54" s="26"/>
      <c r="H54" s="26"/>
      <c r="I54" s="26"/>
      <c r="J54" s="26">
        <v>212.52</v>
      </c>
      <c r="K54" s="26"/>
      <c r="L54" s="26"/>
      <c r="M54" s="26"/>
      <c r="O54" s="8">
        <f t="shared" si="0"/>
        <v>212.52</v>
      </c>
      <c r="P54" s="8">
        <f t="shared" si="1"/>
        <v>0</v>
      </c>
    </row>
    <row r="55" spans="1:16" x14ac:dyDescent="0.25">
      <c r="A55" s="24">
        <v>13.3</v>
      </c>
      <c r="B55" s="25" t="s">
        <v>69</v>
      </c>
      <c r="C55" s="26">
        <v>913.44</v>
      </c>
      <c r="D55" s="26"/>
      <c r="E55" s="26"/>
      <c r="F55" s="26"/>
      <c r="G55" s="26"/>
      <c r="H55" s="26"/>
      <c r="I55" s="26"/>
      <c r="J55" s="26">
        <v>913.44</v>
      </c>
      <c r="K55" s="26"/>
      <c r="L55" s="26"/>
      <c r="M55" s="26"/>
      <c r="O55" s="8">
        <f t="shared" si="0"/>
        <v>913.44</v>
      </c>
      <c r="P55" s="8">
        <f t="shared" si="1"/>
        <v>0</v>
      </c>
    </row>
    <row r="56" spans="1:16" x14ac:dyDescent="0.25">
      <c r="A56" s="24">
        <v>13.4</v>
      </c>
      <c r="B56" s="25" t="s">
        <v>70</v>
      </c>
      <c r="C56" s="26">
        <v>256.74</v>
      </c>
      <c r="D56" s="26"/>
      <c r="E56" s="26"/>
      <c r="F56" s="26"/>
      <c r="G56" s="26"/>
      <c r="H56" s="26"/>
      <c r="I56" s="26"/>
      <c r="J56" s="26">
        <v>256.74</v>
      </c>
      <c r="K56" s="26"/>
      <c r="L56" s="26"/>
      <c r="M56" s="26"/>
      <c r="O56" s="8">
        <f t="shared" si="0"/>
        <v>256.74</v>
      </c>
      <c r="P56" s="8">
        <f t="shared" si="1"/>
        <v>0</v>
      </c>
    </row>
    <row r="57" spans="1:16" x14ac:dyDescent="0.25">
      <c r="A57" s="24">
        <v>13.5</v>
      </c>
      <c r="B57" s="25" t="s">
        <v>71</v>
      </c>
      <c r="C57" s="26">
        <v>208.63</v>
      </c>
      <c r="D57" s="26"/>
      <c r="E57" s="26"/>
      <c r="F57" s="26"/>
      <c r="G57" s="26"/>
      <c r="H57" s="26"/>
      <c r="I57" s="26"/>
      <c r="J57" s="26">
        <v>182.55</v>
      </c>
      <c r="K57" s="26">
        <v>26.08</v>
      </c>
      <c r="L57" s="26"/>
      <c r="M57" s="26"/>
      <c r="O57" s="8">
        <f t="shared" si="0"/>
        <v>208.63</v>
      </c>
      <c r="P57" s="8">
        <f t="shared" si="1"/>
        <v>0</v>
      </c>
    </row>
    <row r="58" spans="1:16" x14ac:dyDescent="0.25">
      <c r="A58" s="24">
        <v>13.6</v>
      </c>
      <c r="B58" s="25" t="s">
        <v>72</v>
      </c>
      <c r="C58" s="26">
        <v>637.37</v>
      </c>
      <c r="D58" s="26"/>
      <c r="E58" s="26"/>
      <c r="F58" s="26"/>
      <c r="G58" s="26"/>
      <c r="H58" s="26"/>
      <c r="I58" s="26"/>
      <c r="J58" s="26"/>
      <c r="K58" s="26">
        <v>637.37</v>
      </c>
      <c r="L58" s="26"/>
      <c r="M58" s="26"/>
      <c r="O58" s="8">
        <f t="shared" si="0"/>
        <v>637.37</v>
      </c>
      <c r="P58" s="8">
        <f t="shared" si="1"/>
        <v>0</v>
      </c>
    </row>
    <row r="59" spans="1:16" x14ac:dyDescent="0.25">
      <c r="A59" s="24">
        <v>13.7</v>
      </c>
      <c r="B59" s="25" t="s">
        <v>73</v>
      </c>
      <c r="C59" s="26">
        <v>984.13</v>
      </c>
      <c r="D59" s="26"/>
      <c r="E59" s="26"/>
      <c r="F59" s="26"/>
      <c r="G59" s="26"/>
      <c r="H59" s="26"/>
      <c r="I59" s="26"/>
      <c r="J59" s="26"/>
      <c r="K59" s="26">
        <v>984.13</v>
      </c>
      <c r="L59" s="26"/>
      <c r="M59" s="26"/>
      <c r="O59" s="8">
        <f t="shared" si="0"/>
        <v>984.13</v>
      </c>
      <c r="P59" s="8">
        <f t="shared" si="1"/>
        <v>0</v>
      </c>
    </row>
    <row r="60" spans="1:16" s="6" customFormat="1" x14ac:dyDescent="0.25">
      <c r="A60" s="27"/>
      <c r="B60" s="28" t="s">
        <v>74</v>
      </c>
      <c r="C60" s="23">
        <v>326324.98</v>
      </c>
      <c r="D60" s="23"/>
      <c r="E60" s="23"/>
      <c r="F60" s="23"/>
      <c r="G60" s="23"/>
      <c r="H60" s="23"/>
      <c r="I60" s="23"/>
      <c r="J60" s="23"/>
      <c r="K60" s="23">
        <v>326324.98</v>
      </c>
      <c r="L60" s="23"/>
      <c r="M60" s="23"/>
      <c r="O60" s="8">
        <f t="shared" si="0"/>
        <v>326324.98</v>
      </c>
      <c r="P60" s="8">
        <f t="shared" si="1"/>
        <v>0</v>
      </c>
    </row>
    <row r="61" spans="1:16" s="6" customFormat="1" x14ac:dyDescent="0.25">
      <c r="A61" s="27">
        <v>14</v>
      </c>
      <c r="B61" s="28" t="s">
        <v>75</v>
      </c>
      <c r="C61" s="23">
        <v>326324.98</v>
      </c>
      <c r="D61" s="23"/>
      <c r="E61" s="23"/>
      <c r="F61" s="23"/>
      <c r="G61" s="23"/>
      <c r="H61" s="23"/>
      <c r="I61" s="23"/>
      <c r="J61" s="23"/>
      <c r="K61" s="23">
        <v>326324.98</v>
      </c>
      <c r="L61" s="23"/>
      <c r="M61" s="23"/>
      <c r="O61" s="8">
        <f t="shared" si="0"/>
        <v>326324.98</v>
      </c>
      <c r="P61" s="8">
        <f t="shared" si="1"/>
        <v>0</v>
      </c>
    </row>
    <row r="62" spans="1:16" s="7" customFormat="1" x14ac:dyDescent="0.25">
      <c r="A62" s="17">
        <v>14.1</v>
      </c>
      <c r="B62" s="18" t="s">
        <v>76</v>
      </c>
      <c r="C62" s="19">
        <v>99545.64</v>
      </c>
      <c r="D62" s="19"/>
      <c r="E62" s="19"/>
      <c r="F62" s="19"/>
      <c r="G62" s="19"/>
      <c r="H62" s="19"/>
      <c r="I62" s="19"/>
      <c r="J62" s="19"/>
      <c r="K62" s="19">
        <v>99545.64</v>
      </c>
      <c r="L62" s="19"/>
      <c r="M62" s="19"/>
      <c r="O62" s="8">
        <f t="shared" si="0"/>
        <v>99545.64</v>
      </c>
      <c r="P62" s="8">
        <f t="shared" si="1"/>
        <v>0</v>
      </c>
    </row>
    <row r="63" spans="1:16" x14ac:dyDescent="0.25">
      <c r="A63" s="24" t="s">
        <v>77</v>
      </c>
      <c r="B63" s="25" t="s">
        <v>78</v>
      </c>
      <c r="C63" s="26">
        <v>27429.3</v>
      </c>
      <c r="D63" s="26"/>
      <c r="E63" s="26"/>
      <c r="F63" s="26"/>
      <c r="G63" s="26"/>
      <c r="H63" s="26"/>
      <c r="I63" s="26"/>
      <c r="J63" s="26"/>
      <c r="K63" s="26">
        <v>27429.3</v>
      </c>
      <c r="L63" s="26"/>
      <c r="M63" s="26"/>
      <c r="O63" s="8">
        <f t="shared" si="0"/>
        <v>27429.3</v>
      </c>
      <c r="P63" s="8">
        <f t="shared" si="1"/>
        <v>0</v>
      </c>
    </row>
    <row r="64" spans="1:16" x14ac:dyDescent="0.25">
      <c r="A64" s="24" t="s">
        <v>79</v>
      </c>
      <c r="B64" s="25" t="s">
        <v>80</v>
      </c>
      <c r="C64" s="26">
        <v>39923</v>
      </c>
      <c r="D64" s="26"/>
      <c r="E64" s="26"/>
      <c r="F64" s="26"/>
      <c r="G64" s="26"/>
      <c r="H64" s="26"/>
      <c r="I64" s="26"/>
      <c r="J64" s="26"/>
      <c r="K64" s="26">
        <v>39923</v>
      </c>
      <c r="L64" s="26"/>
      <c r="M64" s="26"/>
      <c r="O64" s="8">
        <f t="shared" si="0"/>
        <v>39923</v>
      </c>
      <c r="P64" s="8">
        <f t="shared" si="1"/>
        <v>0</v>
      </c>
    </row>
    <row r="65" spans="1:16" x14ac:dyDescent="0.25">
      <c r="A65" s="24" t="s">
        <v>81</v>
      </c>
      <c r="B65" s="25" t="s">
        <v>82</v>
      </c>
      <c r="C65" s="26">
        <v>32193.34</v>
      </c>
      <c r="D65" s="26"/>
      <c r="E65" s="26"/>
      <c r="F65" s="26"/>
      <c r="G65" s="26"/>
      <c r="H65" s="26"/>
      <c r="I65" s="26"/>
      <c r="J65" s="26"/>
      <c r="K65" s="26">
        <v>32193.34</v>
      </c>
      <c r="L65" s="26"/>
      <c r="M65" s="26"/>
      <c r="O65" s="8">
        <f t="shared" si="0"/>
        <v>32193.34</v>
      </c>
      <c r="P65" s="8">
        <f t="shared" si="1"/>
        <v>0</v>
      </c>
    </row>
    <row r="66" spans="1:16" s="7" customFormat="1" x14ac:dyDescent="0.25">
      <c r="A66" s="17">
        <v>14.2</v>
      </c>
      <c r="B66" s="18" t="s">
        <v>83</v>
      </c>
      <c r="C66" s="19">
        <v>129547.34</v>
      </c>
      <c r="D66" s="19"/>
      <c r="E66" s="19"/>
      <c r="F66" s="19"/>
      <c r="G66" s="19"/>
      <c r="H66" s="19"/>
      <c r="I66" s="19"/>
      <c r="J66" s="19"/>
      <c r="K66" s="19">
        <v>129547.34</v>
      </c>
      <c r="L66" s="19"/>
      <c r="M66" s="19"/>
      <c r="O66" s="8">
        <f t="shared" si="0"/>
        <v>129547.34</v>
      </c>
      <c r="P66" s="8">
        <f t="shared" si="1"/>
        <v>0</v>
      </c>
    </row>
    <row r="67" spans="1:16" x14ac:dyDescent="0.25">
      <c r="A67" s="24" t="s">
        <v>84</v>
      </c>
      <c r="B67" s="25" t="s">
        <v>85</v>
      </c>
      <c r="C67" s="26">
        <v>5990</v>
      </c>
      <c r="D67" s="26"/>
      <c r="E67" s="26"/>
      <c r="F67" s="26"/>
      <c r="G67" s="26"/>
      <c r="H67" s="26"/>
      <c r="I67" s="26"/>
      <c r="J67" s="26"/>
      <c r="K67" s="26">
        <v>5990</v>
      </c>
      <c r="L67" s="26"/>
      <c r="M67" s="26"/>
      <c r="O67" s="8">
        <f t="shared" si="0"/>
        <v>5990</v>
      </c>
      <c r="P67" s="8">
        <f t="shared" si="1"/>
        <v>0</v>
      </c>
    </row>
    <row r="68" spans="1:16" x14ac:dyDescent="0.25">
      <c r="A68" s="24" t="s">
        <v>86</v>
      </c>
      <c r="B68" s="25" t="s">
        <v>87</v>
      </c>
      <c r="C68" s="26">
        <v>8535</v>
      </c>
      <c r="D68" s="26"/>
      <c r="E68" s="26"/>
      <c r="F68" s="26"/>
      <c r="G68" s="26"/>
      <c r="H68" s="26"/>
      <c r="I68" s="26"/>
      <c r="J68" s="26"/>
      <c r="K68" s="26">
        <v>8535</v>
      </c>
      <c r="L68" s="26"/>
      <c r="M68" s="26"/>
      <c r="O68" s="8">
        <f t="shared" si="0"/>
        <v>8535</v>
      </c>
      <c r="P68" s="8">
        <f t="shared" si="1"/>
        <v>0</v>
      </c>
    </row>
    <row r="69" spans="1:16" x14ac:dyDescent="0.25">
      <c r="A69" s="24" t="s">
        <v>88</v>
      </c>
      <c r="B69" s="25" t="s">
        <v>89</v>
      </c>
      <c r="C69" s="26">
        <v>45500</v>
      </c>
      <c r="D69" s="26"/>
      <c r="E69" s="26"/>
      <c r="F69" s="26"/>
      <c r="G69" s="26"/>
      <c r="H69" s="26"/>
      <c r="I69" s="26"/>
      <c r="J69" s="26"/>
      <c r="K69" s="26">
        <v>45500</v>
      </c>
      <c r="L69" s="26"/>
      <c r="M69" s="26"/>
      <c r="O69" s="8">
        <f t="shared" si="0"/>
        <v>45500</v>
      </c>
      <c r="P69" s="8">
        <f t="shared" si="1"/>
        <v>0</v>
      </c>
    </row>
    <row r="70" spans="1:16" x14ac:dyDescent="0.25">
      <c r="A70" s="24" t="s">
        <v>90</v>
      </c>
      <c r="B70" s="25" t="s">
        <v>91</v>
      </c>
      <c r="C70" s="26">
        <v>2550</v>
      </c>
      <c r="D70" s="26"/>
      <c r="E70" s="26"/>
      <c r="F70" s="26"/>
      <c r="G70" s="26"/>
      <c r="H70" s="26"/>
      <c r="I70" s="26"/>
      <c r="J70" s="26"/>
      <c r="K70" s="26">
        <v>2550</v>
      </c>
      <c r="L70" s="26"/>
      <c r="M70" s="26"/>
      <c r="O70" s="8">
        <f t="shared" si="0"/>
        <v>2550</v>
      </c>
      <c r="P70" s="8">
        <f t="shared" si="1"/>
        <v>0</v>
      </c>
    </row>
    <row r="71" spans="1:16" x14ac:dyDescent="0.25">
      <c r="A71" s="24" t="s">
        <v>92</v>
      </c>
      <c r="B71" s="25" t="s">
        <v>93</v>
      </c>
      <c r="C71" s="26">
        <v>3270.67</v>
      </c>
      <c r="D71" s="26"/>
      <c r="E71" s="26"/>
      <c r="F71" s="26"/>
      <c r="G71" s="26"/>
      <c r="H71" s="26"/>
      <c r="I71" s="26"/>
      <c r="J71" s="26"/>
      <c r="K71" s="26">
        <v>3270.67</v>
      </c>
      <c r="L71" s="26"/>
      <c r="M71" s="26"/>
      <c r="O71" s="8">
        <f t="shared" ref="O71:O86" si="2">SUM(D71:M71)</f>
        <v>3270.67</v>
      </c>
      <c r="P71" s="8">
        <f t="shared" ref="P71:P86" si="3">+C71-O71</f>
        <v>0</v>
      </c>
    </row>
    <row r="72" spans="1:16" x14ac:dyDescent="0.25">
      <c r="A72" s="24" t="s">
        <v>94</v>
      </c>
      <c r="B72" s="25" t="s">
        <v>95</v>
      </c>
      <c r="C72" s="26">
        <v>31296.67</v>
      </c>
      <c r="D72" s="26"/>
      <c r="E72" s="26"/>
      <c r="F72" s="26"/>
      <c r="G72" s="26"/>
      <c r="H72" s="26"/>
      <c r="I72" s="26"/>
      <c r="J72" s="26"/>
      <c r="K72" s="26">
        <v>31296.67</v>
      </c>
      <c r="L72" s="26"/>
      <c r="M72" s="26"/>
      <c r="O72" s="8">
        <f t="shared" si="2"/>
        <v>31296.67</v>
      </c>
      <c r="P72" s="8">
        <f t="shared" si="3"/>
        <v>0</v>
      </c>
    </row>
    <row r="73" spans="1:16" x14ac:dyDescent="0.25">
      <c r="A73" s="24" t="s">
        <v>96</v>
      </c>
      <c r="B73" s="25" t="s">
        <v>97</v>
      </c>
      <c r="C73" s="26">
        <v>32405</v>
      </c>
      <c r="D73" s="26"/>
      <c r="E73" s="26"/>
      <c r="F73" s="26"/>
      <c r="G73" s="26"/>
      <c r="H73" s="26"/>
      <c r="I73" s="26"/>
      <c r="J73" s="26"/>
      <c r="K73" s="26">
        <v>32405</v>
      </c>
      <c r="L73" s="26"/>
      <c r="M73" s="26"/>
      <c r="O73" s="8">
        <f t="shared" si="2"/>
        <v>32405</v>
      </c>
      <c r="P73" s="8">
        <f t="shared" si="3"/>
        <v>0</v>
      </c>
    </row>
    <row r="74" spans="1:16" s="7" customFormat="1" x14ac:dyDescent="0.25">
      <c r="A74" s="17">
        <v>14.3</v>
      </c>
      <c r="B74" s="18" t="s">
        <v>98</v>
      </c>
      <c r="C74" s="19">
        <v>66000</v>
      </c>
      <c r="D74" s="19"/>
      <c r="E74" s="19"/>
      <c r="F74" s="19"/>
      <c r="G74" s="19"/>
      <c r="H74" s="19"/>
      <c r="I74" s="19"/>
      <c r="J74" s="19"/>
      <c r="K74" s="19">
        <v>66000</v>
      </c>
      <c r="L74" s="19"/>
      <c r="M74" s="19"/>
      <c r="O74" s="8">
        <f t="shared" si="2"/>
        <v>66000</v>
      </c>
      <c r="P74" s="8">
        <f t="shared" si="3"/>
        <v>0</v>
      </c>
    </row>
    <row r="75" spans="1:16" x14ac:dyDescent="0.25">
      <c r="A75" s="24" t="s">
        <v>99</v>
      </c>
      <c r="B75" s="25" t="s">
        <v>100</v>
      </c>
      <c r="C75" s="26">
        <v>66000</v>
      </c>
      <c r="D75" s="26"/>
      <c r="E75" s="26"/>
      <c r="F75" s="26"/>
      <c r="G75" s="26"/>
      <c r="H75" s="26"/>
      <c r="I75" s="26"/>
      <c r="J75" s="26"/>
      <c r="K75" s="26">
        <v>66000</v>
      </c>
      <c r="L75" s="26"/>
      <c r="M75" s="26"/>
      <c r="O75" s="8">
        <f t="shared" si="2"/>
        <v>66000</v>
      </c>
      <c r="P75" s="8">
        <f t="shared" si="3"/>
        <v>0</v>
      </c>
    </row>
    <row r="76" spans="1:16" s="7" customFormat="1" x14ac:dyDescent="0.25">
      <c r="A76" s="17">
        <v>14.4</v>
      </c>
      <c r="B76" s="18" t="s">
        <v>101</v>
      </c>
      <c r="C76" s="19">
        <v>31232</v>
      </c>
      <c r="D76" s="19"/>
      <c r="E76" s="19"/>
      <c r="F76" s="19"/>
      <c r="G76" s="19"/>
      <c r="H76" s="19"/>
      <c r="I76" s="19"/>
      <c r="J76" s="19"/>
      <c r="K76" s="19">
        <v>31232</v>
      </c>
      <c r="L76" s="19"/>
      <c r="M76" s="19"/>
      <c r="O76" s="8">
        <f t="shared" si="2"/>
        <v>31232</v>
      </c>
      <c r="P76" s="8">
        <f t="shared" si="3"/>
        <v>0</v>
      </c>
    </row>
    <row r="77" spans="1:16" x14ac:dyDescent="0.25">
      <c r="A77" s="24" t="s">
        <v>102</v>
      </c>
      <c r="B77" s="25" t="s">
        <v>103</v>
      </c>
      <c r="C77" s="26">
        <v>18000</v>
      </c>
      <c r="D77" s="26"/>
      <c r="E77" s="26"/>
      <c r="F77" s="26"/>
      <c r="G77" s="26"/>
      <c r="H77" s="26"/>
      <c r="I77" s="26"/>
      <c r="J77" s="26"/>
      <c r="K77" s="26">
        <v>18000</v>
      </c>
      <c r="L77" s="26"/>
      <c r="M77" s="26"/>
      <c r="O77" s="8">
        <f t="shared" si="2"/>
        <v>18000</v>
      </c>
      <c r="P77" s="8">
        <f t="shared" si="3"/>
        <v>0</v>
      </c>
    </row>
    <row r="78" spans="1:16" x14ac:dyDescent="0.25">
      <c r="A78" s="24" t="s">
        <v>104</v>
      </c>
      <c r="B78" s="25" t="s">
        <v>105</v>
      </c>
      <c r="C78" s="26">
        <v>9360</v>
      </c>
      <c r="D78" s="26"/>
      <c r="E78" s="26"/>
      <c r="F78" s="26"/>
      <c r="G78" s="26"/>
      <c r="H78" s="26"/>
      <c r="I78" s="26"/>
      <c r="J78" s="26"/>
      <c r="K78" s="26">
        <v>9360</v>
      </c>
      <c r="L78" s="26"/>
      <c r="M78" s="26"/>
      <c r="O78" s="8">
        <f t="shared" si="2"/>
        <v>9360</v>
      </c>
      <c r="P78" s="8">
        <f t="shared" si="3"/>
        <v>0</v>
      </c>
    </row>
    <row r="79" spans="1:16" x14ac:dyDescent="0.25">
      <c r="A79" s="24" t="s">
        <v>106</v>
      </c>
      <c r="B79" s="25" t="s">
        <v>107</v>
      </c>
      <c r="C79" s="26">
        <v>1375</v>
      </c>
      <c r="D79" s="26"/>
      <c r="E79" s="26"/>
      <c r="F79" s="26"/>
      <c r="G79" s="26"/>
      <c r="H79" s="26"/>
      <c r="I79" s="26"/>
      <c r="J79" s="26"/>
      <c r="K79" s="26">
        <v>1375</v>
      </c>
      <c r="L79" s="26"/>
      <c r="M79" s="26"/>
      <c r="O79" s="8">
        <f t="shared" si="2"/>
        <v>1375</v>
      </c>
      <c r="P79" s="8">
        <f t="shared" si="3"/>
        <v>0</v>
      </c>
    </row>
    <row r="80" spans="1:16" x14ac:dyDescent="0.25">
      <c r="A80" s="29" t="s">
        <v>108</v>
      </c>
      <c r="B80" s="30" t="s">
        <v>109</v>
      </c>
      <c r="C80" s="31">
        <v>2497</v>
      </c>
      <c r="D80" s="31"/>
      <c r="E80" s="31"/>
      <c r="F80" s="31"/>
      <c r="G80" s="31"/>
      <c r="H80" s="31"/>
      <c r="I80" s="31"/>
      <c r="J80" s="31"/>
      <c r="K80" s="31">
        <v>2497</v>
      </c>
      <c r="L80" s="31"/>
      <c r="M80" s="31"/>
      <c r="O80" s="8">
        <f t="shared" si="2"/>
        <v>2497</v>
      </c>
      <c r="P80" s="8">
        <f t="shared" si="3"/>
        <v>0</v>
      </c>
    </row>
    <row r="81" spans="1:16" x14ac:dyDescent="0.25">
      <c r="A81" s="3"/>
      <c r="B81" s="4" t="s">
        <v>3</v>
      </c>
      <c r="C81" s="9">
        <f>ROUNDUP(+C60+C6,2)+0.01</f>
        <v>389402.79000000004</v>
      </c>
      <c r="D81" s="9">
        <f>+D6+D60</f>
        <v>8662.5300000000007</v>
      </c>
      <c r="E81" s="9">
        <f t="shared" ref="E81:M81" si="4">+E6+E60</f>
        <v>12340.27</v>
      </c>
      <c r="F81" s="9">
        <f t="shared" si="4"/>
        <v>15283.05</v>
      </c>
      <c r="G81" s="9">
        <f t="shared" si="4"/>
        <v>5541.45</v>
      </c>
      <c r="H81" s="9">
        <f t="shared" si="4"/>
        <v>6979.19</v>
      </c>
      <c r="I81" s="9">
        <f t="shared" si="4"/>
        <v>5468.14</v>
      </c>
      <c r="J81" s="9">
        <f t="shared" si="4"/>
        <v>7155.59</v>
      </c>
      <c r="K81" s="9">
        <f>+K6+K60+0.01</f>
        <v>327972.57</v>
      </c>
      <c r="L81" s="9">
        <f t="shared" si="4"/>
        <v>0</v>
      </c>
      <c r="M81" s="9">
        <f t="shared" si="4"/>
        <v>0</v>
      </c>
      <c r="O81" s="8">
        <f t="shared" si="2"/>
        <v>389402.79000000004</v>
      </c>
      <c r="P81" s="8">
        <f t="shared" si="3"/>
        <v>0</v>
      </c>
    </row>
    <row r="82" spans="1:16" s="12" customFormat="1" x14ac:dyDescent="0.25">
      <c r="A82" s="2"/>
      <c r="B82" s="10" t="s">
        <v>4</v>
      </c>
      <c r="C82" s="11">
        <v>39625.25</v>
      </c>
      <c r="D82" s="11">
        <f>+[1]G.General!$G$81</f>
        <v>4245.3</v>
      </c>
      <c r="E82" s="11">
        <v>0</v>
      </c>
      <c r="F82" s="11">
        <v>0</v>
      </c>
      <c r="G82" s="11">
        <f>+[1]G.General!$G$28/2</f>
        <v>17389.974999999999</v>
      </c>
      <c r="H82" s="11">
        <v>0</v>
      </c>
      <c r="I82" s="11">
        <v>0</v>
      </c>
      <c r="J82" s="11">
        <f>+[1]G.General!$G$127</f>
        <v>600</v>
      </c>
      <c r="K82" s="11">
        <f>+G82</f>
        <v>17389.974999999999</v>
      </c>
      <c r="L82" s="11">
        <v>0</v>
      </c>
      <c r="M82" s="11">
        <v>0</v>
      </c>
      <c r="O82" s="13">
        <f t="shared" si="2"/>
        <v>39625.25</v>
      </c>
      <c r="P82" s="13">
        <f t="shared" si="3"/>
        <v>0</v>
      </c>
    </row>
    <row r="83" spans="1:16" x14ac:dyDescent="0.25">
      <c r="A83" s="3"/>
      <c r="B83" s="4" t="s">
        <v>5</v>
      </c>
      <c r="C83" s="9">
        <f>+C81+C82</f>
        <v>429028.04000000004</v>
      </c>
      <c r="D83" s="9">
        <f>+D81+D82</f>
        <v>12907.830000000002</v>
      </c>
      <c r="E83" s="9">
        <f t="shared" ref="E83:M83" si="5">+E81+E82</f>
        <v>12340.27</v>
      </c>
      <c r="F83" s="9">
        <f t="shared" si="5"/>
        <v>15283.05</v>
      </c>
      <c r="G83" s="9">
        <f t="shared" si="5"/>
        <v>22931.424999999999</v>
      </c>
      <c r="H83" s="9">
        <f t="shared" si="5"/>
        <v>6979.19</v>
      </c>
      <c r="I83" s="9">
        <f t="shared" si="5"/>
        <v>5468.14</v>
      </c>
      <c r="J83" s="9">
        <f t="shared" si="5"/>
        <v>7755.59</v>
      </c>
      <c r="K83" s="9">
        <f t="shared" si="5"/>
        <v>345362.54499999998</v>
      </c>
      <c r="L83" s="9">
        <f t="shared" si="5"/>
        <v>0</v>
      </c>
      <c r="M83" s="9">
        <f t="shared" si="5"/>
        <v>0</v>
      </c>
      <c r="O83" s="8">
        <f t="shared" si="2"/>
        <v>429028.04</v>
      </c>
      <c r="P83" s="8">
        <f t="shared" si="3"/>
        <v>0</v>
      </c>
    </row>
    <row r="84" spans="1:16" s="12" customFormat="1" x14ac:dyDescent="0.25">
      <c r="A84" s="2"/>
      <c r="B84" s="10" t="s">
        <v>6</v>
      </c>
      <c r="C84" s="11">
        <v>15861.2</v>
      </c>
      <c r="D84" s="11">
        <f>+[1]Supervision!$G$69</f>
        <v>1740</v>
      </c>
      <c r="E84" s="11">
        <v>0</v>
      </c>
      <c r="F84" s="11">
        <v>0</v>
      </c>
      <c r="G84" s="11">
        <f>+[1]Supervision!$G$26/2</f>
        <v>6810.6</v>
      </c>
      <c r="H84" s="11">
        <v>0</v>
      </c>
      <c r="I84" s="11">
        <v>0</v>
      </c>
      <c r="J84" s="11">
        <f>+[1]Supervision!$G$99</f>
        <v>500</v>
      </c>
      <c r="K84" s="11">
        <f>+G84</f>
        <v>6810.6</v>
      </c>
      <c r="L84" s="11">
        <v>0</v>
      </c>
      <c r="M84" s="11">
        <v>0</v>
      </c>
      <c r="O84" s="13">
        <f t="shared" si="2"/>
        <v>15861.2</v>
      </c>
      <c r="P84" s="13">
        <f t="shared" si="3"/>
        <v>0</v>
      </c>
    </row>
    <row r="85" spans="1:16" s="12" customFormat="1" x14ac:dyDescent="0.25">
      <c r="A85" s="2"/>
      <c r="B85" s="10" t="s">
        <v>7</v>
      </c>
      <c r="C85" s="11">
        <v>8127.33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f>+[1]Liquidacion!$G$78</f>
        <v>482.25</v>
      </c>
      <c r="M85" s="11">
        <f>+[1]Liquidacion!$G$31+[1]Liquidacion!$G$95</f>
        <v>7645.0749999999998</v>
      </c>
      <c r="O85" s="13">
        <f t="shared" si="2"/>
        <v>8127.3249999999998</v>
      </c>
      <c r="P85" s="13">
        <f t="shared" si="3"/>
        <v>5.0000000001091394E-3</v>
      </c>
    </row>
    <row r="86" spans="1:16" x14ac:dyDescent="0.25">
      <c r="A86" s="3"/>
      <c r="B86" s="4" t="s">
        <v>8</v>
      </c>
      <c r="C86" s="9">
        <f>+C83+C84+C85</f>
        <v>453016.57000000007</v>
      </c>
      <c r="D86" s="9">
        <f>+D83+D84+D85</f>
        <v>14647.830000000002</v>
      </c>
      <c r="E86" s="9">
        <f t="shared" ref="E86:M86" si="6">+E83+E84+E85</f>
        <v>12340.27</v>
      </c>
      <c r="F86" s="9">
        <f t="shared" si="6"/>
        <v>15283.05</v>
      </c>
      <c r="G86" s="9">
        <f t="shared" si="6"/>
        <v>29742.025000000001</v>
      </c>
      <c r="H86" s="9">
        <f t="shared" si="6"/>
        <v>6979.19</v>
      </c>
      <c r="I86" s="9">
        <f t="shared" si="6"/>
        <v>5468.14</v>
      </c>
      <c r="J86" s="9">
        <f t="shared" si="6"/>
        <v>8255.59</v>
      </c>
      <c r="K86" s="9">
        <f t="shared" si="6"/>
        <v>352173.14499999996</v>
      </c>
      <c r="L86" s="9">
        <f t="shared" si="6"/>
        <v>482.25</v>
      </c>
      <c r="M86" s="9">
        <f t="shared" si="6"/>
        <v>7645.0749999999998</v>
      </c>
      <c r="O86" s="8">
        <f t="shared" si="2"/>
        <v>453016.565</v>
      </c>
      <c r="P86" s="8">
        <f t="shared" si="3"/>
        <v>5.0000000628642738E-3</v>
      </c>
    </row>
  </sheetData>
  <mergeCells count="15">
    <mergeCell ref="J4:J5"/>
    <mergeCell ref="K4:K5"/>
    <mergeCell ref="L4:L5"/>
    <mergeCell ref="M4:M5"/>
    <mergeCell ref="A1:M1"/>
    <mergeCell ref="B3:M3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pageMargins left="0.70866141732283472" right="0.70866141732283472" top="0.74803149606299213" bottom="0.74803149606299213" header="0.31496062992125984" footer="0.31496062992125984"/>
  <pageSetup paperSize="8" scale="91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36"/>
  <sheetViews>
    <sheetView tabSelected="1" topLeftCell="A64" workbookViewId="0">
      <selection activeCell="A76" sqref="A76:XFD77"/>
    </sheetView>
  </sheetViews>
  <sheetFormatPr baseColWidth="10" defaultRowHeight="15" x14ac:dyDescent="0.25"/>
  <sheetData>
    <row r="3" spans="4:11" x14ac:dyDescent="0.25">
      <c r="D3" s="37">
        <v>8453.02</v>
      </c>
      <c r="E3" s="37">
        <v>14964.03</v>
      </c>
      <c r="F3" s="37">
        <v>10492.49</v>
      </c>
      <c r="G3" s="37">
        <v>13822.42</v>
      </c>
      <c r="H3" s="37">
        <v>7992.62</v>
      </c>
      <c r="I3" s="37">
        <v>12243.15</v>
      </c>
      <c r="J3" s="37">
        <v>17170.939999999999</v>
      </c>
      <c r="K3" s="37">
        <v>3214.27</v>
      </c>
    </row>
    <row r="4" spans="4:11" x14ac:dyDescent="0.25">
      <c r="D4" s="37">
        <v>6473.37</v>
      </c>
      <c r="E4">
        <v>723.22</v>
      </c>
    </row>
    <row r="5" spans="4:11" x14ac:dyDescent="0.25">
      <c r="D5">
        <v>612.96</v>
      </c>
    </row>
    <row r="6" spans="4:11" x14ac:dyDescent="0.25">
      <c r="D6">
        <v>260.41000000000003</v>
      </c>
      <c r="E6">
        <v>186</v>
      </c>
    </row>
    <row r="7" spans="4:11" x14ac:dyDescent="0.25">
      <c r="E7">
        <v>275.52</v>
      </c>
    </row>
    <row r="8" spans="4:11" x14ac:dyDescent="0.25">
      <c r="E8">
        <v>261.7</v>
      </c>
    </row>
    <row r="9" spans="4:11" x14ac:dyDescent="0.25">
      <c r="D9" s="37">
        <v>5600</v>
      </c>
    </row>
    <row r="10" spans="4:11" x14ac:dyDescent="0.25">
      <c r="E10" s="37">
        <v>1347</v>
      </c>
    </row>
    <row r="11" spans="4:11" x14ac:dyDescent="0.25">
      <c r="E11">
        <v>185.95</v>
      </c>
    </row>
    <row r="12" spans="4:11" x14ac:dyDescent="0.25">
      <c r="E12" s="37">
        <v>1161.05</v>
      </c>
    </row>
    <row r="13" spans="4:11" x14ac:dyDescent="0.25">
      <c r="E13" s="37">
        <v>1059.6099999999999</v>
      </c>
    </row>
    <row r="14" spans="4:11" x14ac:dyDescent="0.25">
      <c r="E14" s="37">
        <v>1059.6099999999999</v>
      </c>
    </row>
    <row r="15" spans="4:11" x14ac:dyDescent="0.25">
      <c r="E15">
        <v>159.08000000000001</v>
      </c>
    </row>
    <row r="16" spans="4:11" x14ac:dyDescent="0.25">
      <c r="E16">
        <v>159.08000000000001</v>
      </c>
    </row>
    <row r="17" spans="5:8" x14ac:dyDescent="0.25">
      <c r="F17" s="37">
        <v>8673.73</v>
      </c>
      <c r="G17" s="37">
        <v>8001.65</v>
      </c>
    </row>
    <row r="18" spans="5:8" x14ac:dyDescent="0.25">
      <c r="F18">
        <v>282.27</v>
      </c>
    </row>
    <row r="19" spans="5:8" x14ac:dyDescent="0.25">
      <c r="F19" s="37">
        <v>7610.51</v>
      </c>
      <c r="G19" s="37">
        <v>2978.02</v>
      </c>
    </row>
    <row r="20" spans="5:8" x14ac:dyDescent="0.25">
      <c r="F20">
        <v>780.95</v>
      </c>
      <c r="G20" s="37">
        <v>1004.07</v>
      </c>
    </row>
    <row r="21" spans="5:8" x14ac:dyDescent="0.25">
      <c r="G21">
        <v>251.71</v>
      </c>
    </row>
    <row r="22" spans="5:8" x14ac:dyDescent="0.25">
      <c r="G22">
        <v>417.85</v>
      </c>
    </row>
    <row r="23" spans="5:8" x14ac:dyDescent="0.25">
      <c r="G23" s="37">
        <v>3350</v>
      </c>
    </row>
    <row r="24" spans="5:8" x14ac:dyDescent="0.25">
      <c r="G24" s="37">
        <v>2753.89</v>
      </c>
    </row>
    <row r="25" spans="5:8" x14ac:dyDescent="0.25">
      <c r="G25" s="37">
        <v>2753.89</v>
      </c>
    </row>
    <row r="26" spans="5:8" x14ac:dyDescent="0.25">
      <c r="E26">
        <v>648.32000000000005</v>
      </c>
      <c r="F26" s="37">
        <v>1650.26</v>
      </c>
      <c r="G26">
        <v>58.94</v>
      </c>
    </row>
    <row r="27" spans="5:8" x14ac:dyDescent="0.25">
      <c r="E27">
        <v>648.32000000000005</v>
      </c>
      <c r="F27" s="37">
        <v>1650.26</v>
      </c>
      <c r="G27">
        <v>58.94</v>
      </c>
    </row>
    <row r="28" spans="5:8" x14ac:dyDescent="0.25">
      <c r="G28" s="37">
        <v>2581.19</v>
      </c>
      <c r="H28">
        <v>129.47999999999999</v>
      </c>
    </row>
    <row r="29" spans="5:8" x14ac:dyDescent="0.25">
      <c r="G29" s="37">
        <v>1529.5</v>
      </c>
    </row>
    <row r="30" spans="5:8" x14ac:dyDescent="0.25">
      <c r="G30">
        <v>974</v>
      </c>
    </row>
    <row r="31" spans="5:8" x14ac:dyDescent="0.25">
      <c r="G31">
        <v>77.69</v>
      </c>
      <c r="H31">
        <v>129.47999999999999</v>
      </c>
    </row>
    <row r="32" spans="5:8" x14ac:dyDescent="0.25">
      <c r="G32">
        <v>426.75</v>
      </c>
      <c r="H32">
        <v>226.25</v>
      </c>
    </row>
    <row r="33" spans="4:11" x14ac:dyDescent="0.25">
      <c r="G33">
        <v>333</v>
      </c>
    </row>
    <row r="34" spans="4:11" x14ac:dyDescent="0.25">
      <c r="G34">
        <v>93.75</v>
      </c>
      <c r="H34">
        <v>31.25</v>
      </c>
    </row>
    <row r="35" spans="4:11" x14ac:dyDescent="0.25">
      <c r="H35">
        <v>195</v>
      </c>
    </row>
    <row r="36" spans="4:11" x14ac:dyDescent="0.25">
      <c r="H36" s="37">
        <v>7636.89</v>
      </c>
      <c r="I36" s="37">
        <v>12243.15</v>
      </c>
      <c r="J36" s="37">
        <v>12896.96</v>
      </c>
      <c r="K36">
        <v>862.56</v>
      </c>
    </row>
    <row r="37" spans="4:11" x14ac:dyDescent="0.25">
      <c r="H37" s="37">
        <v>7636.89</v>
      </c>
      <c r="I37" s="37">
        <v>1660.19</v>
      </c>
    </row>
    <row r="38" spans="4:11" x14ac:dyDescent="0.25">
      <c r="I38" s="37">
        <v>10582.96</v>
      </c>
      <c r="J38" s="37">
        <v>2300.64</v>
      </c>
    </row>
    <row r="39" spans="4:11" x14ac:dyDescent="0.25">
      <c r="J39" s="37">
        <v>8001.77</v>
      </c>
    </row>
    <row r="40" spans="4:11" x14ac:dyDescent="0.25">
      <c r="J40">
        <v>517.53</v>
      </c>
      <c r="K40">
        <v>862.56</v>
      </c>
    </row>
    <row r="41" spans="4:11" x14ac:dyDescent="0.25">
      <c r="J41">
        <v>496.97</v>
      </c>
    </row>
    <row r="42" spans="4:11" x14ac:dyDescent="0.25">
      <c r="J42" s="37">
        <v>1580.05</v>
      </c>
    </row>
    <row r="43" spans="4:11" x14ac:dyDescent="0.25">
      <c r="D43" s="37">
        <v>1979.65</v>
      </c>
      <c r="E43" s="37">
        <v>11026.8</v>
      </c>
      <c r="F43">
        <v>168.5</v>
      </c>
    </row>
    <row r="44" spans="4:11" x14ac:dyDescent="0.25">
      <c r="D44" s="37">
        <v>1979.65</v>
      </c>
      <c r="E44" s="37">
        <v>1842.14</v>
      </c>
      <c r="F44">
        <v>168.5</v>
      </c>
    </row>
    <row r="45" spans="4:11" x14ac:dyDescent="0.25">
      <c r="D45" s="37">
        <v>1979.65</v>
      </c>
      <c r="E45">
        <v>282.81</v>
      </c>
    </row>
    <row r="46" spans="4:11" x14ac:dyDescent="0.25">
      <c r="E46">
        <v>505.49</v>
      </c>
      <c r="F46">
        <v>168.5</v>
      </c>
    </row>
    <row r="47" spans="4:11" x14ac:dyDescent="0.25">
      <c r="E47">
        <v>185.36</v>
      </c>
    </row>
    <row r="48" spans="4:11" x14ac:dyDescent="0.25">
      <c r="E48">
        <v>525.69000000000005</v>
      </c>
    </row>
    <row r="49" spans="5:5" x14ac:dyDescent="0.25">
      <c r="E49">
        <v>313.83</v>
      </c>
    </row>
    <row r="50" spans="5:5" x14ac:dyDescent="0.25">
      <c r="E50">
        <v>21.42</v>
      </c>
    </row>
    <row r="51" spans="5:5" x14ac:dyDescent="0.25">
      <c r="E51">
        <v>7.54</v>
      </c>
    </row>
    <row r="52" spans="5:5" x14ac:dyDescent="0.25">
      <c r="E52" s="37">
        <v>1542.69</v>
      </c>
    </row>
    <row r="53" spans="5:5" x14ac:dyDescent="0.25">
      <c r="E53">
        <v>155.58000000000001</v>
      </c>
    </row>
    <row r="54" spans="5:5" x14ac:dyDescent="0.25">
      <c r="E54">
        <v>215.96</v>
      </c>
    </row>
    <row r="55" spans="5:5" x14ac:dyDescent="0.25">
      <c r="E55">
        <v>63.22</v>
      </c>
    </row>
    <row r="56" spans="5:5" x14ac:dyDescent="0.25">
      <c r="E56">
        <v>684.9</v>
      </c>
    </row>
    <row r="57" spans="5:5" x14ac:dyDescent="0.25">
      <c r="E57">
        <v>111.56</v>
      </c>
    </row>
    <row r="58" spans="5:5" x14ac:dyDescent="0.25">
      <c r="E58">
        <v>178.32</v>
      </c>
    </row>
    <row r="59" spans="5:5" x14ac:dyDescent="0.25">
      <c r="E59">
        <v>39.47</v>
      </c>
    </row>
    <row r="60" spans="5:5" x14ac:dyDescent="0.25">
      <c r="E60">
        <v>93.68</v>
      </c>
    </row>
    <row r="61" spans="5:5" x14ac:dyDescent="0.25">
      <c r="E61" s="37">
        <v>7641.97</v>
      </c>
    </row>
    <row r="62" spans="5:5" x14ac:dyDescent="0.25">
      <c r="E62">
        <v>193.92</v>
      </c>
    </row>
    <row r="63" spans="5:5" x14ac:dyDescent="0.25">
      <c r="E63">
        <v>269.02</v>
      </c>
    </row>
    <row r="64" spans="5:5" x14ac:dyDescent="0.25">
      <c r="E64">
        <v>229.03</v>
      </c>
    </row>
    <row r="65" spans="5:12" x14ac:dyDescent="0.25">
      <c r="E65" s="37">
        <v>1950</v>
      </c>
    </row>
    <row r="66" spans="5:12" x14ac:dyDescent="0.25">
      <c r="E66" s="37">
        <v>5000</v>
      </c>
    </row>
    <row r="67" spans="5:12" x14ac:dyDescent="0.25">
      <c r="J67" s="37">
        <v>4273.9799999999996</v>
      </c>
      <c r="K67" s="37">
        <v>2351.71</v>
      </c>
    </row>
    <row r="68" spans="5:12" x14ac:dyDescent="0.25">
      <c r="J68">
        <v>611.20000000000005</v>
      </c>
    </row>
    <row r="69" spans="5:12" x14ac:dyDescent="0.25">
      <c r="J69">
        <v>244.48</v>
      </c>
    </row>
    <row r="70" spans="5:12" x14ac:dyDescent="0.25">
      <c r="J70">
        <v>141.68</v>
      </c>
    </row>
    <row r="71" spans="5:12" x14ac:dyDescent="0.25">
      <c r="J71">
        <v>830.4</v>
      </c>
    </row>
    <row r="72" spans="5:12" x14ac:dyDescent="0.25">
      <c r="J72">
        <v>255.6</v>
      </c>
    </row>
    <row r="73" spans="5:12" x14ac:dyDescent="0.25">
      <c r="J73" s="37">
        <v>2190.62</v>
      </c>
      <c r="K73">
        <v>730.21</v>
      </c>
    </row>
    <row r="74" spans="5:12" x14ac:dyDescent="0.25">
      <c r="K74">
        <v>637.37</v>
      </c>
    </row>
    <row r="75" spans="5:12" x14ac:dyDescent="0.25">
      <c r="K75">
        <v>984.13</v>
      </c>
    </row>
    <row r="76" spans="5:12" x14ac:dyDescent="0.25">
      <c r="K76" s="37">
        <v>232933.7</v>
      </c>
      <c r="L76" s="37">
        <v>120631.17</v>
      </c>
    </row>
    <row r="79" spans="5:12" x14ac:dyDescent="0.25">
      <c r="K79" s="37">
        <v>232933.7</v>
      </c>
      <c r="L79" s="37">
        <v>120631.17</v>
      </c>
    </row>
    <row r="82" spans="11:11" x14ac:dyDescent="0.25">
      <c r="K82" s="37">
        <v>125385.53</v>
      </c>
    </row>
    <row r="85" spans="11:11" x14ac:dyDescent="0.25">
      <c r="K85" s="37">
        <v>29063.439999999999</v>
      </c>
    </row>
    <row r="88" spans="11:11" x14ac:dyDescent="0.25">
      <c r="K88" s="37">
        <v>49903.75</v>
      </c>
    </row>
    <row r="91" spans="11:11" x14ac:dyDescent="0.25">
      <c r="K91" s="37">
        <v>32193.34</v>
      </c>
    </row>
    <row r="94" spans="11:11" x14ac:dyDescent="0.25">
      <c r="K94" s="37">
        <v>14225</v>
      </c>
    </row>
    <row r="97" spans="11:12" x14ac:dyDescent="0.25">
      <c r="K97" s="37">
        <v>107548.17</v>
      </c>
      <c r="L97" s="37">
        <v>5809.17</v>
      </c>
    </row>
    <row r="100" spans="11:12" x14ac:dyDescent="0.25">
      <c r="K100" s="37">
        <v>5990</v>
      </c>
    </row>
    <row r="103" spans="11:12" x14ac:dyDescent="0.25">
      <c r="K103" s="37">
        <v>48088.33</v>
      </c>
    </row>
    <row r="106" spans="11:12" x14ac:dyDescent="0.25">
      <c r="K106" s="37">
        <v>1475</v>
      </c>
    </row>
    <row r="109" spans="11:12" x14ac:dyDescent="0.25">
      <c r="K109" s="37">
        <v>3270.67</v>
      </c>
    </row>
    <row r="112" spans="11:12" x14ac:dyDescent="0.25">
      <c r="K112" s="37">
        <v>31296.67</v>
      </c>
    </row>
    <row r="115" spans="11:12" x14ac:dyDescent="0.25">
      <c r="K115" s="37">
        <v>17427.5</v>
      </c>
      <c r="L115" s="37">
        <v>5809.17</v>
      </c>
    </row>
    <row r="118" spans="11:12" x14ac:dyDescent="0.25">
      <c r="L118" s="37">
        <v>76750</v>
      </c>
    </row>
    <row r="121" spans="11:12" x14ac:dyDescent="0.25">
      <c r="L121" s="37">
        <v>76750</v>
      </c>
    </row>
    <row r="124" spans="11:12" x14ac:dyDescent="0.25">
      <c r="L124" s="37">
        <v>38072</v>
      </c>
    </row>
    <row r="127" spans="11:12" x14ac:dyDescent="0.25">
      <c r="L127" s="37">
        <v>22500</v>
      </c>
    </row>
    <row r="130" spans="12:12" x14ac:dyDescent="0.25">
      <c r="L130" s="37">
        <v>11700</v>
      </c>
    </row>
    <row r="133" spans="12:12" x14ac:dyDescent="0.25">
      <c r="L133" s="37">
        <v>1375</v>
      </c>
    </row>
    <row r="136" spans="12:12" x14ac:dyDescent="0.25">
      <c r="L136" s="37">
        <v>2497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Hoja1!Títulos_a_imprimir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2020-08-16T03:36:43Z</cp:lastPrinted>
  <dcterms:created xsi:type="dcterms:W3CDTF">2020-08-08T04:13:13Z</dcterms:created>
  <dcterms:modified xsi:type="dcterms:W3CDTF">2020-08-16T05:25:59Z</dcterms:modified>
</cp:coreProperties>
</file>