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TOSHIBA\Desktop\Pres. y Crono. IOARR DIRESA\"/>
    </mc:Choice>
  </mc:AlternateContent>
  <xr:revisionPtr revIDLastSave="0" documentId="13_ncr:1_{DF782E26-46F1-4209-B011-A96386080744}" xr6:coauthVersionLast="36" xr6:coauthVersionMax="36" xr10:uidLastSave="{00000000-0000-0000-0000-000000000000}"/>
  <bookViews>
    <workbookView xWindow="0" yWindow="0" windowWidth="20490" windowHeight="7695" xr2:uid="{00000000-000D-0000-FFFF-FFFF00000000}"/>
  </bookViews>
  <sheets>
    <sheet name="Cronograma gdv" sheetId="1" r:id="rId1"/>
    <sheet name="Hoja1" sheetId="2" r:id="rId2"/>
  </sheets>
  <definedNames>
    <definedName name="_xlnm.Print_Area" localSheetId="0">'Cronograma gdv'!$A$1:$T$39</definedName>
    <definedName name="_xlnm.Print_Titles" localSheetId="0">'Cronograma gdv'!$1:$7</definedName>
  </definedNames>
  <calcPr calcId="179021"/>
</workbook>
</file>

<file path=xl/calcChain.xml><?xml version="1.0" encoding="utf-8"?>
<calcChain xmlns="http://schemas.openxmlformats.org/spreadsheetml/2006/main">
  <c r="H38" i="1" l="1"/>
  <c r="I38" i="1"/>
  <c r="J38" i="1"/>
  <c r="K38" i="1"/>
  <c r="L38" i="1"/>
  <c r="M38" i="1"/>
  <c r="N38" i="1"/>
  <c r="O38" i="1"/>
  <c r="P38" i="1"/>
  <c r="Q38" i="1"/>
  <c r="R38" i="1"/>
  <c r="S38" i="1"/>
  <c r="T38" i="1"/>
  <c r="G38" i="1"/>
  <c r="T27" i="1"/>
  <c r="T30" i="1" s="1"/>
  <c r="J27" i="1"/>
  <c r="K27" i="1"/>
  <c r="L27" i="1"/>
  <c r="M27" i="1"/>
  <c r="N27" i="1"/>
  <c r="O27" i="1"/>
  <c r="P27" i="1"/>
  <c r="Q27" i="1"/>
  <c r="R27" i="1"/>
  <c r="S27" i="1"/>
  <c r="G27" i="1"/>
  <c r="H27" i="1"/>
  <c r="I27" i="1"/>
  <c r="V28" i="1"/>
  <c r="V29" i="1"/>
  <c r="V31" i="1"/>
  <c r="V32" i="1"/>
  <c r="V33" i="1"/>
  <c r="V36" i="1"/>
  <c r="F34" i="1"/>
  <c r="I31" i="1"/>
  <c r="J31" i="1"/>
  <c r="K31" i="1"/>
  <c r="L31" i="1"/>
  <c r="M31" i="1"/>
  <c r="N31" i="1"/>
  <c r="O31" i="1"/>
  <c r="P31" i="1"/>
  <c r="Q31" i="1"/>
  <c r="R31" i="1"/>
  <c r="S31" i="1"/>
  <c r="H31" i="1"/>
  <c r="I29" i="1"/>
  <c r="J29" i="1"/>
  <c r="K29" i="1"/>
  <c r="L29" i="1"/>
  <c r="M29" i="1"/>
  <c r="N29" i="1"/>
  <c r="O29" i="1"/>
  <c r="P29" i="1"/>
  <c r="Q29" i="1"/>
  <c r="R29" i="1"/>
  <c r="S29" i="1"/>
  <c r="H29" i="1"/>
  <c r="I28" i="1"/>
  <c r="J28" i="1"/>
  <c r="K28" i="1"/>
  <c r="L28" i="1"/>
  <c r="M28" i="1"/>
  <c r="N28" i="1"/>
  <c r="O28" i="1"/>
  <c r="P28" i="1"/>
  <c r="Q28" i="1"/>
  <c r="R28" i="1"/>
  <c r="S28" i="1"/>
  <c r="H28" i="1"/>
  <c r="F30" i="1"/>
  <c r="U33" i="1"/>
  <c r="G33" i="1"/>
  <c r="T32" i="1"/>
  <c r="U32" i="1" s="1"/>
  <c r="U27" i="1" l="1"/>
  <c r="V27" i="1" s="1"/>
  <c r="U31" i="1"/>
  <c r="U29" i="1"/>
  <c r="T34" i="1"/>
  <c r="U28" i="1"/>
  <c r="F26" i="1" l="1"/>
  <c r="I26" i="1" s="1"/>
  <c r="V26" i="1" s="1"/>
  <c r="F11" i="1"/>
  <c r="H11" i="1" s="1"/>
  <c r="I11" i="1" l="1"/>
  <c r="G11" i="1"/>
  <c r="V9" i="1"/>
  <c r="V8" i="1"/>
  <c r="F13" i="1"/>
  <c r="F14" i="1"/>
  <c r="F15" i="1"/>
  <c r="I15" i="1" s="1"/>
  <c r="F16" i="1"/>
  <c r="I16" i="1" s="1"/>
  <c r="F17" i="1"/>
  <c r="I17" i="1" s="1"/>
  <c r="F18" i="1"/>
  <c r="F19" i="1"/>
  <c r="I19" i="1" s="1"/>
  <c r="F21" i="1"/>
  <c r="F22" i="1"/>
  <c r="F23" i="1"/>
  <c r="F24" i="1"/>
  <c r="I24" i="1" s="1"/>
  <c r="F25" i="1"/>
  <c r="I25" i="1" s="1"/>
  <c r="F20" i="1"/>
  <c r="F27" i="1" l="1"/>
  <c r="M14" i="1"/>
  <c r="P14" i="1"/>
  <c r="Q14" i="1"/>
  <c r="N14" i="1"/>
  <c r="O14" i="1"/>
  <c r="R14" i="1"/>
  <c r="L14" i="1"/>
  <c r="S14" i="1"/>
  <c r="S22" i="1"/>
  <c r="O22" i="1"/>
  <c r="P22" i="1"/>
  <c r="Q22" i="1"/>
  <c r="R22" i="1"/>
  <c r="N22" i="1"/>
  <c r="Q23" i="1"/>
  <c r="O23" i="1"/>
  <c r="P23" i="1"/>
  <c r="R23" i="1"/>
  <c r="S23" i="1"/>
  <c r="N23" i="1"/>
  <c r="N13" i="1"/>
  <c r="O13" i="1"/>
  <c r="P13" i="1"/>
  <c r="Q13" i="1"/>
  <c r="R13" i="1"/>
  <c r="S13" i="1"/>
  <c r="M13" i="1"/>
  <c r="P21" i="1"/>
  <c r="N21" i="1"/>
  <c r="S21" i="1"/>
  <c r="Q21" i="1"/>
  <c r="R21" i="1"/>
  <c r="O21" i="1"/>
  <c r="N18" i="1"/>
  <c r="Q18" i="1"/>
  <c r="O18" i="1"/>
  <c r="P18" i="1"/>
  <c r="R18" i="1"/>
  <c r="S18" i="1"/>
  <c r="M18" i="1"/>
  <c r="L20" i="1"/>
  <c r="J20" i="1"/>
  <c r="S20" i="1"/>
  <c r="M20" i="1"/>
  <c r="O20" i="1"/>
  <c r="P20" i="1"/>
  <c r="N20" i="1"/>
  <c r="Q20" i="1"/>
  <c r="R20" i="1"/>
  <c r="K20" i="1"/>
  <c r="V19" i="1"/>
  <c r="V24" i="1"/>
  <c r="V17" i="1"/>
  <c r="H30" i="1"/>
  <c r="H34" i="1" s="1"/>
  <c r="I30" i="1" l="1"/>
  <c r="V21" i="1"/>
  <c r="V18" i="1"/>
  <c r="J30" i="1"/>
  <c r="J34" i="1" s="1"/>
  <c r="V23" i="1"/>
  <c r="M30" i="1"/>
  <c r="M34" i="1" s="1"/>
  <c r="V22" i="1"/>
  <c r="V16" i="1"/>
  <c r="P30" i="1"/>
  <c r="P34" i="1" s="1"/>
  <c r="V14" i="1"/>
  <c r="R30" i="1"/>
  <c r="R34" i="1" s="1"/>
  <c r="O30" i="1"/>
  <c r="O34" i="1" s="1"/>
  <c r="V25" i="1"/>
  <c r="V10" i="1"/>
  <c r="Q30" i="1"/>
  <c r="Q34" i="1" s="1"/>
  <c r="N30" i="1"/>
  <c r="N34" i="1" s="1"/>
  <c r="S30" i="1"/>
  <c r="S34" i="1" s="1"/>
  <c r="V20" i="1"/>
  <c r="V15" i="1"/>
  <c r="G30" i="1"/>
  <c r="G34" i="1" s="1"/>
  <c r="G37" i="1" s="1"/>
  <c r="L30" i="1"/>
  <c r="L34" i="1" s="1"/>
  <c r="K30" i="1"/>
  <c r="K34" i="1" s="1"/>
  <c r="V13" i="1"/>
  <c r="H37" i="1" l="1"/>
  <c r="I34" i="1"/>
  <c r="U30" i="1"/>
  <c r="V30" i="1" s="1"/>
  <c r="U34" i="1" l="1"/>
  <c r="V34" i="1" s="1"/>
  <c r="I37" i="1"/>
  <c r="J37" i="1" l="1"/>
  <c r="K37" i="1" l="1"/>
  <c r="L37" i="1" l="1"/>
  <c r="M37" i="1" l="1"/>
  <c r="N37" i="1" l="1"/>
  <c r="O37" i="1" l="1"/>
  <c r="P37" i="1" l="1"/>
  <c r="Q37" i="1" l="1"/>
  <c r="R37" i="1" l="1"/>
  <c r="S37" i="1" l="1"/>
  <c r="T37" i="1" l="1"/>
  <c r="U37" i="1" l="1"/>
  <c r="V37" i="1" s="1"/>
</calcChain>
</file>

<file path=xl/sharedStrings.xml><?xml version="1.0" encoding="utf-8"?>
<sst xmlns="http://schemas.openxmlformats.org/spreadsheetml/2006/main" count="82" uniqueCount="54">
  <si>
    <t>P.U.</t>
  </si>
  <si>
    <t>Costo</t>
  </si>
  <si>
    <t>DESCRIPCION</t>
  </si>
  <si>
    <t>ITEM</t>
  </si>
  <si>
    <t>METRADO</t>
  </si>
  <si>
    <t>PRESUPUESTO</t>
  </si>
  <si>
    <t>PROGRAMACIÓN  DE LOS EQUIPOS A ADQUIRIRSE CON LA EJECUCIÓN DEL IOARR.</t>
  </si>
  <si>
    <t xml:space="preserve">UNIDA DE MEDIDA </t>
  </si>
  <si>
    <t>SEMANA 1</t>
  </si>
  <si>
    <t>SEMANA 2</t>
  </si>
  <si>
    <t>SEMANA 3</t>
  </si>
  <si>
    <t>SEMANA 4</t>
  </si>
  <si>
    <t>SEMANA 5</t>
  </si>
  <si>
    <t>SEMANA 6</t>
  </si>
  <si>
    <t>SEMANA 7</t>
  </si>
  <si>
    <t>SEMANA 8</t>
  </si>
  <si>
    <t>SEMANA 9</t>
  </si>
  <si>
    <t>SEMANA 10</t>
  </si>
  <si>
    <t>SEMANA 11</t>
  </si>
  <si>
    <t>SEMANA 12</t>
  </si>
  <si>
    <t>SEMANA 13</t>
  </si>
  <si>
    <t xml:space="preserve">COSTO DIRECTO </t>
  </si>
  <si>
    <t xml:space="preserve">SUPERVISION </t>
  </si>
  <si>
    <t>COSTO TOTAL</t>
  </si>
  <si>
    <t>SEMANA</t>
  </si>
  <si>
    <t xml:space="preserve">UNIDAD EJECUTORA DE INVERSIONES: GERENCIA REGIONAL DE INFRAESTRUCTURA - GOBIERNO REGIONAL DE APURIMAC </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</si>
  <si>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</si>
  <si>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CODIGO UNIFICADO DE INVERSIONES: 2485202</t>
  </si>
  <si>
    <t xml:space="preserve">ADECUACIÓN DE INFRAESTRUCTURA. </t>
  </si>
  <si>
    <t xml:space="preserve">ADQUISICIÓN DE CABINA DE FLUJO LAMINAR VERTICAL. </t>
  </si>
  <si>
    <t xml:space="preserve">ADQUISICIÓN DE CENTRIFUGA REFRIGERADA </t>
  </si>
  <si>
    <t>ADQUISICIÓN DE IMPRESORA MULTIFUNCIONAL.</t>
  </si>
  <si>
    <t>EQUIPAMIENTO</t>
  </si>
  <si>
    <t>GLB</t>
  </si>
  <si>
    <t>ADQUISICIÓN DE EQUIPO AUTOMATIZADO DE EXTRACCIÓN DE ÁCIDOS NUCLEICOS.</t>
  </si>
  <si>
    <t>ADQUISICIÓN DE MMICRO CENTRIFUGA REFRIGERADA PARA TUBOS DE 1.5ML</t>
  </si>
  <si>
    <t xml:space="preserve">ADQUISICIÓN DE TERMOBLOQUE </t>
  </si>
  <si>
    <t>ADQUISICIÓN DE CABINA DE BIOSEGURIDAD BIOLÓGICA  (ÁREA LIMPIA)</t>
  </si>
  <si>
    <t>ADQUISICIÓN DE CENTRIFUGA MINI-SPIN PARA 6 U 8 TUBOS DE 1,5 ML</t>
  </si>
  <si>
    <t>ADQUISICIÓN DETERMOCICLADOR DE TIEMPO REAL 5 CANALES (DEBE INCLUIR TRANSFORMADOR, UPS Y LAPTOP)</t>
  </si>
  <si>
    <t>ADQUISICIÓN DE CONGELADORA VERTICAL DE -20 °C</t>
  </si>
  <si>
    <t>ADQUISICIÓN DE CONGELADORA DE -80 °C (ÁREA PROCESAMIENTO)</t>
  </si>
  <si>
    <t>ADQUISICIÓN DEREFRIGERADORA  CONSERVADORA DE LABORATORIO DE 0 A 8 °C 500L</t>
  </si>
  <si>
    <t>ADQUISICIÓN DE EQUIPO DE CÓMPUTO E IMPRESORA</t>
  </si>
  <si>
    <t>ADQUISICIÓN DE REFRIGERADORA  CONSERVADORA DE LABORATORIO DE 0 A 8 °C 500L</t>
  </si>
  <si>
    <t xml:space="preserve">UND </t>
  </si>
  <si>
    <t>|</t>
  </si>
  <si>
    <t>SEMANA 14</t>
  </si>
  <si>
    <t>GASTOS GENERALES</t>
  </si>
  <si>
    <t>VALOR REFERENCIAL</t>
  </si>
  <si>
    <t>GESTIÓN DEL PROYECTO</t>
  </si>
  <si>
    <t xml:space="preserve">LIQUIDACIÓN </t>
  </si>
  <si>
    <t xml:space="preserve">EXPEDIENTE TÉCNICO </t>
  </si>
  <si>
    <t xml:space="preserve">PROGRAMACION VALORIZACIONES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</si>
</sst>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S/.&quot;\ #,##0.00;&quot;S/.&quot;\ \-#,##0.00"/>
    <numFmt numFmtId="165" formatCode="_ * #,##0.00_ ;_ * \-#,##0.00_ ;_ * &quot;-&quot;??_ ;_ @_ "/>
    <numFmt numFmtId="166" formatCode="###,###,###,###,###,##0.0000"/>
    <numFmt numFmtId="167" formatCode="###,###,###,###,##0.0000"/>
    <numFmt numFmtId="168" formatCode="#,##0.0"/>
    <numFmt numFmtId="169" formatCode="&quot;S/.&quot;\ #,##0.00"/>
  </numFmts>
  <fonts count="10" x14ac:knownFonts="1">
    <font>
      <sz val="11"/>
      <color theme="1"/>
      <name val="Calibri"/>
      <family val="2"/>
      <scheme val="minor"/>
    </font>
    <font>
      <sz val="8"/>
      <name val="Arial"/>
      <family val="2"/>
    </font>
    <font>
      <sz val="11"/>
      <color theme="1"/>
      <name val="Calibri"/>
      <family val="2"/>
      <scheme val="minor"/>
    </font>
    <font>
      <sz val="10"/>
      <name val="Arial"/>
      <family val="2"/>
    </font>
    <font>
      <b/>
      <sz val="12"/>
      <name val="Arial"/>
      <family val="2"/>
    </font>
    <font>
      <sz val="12"/>
      <name val="Arial"/>
      <family val="2"/>
    </font>
    <font>
      <b/>
      <sz val="10"/>
      <name val="Arial"/>
      <family val="2"/>
    </font>
    <font>
      <sz val="11"/>
      <name val="Arial"/>
      <family val="2"/>
    </font>
    <font>
      <sz val="16"/>
      <name val="Arial"/>
      <family val="2"/>
    </font>
    <font>
      <sz val="14"/>
      <name val="Arial"/>
      <family val="2"/>
    </font>
  </fonts>
  <fills count="6">
    <fill>
      <patternFill patternType="none"/>
    </fill>
    <fill>
      <patternFill patternType="gray125"/>
    </fill>
    <fill>
      <patternFill patternType="solid">
        <fgColor rgb="FFC0C0C0"/>
        <bgColor indexed="64"/>
      </patternFill>
    </fill>
    <fill>
      <patternFill patternType="solid">
        <fgColor theme="0" tint="-0.249977111117893"/>
        <bgColor indexed="64"/>
      </patternFill>
    </fill>
    <fill>
      <patternFill patternType="solid">
        <fgColor theme="0"/>
        <bgColor indexed="64"/>
      </patternFill>
    </fill>
    <fill>
      <patternFill patternType="solid">
        <fgColor theme="3" tint="0.39997558519241921"/>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hair">
        <color indexed="64"/>
      </right>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5" fontId="2" fillId="0" borderId="0" applyFont="0" applyFill="0" applyBorder="0" applyAlignment="0" applyProtection="0"/>
  </cellStyleXfs>
  <cellXfs count="101">
    <xf numFmtId="0" fontId="0" fillId="0" borderId="0" xfId="0"/>
    <xf numFmtId="169" fontId="0" fillId="0" borderId="0" xfId="0" applyNumberFormat="1"/>
    <xf numFmtId="0" fontId="1" fillId="0" borderId="8" xfId="0" applyFont="1" applyBorder="1" applyAlignment="1">
      <alignment horizontal="right"/>
    </xf>
    <xf numFmtId="0" fontId="1" fillId="0" borderId="6" xfId="0" applyFont="1" applyBorder="1" applyAlignment="1">
      <alignment horizontal="right"/>
    </xf>
    <xf numFmtId="0" fontId="1" fillId="0" borderId="7" xfId="0" applyFont="1" applyBorder="1" applyAlignment="1">
      <alignment horizontal="right"/>
    </xf>
    <xf numFmtId="0" fontId="1" fillId="0" borderId="5" xfId="0" applyFont="1" applyBorder="1" applyAlignment="1">
      <alignment horizontal="right"/>
    </xf>
    <xf numFmtId="49" fontId="3" fillId="0" borderId="2" xfId="0" applyNumberFormat="1" applyFont="1" applyBorder="1"/>
    <xf numFmtId="49" fontId="3" fillId="0" borderId="2" xfId="0" applyNumberFormat="1" applyFont="1" applyBorder="1" applyAlignment="1">
      <alignment wrapText="1"/>
    </xf>
    <xf numFmtId="167" fontId="3" fillId="0" borderId="2" xfId="0" applyNumberFormat="1" applyFont="1" applyBorder="1" applyAlignment="1">
      <alignment horizontal="center"/>
    </xf>
    <xf numFmtId="167" fontId="3" fillId="0" borderId="15" xfId="0" applyNumberFormat="1" applyFont="1" applyBorder="1" applyAlignment="1">
      <alignment horizontal="center"/>
    </xf>
    <xf numFmtId="167" fontId="3" fillId="0" borderId="0" xfId="0" applyNumberFormat="1" applyFont="1" applyBorder="1" applyAlignment="1">
      <alignment horizontal="center"/>
    </xf>
    <xf numFmtId="49" fontId="3" fillId="0" borderId="3" xfId="0" applyNumberFormat="1" applyFont="1" applyBorder="1" applyAlignment="1">
      <alignment vertical="center"/>
    </xf>
    <xf numFmtId="49" fontId="3" fillId="0" borderId="3" xfId="0" applyNumberFormat="1" applyFont="1" applyBorder="1" applyAlignment="1">
      <alignment vertical="center" wrapText="1"/>
    </xf>
    <xf numFmtId="167" fontId="3" fillId="0" borderId="3" xfId="0" applyNumberFormat="1" applyFont="1" applyBorder="1" applyAlignment="1">
      <alignment vertical="center"/>
    </xf>
    <xf numFmtId="167" fontId="3" fillId="0" borderId="13" xfId="0" applyNumberFormat="1" applyFont="1" applyBorder="1" applyAlignment="1">
      <alignment vertical="center"/>
    </xf>
    <xf numFmtId="167" fontId="3" fillId="0" borderId="0" xfId="0" applyNumberFormat="1" applyFont="1" applyBorder="1" applyAlignment="1">
      <alignment vertical="center"/>
    </xf>
    <xf numFmtId="49" fontId="3" fillId="0" borderId="3" xfId="0" applyNumberFormat="1" applyFont="1" applyBorder="1"/>
    <xf numFmtId="49" fontId="4" fillId="0" borderId="3" xfId="0" applyNumberFormat="1" applyFont="1" applyBorder="1" applyAlignment="1">
      <alignment vertical="center" wrapText="1"/>
    </xf>
    <xf numFmtId="167" fontId="5" fillId="0" borderId="25" xfId="0" applyNumberFormat="1" applyFont="1" applyBorder="1" applyAlignment="1">
      <alignment vertical="center"/>
    </xf>
    <xf numFmtId="167" fontId="5" fillId="0" borderId="23" xfId="0" applyNumberFormat="1" applyFont="1" applyBorder="1" applyAlignment="1">
      <alignment vertical="center"/>
    </xf>
    <xf numFmtId="167" fontId="5" fillId="0" borderId="13" xfId="0" applyNumberFormat="1" applyFont="1" applyBorder="1" applyAlignment="1">
      <alignment vertical="center"/>
    </xf>
    <xf numFmtId="167" fontId="5" fillId="0" borderId="0" xfId="0" applyNumberFormat="1" applyFont="1" applyBorder="1" applyAlignment="1">
      <alignment vertical="center"/>
    </xf>
    <xf numFmtId="49" fontId="5" fillId="0" borderId="3" xfId="0" applyNumberFormat="1" applyFont="1" applyBorder="1" applyAlignment="1">
      <alignment vertical="center" wrapText="1"/>
    </xf>
    <xf numFmtId="167" fontId="5" fillId="0" borderId="13" xfId="0" applyNumberFormat="1" applyFont="1" applyFill="1" applyBorder="1" applyAlignment="1">
      <alignment vertical="center"/>
    </xf>
    <xf numFmtId="49" fontId="6" fillId="0" borderId="9" xfId="0" applyNumberFormat="1" applyFont="1" applyBorder="1" applyAlignment="1">
      <alignment horizontal="right" vertical="center"/>
    </xf>
    <xf numFmtId="49" fontId="6" fillId="0" borderId="10" xfId="0" applyNumberFormat="1" applyFont="1" applyBorder="1" applyAlignment="1">
      <alignment horizontal="right" vertical="center"/>
    </xf>
    <xf numFmtId="165" fontId="4" fillId="0" borderId="4" xfId="1" applyFont="1" applyBorder="1" applyAlignment="1">
      <alignment horizontal="center" vertical="center"/>
    </xf>
    <xf numFmtId="165" fontId="5" fillId="0" borderId="1" xfId="1" applyFont="1" applyBorder="1" applyAlignment="1">
      <alignment horizontal="center" vertical="center"/>
    </xf>
    <xf numFmtId="167" fontId="7" fillId="0" borderId="0" xfId="0" applyNumberFormat="1" applyFont="1"/>
    <xf numFmtId="49" fontId="5" fillId="0" borderId="17" xfId="0" applyNumberFormat="1" applyFont="1" applyBorder="1"/>
    <xf numFmtId="49" fontId="4" fillId="0" borderId="18"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5" fillId="0" borderId="20" xfId="0" applyNumberFormat="1" applyFont="1" applyBorder="1" applyAlignment="1">
      <alignment horizontal="right" vertical="center"/>
    </xf>
    <xf numFmtId="165" fontId="5" fillId="0" borderId="3" xfId="1" applyFont="1" applyBorder="1" applyAlignment="1">
      <alignment horizontal="center" vertical="center"/>
    </xf>
    <xf numFmtId="0" fontId="7" fillId="0" borderId="0" xfId="0" applyFont="1"/>
    <xf numFmtId="49" fontId="4" fillId="0" borderId="21" xfId="0" applyNumberFormat="1" applyFont="1" applyBorder="1" applyAlignment="1">
      <alignment horizontal="center" vertical="center"/>
    </xf>
    <xf numFmtId="49" fontId="4" fillId="0" borderId="16" xfId="0" applyNumberFormat="1" applyFont="1" applyBorder="1" applyAlignment="1">
      <alignment horizontal="center" vertical="center"/>
    </xf>
    <xf numFmtId="49" fontId="5" fillId="0" borderId="22" xfId="0" applyNumberFormat="1" applyFont="1" applyBorder="1" applyAlignment="1">
      <alignment horizontal="right" vertical="center"/>
    </xf>
    <xf numFmtId="49" fontId="4" fillId="0" borderId="9"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1" xfId="0" applyNumberFormat="1" applyFont="1" applyBorder="1" applyAlignment="1">
      <alignment horizontal="right" vertical="center"/>
    </xf>
    <xf numFmtId="165" fontId="4" fillId="0" borderId="1" xfId="1" applyFont="1" applyBorder="1" applyAlignment="1">
      <alignment horizontal="center" vertical="center"/>
    </xf>
    <xf numFmtId="49" fontId="4" fillId="0" borderId="17"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5" fillId="0" borderId="24" xfId="0" applyNumberFormat="1" applyFont="1" applyBorder="1" applyAlignment="1">
      <alignment horizontal="right" vertical="center"/>
    </xf>
    <xf numFmtId="49" fontId="4" fillId="0" borderId="9" xfId="0" applyNumberFormat="1" applyFont="1" applyBorder="1" applyAlignment="1">
      <alignment horizontal="right" vertical="center"/>
    </xf>
    <xf numFmtId="0" fontId="5" fillId="3" borderId="18" xfId="0" applyFont="1" applyFill="1" applyBorder="1" applyAlignment="1">
      <alignment horizontal="right" vertical="center"/>
    </xf>
    <xf numFmtId="0" fontId="5" fillId="3" borderId="19" xfId="0" applyFont="1" applyFill="1" applyBorder="1" applyAlignment="1">
      <alignment horizontal="right" vertical="center"/>
    </xf>
    <xf numFmtId="0" fontId="5" fillId="3" borderId="20" xfId="0" applyFont="1" applyFill="1" applyBorder="1" applyAlignment="1">
      <alignment horizontal="right" vertical="center"/>
    </xf>
    <xf numFmtId="0" fontId="5" fillId="3" borderId="2" xfId="0" applyFont="1" applyFill="1" applyBorder="1" applyAlignment="1">
      <alignment horizontal="center" vertical="center"/>
    </xf>
    <xf numFmtId="166" fontId="5" fillId="2" borderId="2" xfId="0" applyNumberFormat="1" applyFont="1" applyFill="1" applyBorder="1" applyAlignment="1">
      <alignment horizontal="center" vertical="center" wrapText="1"/>
    </xf>
    <xf numFmtId="0" fontId="5" fillId="3" borderId="21" xfId="0" applyFont="1" applyFill="1" applyBorder="1" applyAlignment="1">
      <alignment horizontal="right" vertical="center"/>
    </xf>
    <xf numFmtId="0" fontId="5" fillId="3" borderId="16" xfId="0" applyFont="1" applyFill="1" applyBorder="1" applyAlignment="1">
      <alignment horizontal="right" vertical="center"/>
    </xf>
    <xf numFmtId="0" fontId="5" fillId="3" borderId="22" xfId="0" applyFont="1" applyFill="1" applyBorder="1" applyAlignment="1">
      <alignment horizontal="right" vertical="center"/>
    </xf>
    <xf numFmtId="0" fontId="5" fillId="3" borderId="4" xfId="0" applyFont="1" applyFill="1" applyBorder="1" applyAlignment="1">
      <alignment horizontal="center" vertical="center"/>
    </xf>
    <xf numFmtId="0" fontId="5" fillId="0" borderId="4" xfId="0" applyFont="1" applyBorder="1" applyAlignment="1">
      <alignment horizontal="center" vertical="center" wrapText="1"/>
    </xf>
    <xf numFmtId="167" fontId="5" fillId="0" borderId="5" xfId="0" applyNumberFormat="1" applyFont="1" applyBorder="1" applyAlignment="1">
      <alignment horizontal="center"/>
    </xf>
    <xf numFmtId="165" fontId="5" fillId="0" borderId="5" xfId="1" applyFont="1" applyBorder="1" applyAlignment="1">
      <alignment horizontal="center" vertical="center"/>
    </xf>
    <xf numFmtId="9" fontId="5" fillId="0" borderId="6" xfId="0" applyNumberFormat="1" applyFont="1" applyBorder="1" applyAlignment="1">
      <alignment horizontal="center"/>
    </xf>
    <xf numFmtId="10" fontId="5" fillId="0" borderId="6" xfId="0" applyNumberFormat="1" applyFont="1" applyBorder="1" applyAlignment="1">
      <alignment horizontal="center" vertical="center"/>
    </xf>
    <xf numFmtId="0" fontId="8" fillId="3" borderId="9" xfId="0" applyFont="1" applyFill="1" applyBorder="1" applyAlignment="1">
      <alignment horizontal="center" wrapText="1"/>
    </xf>
    <xf numFmtId="0" fontId="8" fillId="3" borderId="10" xfId="0" applyFont="1" applyFill="1" applyBorder="1" applyAlignment="1">
      <alignment horizontal="center" wrapText="1"/>
    </xf>
    <xf numFmtId="0" fontId="8" fillId="3" borderId="11" xfId="0" applyFont="1" applyFill="1" applyBorder="1" applyAlignment="1">
      <alignment horizontal="center" wrapText="1"/>
    </xf>
    <xf numFmtId="0" fontId="8" fillId="3" borderId="0" xfId="0" applyFont="1" applyFill="1" applyBorder="1" applyAlignment="1">
      <alignment horizontal="center" wrapText="1"/>
    </xf>
    <xf numFmtId="0" fontId="5" fillId="3" borderId="9" xfId="0" applyFont="1" applyFill="1" applyBorder="1" applyAlignment="1">
      <alignment horizontal="left" wrapText="1"/>
    </xf>
    <xf numFmtId="0" fontId="5" fillId="3" borderId="10" xfId="0" applyFont="1" applyFill="1" applyBorder="1" applyAlignment="1">
      <alignment horizontal="left" wrapText="1"/>
    </xf>
    <xf numFmtId="0" fontId="5" fillId="3" borderId="11" xfId="0" applyFont="1" applyFill="1" applyBorder="1" applyAlignment="1">
      <alignment horizontal="left" wrapText="1"/>
    </xf>
    <xf numFmtId="0" fontId="5" fillId="3" borderId="0" xfId="0" applyFont="1" applyFill="1" applyBorder="1" applyAlignment="1">
      <alignment horizontal="left" wrapText="1"/>
    </xf>
    <xf numFmtId="0" fontId="5"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166" fontId="5" fillId="2" borderId="9" xfId="0" applyNumberFormat="1" applyFont="1" applyFill="1" applyBorder="1" applyAlignment="1">
      <alignment horizontal="center" vertical="center" wrapText="1"/>
    </xf>
    <xf numFmtId="166" fontId="5" fillId="2" borderId="10" xfId="0" applyNumberFormat="1" applyFont="1" applyFill="1" applyBorder="1" applyAlignment="1">
      <alignment horizontal="center" vertical="center" wrapText="1"/>
    </xf>
    <xf numFmtId="166" fontId="5" fillId="2" borderId="0"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5" fillId="0" borderId="0" xfId="0" applyFont="1" applyBorder="1" applyAlignment="1">
      <alignment horizontal="center" vertical="center" wrapText="1"/>
    </xf>
    <xf numFmtId="0" fontId="3" fillId="0" borderId="2" xfId="0" applyFont="1" applyBorder="1" applyAlignment="1">
      <alignment horizontal="center" wrapText="1"/>
    </xf>
    <xf numFmtId="0" fontId="3" fillId="0" borderId="2" xfId="0" applyFont="1" applyBorder="1" applyAlignment="1">
      <alignment horizontal="center"/>
    </xf>
    <xf numFmtId="0" fontId="3" fillId="0" borderId="3" xfId="0" applyFont="1" applyBorder="1" applyAlignment="1">
      <alignment vertical="center" wrapText="1"/>
    </xf>
    <xf numFmtId="0" fontId="3" fillId="0" borderId="3" xfId="0" applyFont="1" applyBorder="1" applyAlignment="1">
      <alignment vertical="center"/>
    </xf>
    <xf numFmtId="0" fontId="7" fillId="0" borderId="0" xfId="0" applyFont="1" applyAlignment="1">
      <alignment vertical="center"/>
    </xf>
    <xf numFmtId="0" fontId="5" fillId="0" borderId="3" xfId="0" applyFont="1" applyBorder="1" applyAlignment="1">
      <alignment vertical="center" wrapText="1"/>
    </xf>
    <xf numFmtId="0" fontId="5" fillId="0" borderId="3" xfId="0" applyFont="1" applyBorder="1" applyAlignment="1">
      <alignment vertical="center"/>
    </xf>
    <xf numFmtId="0" fontId="5" fillId="0" borderId="17" xfId="0" applyFont="1" applyBorder="1" applyAlignment="1">
      <alignment vertical="center"/>
    </xf>
    <xf numFmtId="0" fontId="5" fillId="0" borderId="0" xfId="0" applyFont="1" applyAlignment="1">
      <alignment horizontal="center" vertical="center" wrapText="1"/>
    </xf>
    <xf numFmtId="0" fontId="5" fillId="0" borderId="3" xfId="1" applyNumberFormat="1" applyFont="1" applyBorder="1" applyAlignment="1">
      <alignment horizontal="center" vertical="center"/>
    </xf>
    <xf numFmtId="164" fontId="5" fillId="4" borderId="26" xfId="1" applyNumberFormat="1" applyFont="1" applyFill="1" applyBorder="1" applyAlignment="1">
      <alignment horizontal="center" vertical="center" wrapText="1"/>
    </xf>
    <xf numFmtId="164" fontId="5" fillId="4" borderId="25" xfId="1" applyNumberFormat="1" applyFont="1" applyFill="1" applyBorder="1" applyAlignment="1">
      <alignment horizontal="center" vertical="center" wrapText="1"/>
    </xf>
    <xf numFmtId="164" fontId="4" fillId="0" borderId="6" xfId="1" applyNumberFormat="1" applyFont="1" applyFill="1" applyBorder="1" applyAlignment="1">
      <alignment horizontal="center" vertical="center" wrapText="1"/>
    </xf>
    <xf numFmtId="164" fontId="4" fillId="5" borderId="0" xfId="1" applyNumberFormat="1" applyFont="1" applyFill="1" applyBorder="1" applyAlignment="1">
      <alignment horizontal="center" vertical="center" wrapText="1"/>
    </xf>
    <xf numFmtId="164" fontId="5" fillId="0" borderId="25" xfId="1" applyNumberFormat="1" applyFont="1" applyFill="1" applyBorder="1" applyAlignment="1">
      <alignment horizontal="center" vertical="center" wrapText="1"/>
    </xf>
    <xf numFmtId="167" fontId="7" fillId="0" borderId="0" xfId="0" applyNumberFormat="1" applyFont="1" applyAlignment="1">
      <alignment vertical="center"/>
    </xf>
    <xf numFmtId="0" fontId="7" fillId="0" borderId="0" xfId="0" applyFont="1" applyAlignment="1">
      <alignment horizontal="center"/>
    </xf>
    <xf numFmtId="0" fontId="7" fillId="0" borderId="0" xfId="0" applyFont="1" applyAlignment="1">
      <alignment horizontal="center"/>
    </xf>
    <xf numFmtId="0" fontId="7" fillId="0" borderId="0" xfId="0" applyFont="1" applyAlignment="1">
      <alignment wrapText="1"/>
    </xf>
    <xf numFmtId="168" fontId="7" fillId="0" borderId="0" xfId="0" applyNumberFormat="1" applyFont="1"/>
    <xf numFmtId="164" fontId="5" fillId="5" borderId="27" xfId="1" applyNumberFormat="1" applyFont="1" applyFill="1" applyBorder="1" applyAlignment="1">
      <alignment horizontal="center" vertical="center" wrapText="1"/>
    </xf>
    <xf numFmtId="164" fontId="5" fillId="5" borderId="6" xfId="1" applyNumberFormat="1" applyFont="1" applyFill="1" applyBorder="1" applyAlignment="1">
      <alignment horizontal="center" vertical="center" wrapText="1"/>
    </xf>
    <xf numFmtId="167" fontId="5" fillId="0" borderId="14" xfId="0" applyNumberFormat="1" applyFont="1" applyBorder="1" applyAlignment="1">
      <alignment horizontal="center"/>
    </xf>
    <xf numFmtId="167" fontId="5" fillId="0" borderId="15" xfId="0" applyNumberFormat="1" applyFont="1" applyBorder="1" applyAlignment="1">
      <alignment horizontal="center"/>
    </xf>
    <xf numFmtId="167" fontId="5" fillId="0" borderId="12" xfId="0" applyNumberFormat="1" applyFont="1" applyBorder="1" applyAlignment="1">
      <alignment vertic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40"/>
  <sheetViews>
    <sheetView tabSelected="1" view="pageBreakPreview" zoomScale="49" zoomScaleNormal="100" zoomScaleSheetLayoutView="49" workbookViewId="0">
      <selection activeCell="H26" sqref="H26"/>
    </sheetView>
  </sheetViews>
  <sheetFormatPr baseColWidth="10" defaultRowHeight="14.25" x14ac:dyDescent="0.2"/>
  <cols>
    <col min="1" max="1" width="8.7109375" style="34" customWidth="1"/>
    <col min="2" max="2" width="63.28515625" style="94" customWidth="1"/>
    <col min="3" max="3" width="19.7109375" style="94" customWidth="1"/>
    <col min="4" max="4" width="15.5703125" style="34" customWidth="1"/>
    <col min="5" max="5" width="19.7109375" style="34" customWidth="1"/>
    <col min="6" max="6" width="23.85546875" style="34" customWidth="1"/>
    <col min="7" max="21" width="19.7109375" style="34" customWidth="1"/>
    <col min="22" max="22" width="17" style="34" customWidth="1"/>
    <col min="23" max="16384" width="11.42578125" style="34"/>
  </cols>
  <sheetData>
    <row r="1" spans="1:22" ht="28.5" customHeight="1" thickBot="1" x14ac:dyDescent="0.35">
      <c r="A1" s="60" t="s">
        <v>6</v>
      </c>
      <c r="B1" s="61"/>
      <c r="C1" s="61"/>
      <c r="D1" s="61"/>
      <c r="E1" s="61"/>
      <c r="F1" s="61"/>
      <c r="G1" s="61"/>
      <c r="H1" s="61"/>
      <c r="I1" s="61"/>
      <c r="J1" s="61"/>
      <c r="K1" s="61"/>
      <c r="L1" s="61"/>
      <c r="M1" s="61"/>
      <c r="N1" s="61"/>
      <c r="O1" s="61"/>
      <c r="P1" s="61"/>
      <c r="Q1" s="61"/>
      <c r="R1" s="61"/>
      <c r="S1" s="62"/>
      <c r="T1" s="63"/>
      <c r="U1" s="63"/>
    </row>
    <row r="2" spans="1:22" ht="42" customHeight="1" thickBot="1" x14ac:dyDescent="0.25">
      <c r="A2" s="64" t="s">
        <v>26</v>
      </c>
      <c r="B2" s="65"/>
      <c r="C2" s="65"/>
      <c r="D2" s="65"/>
      <c r="E2" s="65"/>
      <c r="F2" s="65"/>
      <c r="G2" s="65"/>
      <c r="H2" s="65"/>
      <c r="I2" s="65"/>
      <c r="J2" s="65"/>
      <c r="K2" s="65"/>
      <c r="L2" s="65"/>
      <c r="M2" s="65"/>
      <c r="N2" s="65"/>
      <c r="O2" s="65"/>
      <c r="P2" s="65"/>
      <c r="Q2" s="65"/>
      <c r="R2" s="65"/>
      <c r="S2" s="66"/>
      <c r="T2" s="67"/>
      <c r="U2" s="67"/>
    </row>
    <row r="3" spans="1:22" ht="22.5" customHeight="1" thickBot="1" x14ac:dyDescent="0.25">
      <c r="A3" s="64" t="s">
        <v>27</v>
      </c>
      <c r="B3" s="65"/>
      <c r="C3" s="65"/>
      <c r="D3" s="65"/>
      <c r="E3" s="65"/>
      <c r="F3" s="65"/>
      <c r="G3" s="65"/>
      <c r="H3" s="65"/>
      <c r="I3" s="65"/>
      <c r="J3" s="65"/>
      <c r="K3" s="65"/>
      <c r="L3" s="65"/>
      <c r="M3" s="65"/>
      <c r="N3" s="65"/>
      <c r="O3" s="65"/>
      <c r="P3" s="65"/>
      <c r="Q3" s="65"/>
      <c r="R3" s="65"/>
      <c r="S3" s="66"/>
      <c r="T3" s="67"/>
      <c r="U3" s="67"/>
    </row>
    <row r="4" spans="1:22" ht="22.5" customHeight="1" thickBot="1" x14ac:dyDescent="0.25">
      <c r="A4" s="64" t="s">
        <v>25</v>
      </c>
      <c r="B4" s="65"/>
      <c r="C4" s="65"/>
      <c r="D4" s="65"/>
      <c r="E4" s="65"/>
      <c r="F4" s="65"/>
      <c r="G4" s="65"/>
      <c r="H4" s="65"/>
      <c r="I4" s="65"/>
      <c r="J4" s="65"/>
      <c r="K4" s="65"/>
      <c r="L4" s="65"/>
      <c r="M4" s="65"/>
      <c r="N4" s="65"/>
      <c r="O4" s="65"/>
      <c r="P4" s="65"/>
      <c r="Q4" s="65"/>
      <c r="R4" s="65"/>
      <c r="S4" s="66"/>
      <c r="T4" s="67"/>
      <c r="U4" s="67"/>
    </row>
    <row r="5" spans="1:22" ht="16.5" customHeight="1" thickBot="1" x14ac:dyDescent="0.25">
      <c r="A5" s="68" t="s">
        <v>3</v>
      </c>
      <c r="B5" s="69" t="s">
        <v>2</v>
      </c>
      <c r="C5" s="68" t="s">
        <v>7</v>
      </c>
      <c r="D5" s="68" t="s">
        <v>4</v>
      </c>
      <c r="E5" s="68" t="s">
        <v>0</v>
      </c>
      <c r="F5" s="68" t="s">
        <v>1</v>
      </c>
      <c r="G5" s="70" t="s">
        <v>24</v>
      </c>
      <c r="H5" s="71"/>
      <c r="I5" s="71"/>
      <c r="J5" s="71"/>
      <c r="K5" s="71"/>
      <c r="L5" s="71"/>
      <c r="M5" s="71"/>
      <c r="N5" s="71"/>
      <c r="O5" s="71"/>
      <c r="P5" s="71"/>
      <c r="Q5" s="71"/>
      <c r="R5" s="71"/>
      <c r="S5" s="71"/>
      <c r="T5" s="72"/>
      <c r="U5" s="72"/>
    </row>
    <row r="6" spans="1:22" ht="15.75" customHeight="1" thickBot="1" x14ac:dyDescent="0.25">
      <c r="A6" s="73"/>
      <c r="B6" s="74"/>
      <c r="C6" s="73"/>
      <c r="D6" s="73"/>
      <c r="E6" s="73"/>
      <c r="F6" s="73"/>
      <c r="G6" s="50" t="s">
        <v>8</v>
      </c>
      <c r="H6" s="50" t="s">
        <v>9</v>
      </c>
      <c r="I6" s="50" t="s">
        <v>10</v>
      </c>
      <c r="J6" s="50" t="s">
        <v>11</v>
      </c>
      <c r="K6" s="50" t="s">
        <v>12</v>
      </c>
      <c r="L6" s="50" t="s">
        <v>13</v>
      </c>
      <c r="M6" s="50" t="s">
        <v>14</v>
      </c>
      <c r="N6" s="50" t="s">
        <v>15</v>
      </c>
      <c r="O6" s="50" t="s">
        <v>16</v>
      </c>
      <c r="P6" s="50" t="s">
        <v>17</v>
      </c>
      <c r="Q6" s="50" t="s">
        <v>18</v>
      </c>
      <c r="R6" s="50" t="s">
        <v>19</v>
      </c>
      <c r="S6" s="50" t="s">
        <v>20</v>
      </c>
      <c r="T6" s="50" t="s">
        <v>47</v>
      </c>
      <c r="U6" s="72"/>
    </row>
    <row r="7" spans="1:22" ht="15.75" customHeight="1" thickBot="1" x14ac:dyDescent="0.25">
      <c r="A7" s="73"/>
      <c r="B7" s="74"/>
      <c r="C7" s="73"/>
      <c r="D7" s="73"/>
      <c r="E7" s="73"/>
      <c r="F7" s="73"/>
      <c r="G7" s="55"/>
      <c r="H7" s="55"/>
      <c r="I7" s="55"/>
      <c r="J7" s="55"/>
      <c r="K7" s="55"/>
      <c r="L7" s="55"/>
      <c r="M7" s="55"/>
      <c r="N7" s="55"/>
      <c r="O7" s="55"/>
      <c r="P7" s="55"/>
      <c r="Q7" s="55"/>
      <c r="R7" s="55"/>
      <c r="S7" s="55"/>
      <c r="T7" s="55"/>
      <c r="U7" s="75"/>
    </row>
    <row r="8" spans="1:22" ht="15" x14ac:dyDescent="0.2">
      <c r="A8" s="6"/>
      <c r="B8" s="7"/>
      <c r="C8" s="76"/>
      <c r="D8" s="77"/>
      <c r="E8" s="77"/>
      <c r="F8" s="8"/>
      <c r="G8" s="98"/>
      <c r="H8" s="99"/>
      <c r="I8" s="99"/>
      <c r="J8" s="99"/>
      <c r="K8" s="99"/>
      <c r="L8" s="99"/>
      <c r="M8" s="99"/>
      <c r="N8" s="99"/>
      <c r="O8" s="99"/>
      <c r="P8" s="99"/>
      <c r="Q8" s="99"/>
      <c r="R8" s="99"/>
      <c r="S8" s="99"/>
      <c r="T8" s="9"/>
      <c r="U8" s="10"/>
      <c r="V8" s="28">
        <f>SUM(G8:S8)</f>
        <v>0</v>
      </c>
    </row>
    <row r="9" spans="1:22" s="80" customFormat="1" ht="15" x14ac:dyDescent="0.2">
      <c r="A9" s="11"/>
      <c r="B9" s="12"/>
      <c r="C9" s="78"/>
      <c r="D9" s="79"/>
      <c r="E9" s="79"/>
      <c r="F9" s="13"/>
      <c r="G9" s="100"/>
      <c r="H9" s="20"/>
      <c r="I9" s="20"/>
      <c r="J9" s="20"/>
      <c r="K9" s="20"/>
      <c r="L9" s="20"/>
      <c r="M9" s="20"/>
      <c r="N9" s="20"/>
      <c r="O9" s="20"/>
      <c r="P9" s="20"/>
      <c r="Q9" s="20"/>
      <c r="R9" s="20"/>
      <c r="S9" s="20"/>
      <c r="T9" s="14"/>
      <c r="U9" s="15"/>
      <c r="V9" s="28">
        <f t="shared" ref="V9:V27" si="0">SUM(G9:S9)</f>
        <v>0</v>
      </c>
    </row>
    <row r="10" spans="1:22" ht="32.25" customHeight="1" x14ac:dyDescent="0.2">
      <c r="A10" s="16"/>
      <c r="B10" s="17" t="s">
        <v>28</v>
      </c>
      <c r="C10" s="81"/>
      <c r="D10" s="82"/>
      <c r="E10" s="83"/>
      <c r="F10" s="18"/>
      <c r="G10" s="19"/>
      <c r="H10" s="20"/>
      <c r="I10" s="20"/>
      <c r="J10" s="20"/>
      <c r="K10" s="20"/>
      <c r="L10" s="20"/>
      <c r="M10" s="20"/>
      <c r="N10" s="20"/>
      <c r="O10" s="20"/>
      <c r="P10" s="20"/>
      <c r="Q10" s="20"/>
      <c r="R10" s="20"/>
      <c r="S10" s="20"/>
      <c r="T10" s="20"/>
      <c r="U10" s="21"/>
      <c r="V10" s="28">
        <f>SUM(G10:S10)</f>
        <v>0</v>
      </c>
    </row>
    <row r="11" spans="1:22" ht="33.75" customHeight="1" x14ac:dyDescent="0.2">
      <c r="A11" s="16"/>
      <c r="B11" s="22" t="s">
        <v>28</v>
      </c>
      <c r="C11" s="84" t="s">
        <v>33</v>
      </c>
      <c r="D11" s="85">
        <v>1</v>
      </c>
      <c r="E11" s="86">
        <v>33131.440000000002</v>
      </c>
      <c r="F11" s="87">
        <f>PRODUCT(D11:E11)</f>
        <v>33131.440000000002</v>
      </c>
      <c r="G11" s="96">
        <f>$F$11/3</f>
        <v>11043.813333333334</v>
      </c>
      <c r="H11" s="97">
        <f t="shared" ref="H11:I11" si="1">$F$11/3</f>
        <v>11043.813333333334</v>
      </c>
      <c r="I11" s="97">
        <f t="shared" si="1"/>
        <v>11043.813333333334</v>
      </c>
      <c r="J11" s="21"/>
      <c r="K11" s="21"/>
      <c r="L11" s="21"/>
      <c r="M11" s="21"/>
      <c r="N11" s="21"/>
      <c r="O11" s="21"/>
      <c r="P11" s="21"/>
      <c r="Q11" s="21"/>
      <c r="R11" s="21"/>
      <c r="S11" s="21"/>
      <c r="T11" s="21"/>
      <c r="U11" s="21"/>
      <c r="V11" s="28"/>
    </row>
    <row r="12" spans="1:22" ht="33.75" customHeight="1" x14ac:dyDescent="0.2">
      <c r="A12" s="16"/>
      <c r="B12" s="17" t="s">
        <v>32</v>
      </c>
      <c r="C12" s="84"/>
      <c r="D12" s="85"/>
      <c r="E12" s="86"/>
      <c r="F12" s="18"/>
      <c r="G12" s="19"/>
      <c r="H12" s="20"/>
      <c r="I12" s="20"/>
      <c r="J12" s="21"/>
      <c r="K12" s="21"/>
      <c r="L12" s="21"/>
      <c r="M12" s="21"/>
      <c r="N12" s="21"/>
      <c r="O12" s="21"/>
      <c r="P12" s="21"/>
      <c r="Q12" s="21"/>
      <c r="R12" s="21"/>
      <c r="S12" s="21"/>
      <c r="T12" s="21"/>
      <c r="U12" s="21"/>
      <c r="V12" s="28"/>
    </row>
    <row r="13" spans="1:22" ht="41.25" customHeight="1" x14ac:dyDescent="0.2">
      <c r="A13" s="16"/>
      <c r="B13" s="22" t="s">
        <v>29</v>
      </c>
      <c r="C13" s="84" t="s">
        <v>45</v>
      </c>
      <c r="D13" s="85">
        <v>2</v>
      </c>
      <c r="E13" s="86">
        <v>53500</v>
      </c>
      <c r="F13" s="87">
        <f>PRODUCT(D13:E13)</f>
        <v>107000</v>
      </c>
      <c r="G13" s="19"/>
      <c r="H13" s="20"/>
      <c r="I13" s="20"/>
      <c r="J13" s="20"/>
      <c r="K13" s="20"/>
      <c r="L13" s="20"/>
      <c r="M13" s="97">
        <f>$F$13/7</f>
        <v>15285.714285714286</v>
      </c>
      <c r="N13" s="97">
        <f>$F$13/7</f>
        <v>15285.714285714286</v>
      </c>
      <c r="O13" s="97">
        <f>$F$13/7</f>
        <v>15285.714285714286</v>
      </c>
      <c r="P13" s="97">
        <f>$F$13/7</f>
        <v>15285.714285714286</v>
      </c>
      <c r="Q13" s="97">
        <f>$F$13/7</f>
        <v>15285.714285714286</v>
      </c>
      <c r="R13" s="97">
        <f>$F$13/7</f>
        <v>15285.714285714286</v>
      </c>
      <c r="S13" s="97">
        <f>$F$13/7</f>
        <v>15285.714285714286</v>
      </c>
      <c r="T13" s="88"/>
      <c r="U13" s="89"/>
      <c r="V13" s="28">
        <f>SUM(G13:S13)</f>
        <v>107000.00000000001</v>
      </c>
    </row>
    <row r="14" spans="1:22" ht="41.25" customHeight="1" x14ac:dyDescent="0.2">
      <c r="A14" s="16"/>
      <c r="B14" s="22" t="s">
        <v>34</v>
      </c>
      <c r="C14" s="84" t="s">
        <v>45</v>
      </c>
      <c r="D14" s="85">
        <v>1</v>
      </c>
      <c r="E14" s="86">
        <v>235000</v>
      </c>
      <c r="F14" s="87">
        <f>PRODUCT(D14:E14)</f>
        <v>235000</v>
      </c>
      <c r="G14" s="19"/>
      <c r="H14" s="20"/>
      <c r="I14" s="20"/>
      <c r="J14" s="20"/>
      <c r="K14" s="20"/>
      <c r="L14" s="97">
        <f>$F$14/8</f>
        <v>29375</v>
      </c>
      <c r="M14" s="97">
        <f>$F$14/8</f>
        <v>29375</v>
      </c>
      <c r="N14" s="97">
        <f>$F$14/8</f>
        <v>29375</v>
      </c>
      <c r="O14" s="97">
        <f>$F$14/8</f>
        <v>29375</v>
      </c>
      <c r="P14" s="97">
        <f>$F$14/8</f>
        <v>29375</v>
      </c>
      <c r="Q14" s="97">
        <f>$F$14/8</f>
        <v>29375</v>
      </c>
      <c r="R14" s="97">
        <f>$F$14/8</f>
        <v>29375</v>
      </c>
      <c r="S14" s="97">
        <f>$F$14/8</f>
        <v>29375</v>
      </c>
      <c r="T14" s="88"/>
      <c r="U14" s="89"/>
      <c r="V14" s="28">
        <f>SUM(G14:S14)</f>
        <v>235000</v>
      </c>
    </row>
    <row r="15" spans="1:22" ht="41.25" customHeight="1" x14ac:dyDescent="0.2">
      <c r="A15" s="16"/>
      <c r="B15" s="22" t="s">
        <v>35</v>
      </c>
      <c r="C15" s="84" t="s">
        <v>45</v>
      </c>
      <c r="D15" s="85">
        <v>1</v>
      </c>
      <c r="E15" s="86">
        <v>12000</v>
      </c>
      <c r="F15" s="90">
        <f>PRODUCT(D15:E15)</f>
        <v>12000</v>
      </c>
      <c r="G15" s="19"/>
      <c r="H15" s="20"/>
      <c r="I15" s="97">
        <f>F15</f>
        <v>12000</v>
      </c>
      <c r="J15" s="20"/>
      <c r="K15" s="20"/>
      <c r="L15" s="20" t="s">
        <v>46</v>
      </c>
      <c r="M15" s="20"/>
      <c r="N15" s="20"/>
      <c r="O15" s="20"/>
      <c r="P15" s="20"/>
      <c r="Q15" s="20"/>
      <c r="R15" s="20"/>
      <c r="S15" s="20"/>
      <c r="T15" s="23"/>
      <c r="U15" s="21"/>
      <c r="V15" s="28">
        <f>SUM(G15:S15)</f>
        <v>12000</v>
      </c>
    </row>
    <row r="16" spans="1:22" ht="41.25" customHeight="1" x14ac:dyDescent="0.2">
      <c r="A16" s="16"/>
      <c r="B16" s="22" t="s">
        <v>30</v>
      </c>
      <c r="C16" s="84" t="s">
        <v>45</v>
      </c>
      <c r="D16" s="85">
        <v>1</v>
      </c>
      <c r="E16" s="86">
        <v>22800</v>
      </c>
      <c r="F16" s="90">
        <f>PRODUCT(D16:E16)</f>
        <v>22800</v>
      </c>
      <c r="G16" s="19"/>
      <c r="H16" s="20"/>
      <c r="I16" s="97">
        <f>F16</f>
        <v>22800</v>
      </c>
      <c r="J16" s="20"/>
      <c r="K16" s="20"/>
      <c r="L16" s="20"/>
      <c r="M16" s="20"/>
      <c r="N16" s="20"/>
      <c r="O16" s="20"/>
      <c r="P16" s="20"/>
      <c r="Q16" s="20"/>
      <c r="R16" s="20"/>
      <c r="S16" s="20"/>
      <c r="T16" s="23"/>
      <c r="U16" s="21"/>
      <c r="V16" s="28">
        <f>SUM(G16:S16)</f>
        <v>22800</v>
      </c>
    </row>
    <row r="17" spans="1:22" ht="41.25" customHeight="1" x14ac:dyDescent="0.2">
      <c r="A17" s="16"/>
      <c r="B17" s="22" t="s">
        <v>36</v>
      </c>
      <c r="C17" s="84" t="s">
        <v>45</v>
      </c>
      <c r="D17" s="85">
        <v>1</v>
      </c>
      <c r="E17" s="86">
        <v>4500</v>
      </c>
      <c r="F17" s="90">
        <f>PRODUCT(D17:E17)</f>
        <v>4500</v>
      </c>
      <c r="G17" s="19"/>
      <c r="H17" s="20"/>
      <c r="I17" s="97">
        <f>F17</f>
        <v>4500</v>
      </c>
      <c r="J17" s="20"/>
      <c r="K17" s="20"/>
      <c r="L17" s="20"/>
      <c r="M17" s="20"/>
      <c r="N17" s="20"/>
      <c r="O17" s="20"/>
      <c r="P17" s="20"/>
      <c r="Q17" s="20"/>
      <c r="R17" s="20"/>
      <c r="S17" s="20"/>
      <c r="T17" s="23"/>
      <c r="U17" s="21"/>
      <c r="V17" s="28">
        <f>SUM(G17:S17)</f>
        <v>4500</v>
      </c>
    </row>
    <row r="18" spans="1:22" ht="41.25" customHeight="1" x14ac:dyDescent="0.2">
      <c r="A18" s="16"/>
      <c r="B18" s="22" t="s">
        <v>37</v>
      </c>
      <c r="C18" s="84" t="s">
        <v>45</v>
      </c>
      <c r="D18" s="85">
        <v>2</v>
      </c>
      <c r="E18" s="86">
        <v>53500</v>
      </c>
      <c r="F18" s="87">
        <f t="shared" ref="F18:F25" si="2">PRODUCT(D18:E18)</f>
        <v>107000</v>
      </c>
      <c r="G18" s="19"/>
      <c r="H18" s="20"/>
      <c r="I18" s="20"/>
      <c r="J18" s="20"/>
      <c r="K18" s="20"/>
      <c r="L18" s="20"/>
      <c r="M18" s="97">
        <f>$F$18/7</f>
        <v>15285.714285714286</v>
      </c>
      <c r="N18" s="97">
        <f t="shared" ref="N18:S18" si="3">$F$18/7</f>
        <v>15285.714285714286</v>
      </c>
      <c r="O18" s="97">
        <f t="shared" si="3"/>
        <v>15285.714285714286</v>
      </c>
      <c r="P18" s="97">
        <f t="shared" si="3"/>
        <v>15285.714285714286</v>
      </c>
      <c r="Q18" s="97">
        <f t="shared" si="3"/>
        <v>15285.714285714286</v>
      </c>
      <c r="R18" s="97">
        <f t="shared" si="3"/>
        <v>15285.714285714286</v>
      </c>
      <c r="S18" s="97">
        <f t="shared" si="3"/>
        <v>15285.714285714286</v>
      </c>
      <c r="T18" s="88"/>
      <c r="U18" s="89"/>
      <c r="V18" s="28">
        <f t="shared" si="0"/>
        <v>107000.00000000001</v>
      </c>
    </row>
    <row r="19" spans="1:22" ht="41.25" customHeight="1" x14ac:dyDescent="0.2">
      <c r="A19" s="16"/>
      <c r="B19" s="22" t="s">
        <v>38</v>
      </c>
      <c r="C19" s="84" t="s">
        <v>45</v>
      </c>
      <c r="D19" s="85">
        <v>1</v>
      </c>
      <c r="E19" s="86">
        <v>2400</v>
      </c>
      <c r="F19" s="90">
        <f t="shared" si="2"/>
        <v>2400</v>
      </c>
      <c r="G19" s="19"/>
      <c r="H19" s="20"/>
      <c r="I19" s="97">
        <f>F19</f>
        <v>2400</v>
      </c>
      <c r="J19" s="20"/>
      <c r="K19" s="20"/>
      <c r="L19" s="20"/>
      <c r="M19" s="20"/>
      <c r="N19" s="20"/>
      <c r="O19" s="20"/>
      <c r="P19" s="20"/>
      <c r="Q19" s="20"/>
      <c r="R19" s="20"/>
      <c r="S19" s="20"/>
      <c r="T19" s="23"/>
      <c r="U19" s="21"/>
      <c r="V19" s="28">
        <f t="shared" si="0"/>
        <v>2400</v>
      </c>
    </row>
    <row r="20" spans="1:22" ht="41.25" customHeight="1" x14ac:dyDescent="0.2">
      <c r="A20" s="16"/>
      <c r="B20" s="22" t="s">
        <v>39</v>
      </c>
      <c r="C20" s="84" t="s">
        <v>45</v>
      </c>
      <c r="D20" s="85">
        <v>2</v>
      </c>
      <c r="E20" s="86">
        <v>220000</v>
      </c>
      <c r="F20" s="87">
        <f>PRODUCT(D20:E20)</f>
        <v>440000</v>
      </c>
      <c r="G20" s="19"/>
      <c r="H20" s="20"/>
      <c r="I20" s="20"/>
      <c r="J20" s="97">
        <f>$F$20/10</f>
        <v>44000</v>
      </c>
      <c r="K20" s="97">
        <f>$F$20/10</f>
        <v>44000</v>
      </c>
      <c r="L20" s="97">
        <f>$F$20/10</f>
        <v>44000</v>
      </c>
      <c r="M20" s="97">
        <f>$F$20/10</f>
        <v>44000</v>
      </c>
      <c r="N20" s="97">
        <f>$F$20/10</f>
        <v>44000</v>
      </c>
      <c r="O20" s="97">
        <f>$F$20/10</f>
        <v>44000</v>
      </c>
      <c r="P20" s="97">
        <f>$F$20/10</f>
        <v>44000</v>
      </c>
      <c r="Q20" s="97">
        <f>$F$20/10</f>
        <v>44000</v>
      </c>
      <c r="R20" s="97">
        <f>$F$20/10</f>
        <v>44000</v>
      </c>
      <c r="S20" s="97">
        <f>$F$20/10</f>
        <v>44000</v>
      </c>
      <c r="T20" s="88"/>
      <c r="U20" s="89"/>
      <c r="V20" s="28">
        <f>SUM(G20:S20)</f>
        <v>440000</v>
      </c>
    </row>
    <row r="21" spans="1:22" ht="41.25" customHeight="1" x14ac:dyDescent="0.2">
      <c r="A21" s="16"/>
      <c r="B21" s="22" t="s">
        <v>40</v>
      </c>
      <c r="C21" s="84" t="s">
        <v>45</v>
      </c>
      <c r="D21" s="85">
        <v>1</v>
      </c>
      <c r="E21" s="86">
        <v>51000</v>
      </c>
      <c r="F21" s="90">
        <f t="shared" si="2"/>
        <v>51000</v>
      </c>
      <c r="G21" s="19"/>
      <c r="H21" s="20"/>
      <c r="I21" s="20"/>
      <c r="J21" s="20"/>
      <c r="K21" s="20"/>
      <c r="L21" s="20"/>
      <c r="M21" s="20"/>
      <c r="N21" s="97">
        <f>$F$21/6</f>
        <v>8500</v>
      </c>
      <c r="O21" s="97">
        <f t="shared" ref="O21:S21" si="4">$F$21/6</f>
        <v>8500</v>
      </c>
      <c r="P21" s="97">
        <f t="shared" si="4"/>
        <v>8500</v>
      </c>
      <c r="Q21" s="97">
        <f t="shared" si="4"/>
        <v>8500</v>
      </c>
      <c r="R21" s="97">
        <f t="shared" si="4"/>
        <v>8500</v>
      </c>
      <c r="S21" s="97">
        <f t="shared" si="4"/>
        <v>8500</v>
      </c>
      <c r="T21" s="88"/>
      <c r="U21" s="89"/>
      <c r="V21" s="28">
        <f t="shared" si="0"/>
        <v>51000</v>
      </c>
    </row>
    <row r="22" spans="1:22" ht="41.25" customHeight="1" x14ac:dyDescent="0.2">
      <c r="A22" s="16"/>
      <c r="B22" s="22" t="s">
        <v>41</v>
      </c>
      <c r="C22" s="84" t="s">
        <v>45</v>
      </c>
      <c r="D22" s="85">
        <v>1</v>
      </c>
      <c r="E22" s="86">
        <v>84000</v>
      </c>
      <c r="F22" s="90">
        <f t="shared" si="2"/>
        <v>84000</v>
      </c>
      <c r="G22" s="19"/>
      <c r="H22" s="20"/>
      <c r="I22" s="20"/>
      <c r="J22" s="20"/>
      <c r="K22" s="20"/>
      <c r="L22" s="20"/>
      <c r="M22" s="20"/>
      <c r="N22" s="97">
        <f>$F$22/6</f>
        <v>14000</v>
      </c>
      <c r="O22" s="97">
        <f t="shared" ref="O22:S22" si="5">$F$22/6</f>
        <v>14000</v>
      </c>
      <c r="P22" s="97">
        <f t="shared" si="5"/>
        <v>14000</v>
      </c>
      <c r="Q22" s="97">
        <f t="shared" si="5"/>
        <v>14000</v>
      </c>
      <c r="R22" s="97">
        <f t="shared" si="5"/>
        <v>14000</v>
      </c>
      <c r="S22" s="97">
        <f t="shared" si="5"/>
        <v>14000</v>
      </c>
      <c r="T22" s="88"/>
      <c r="U22" s="89"/>
      <c r="V22" s="28">
        <f t="shared" si="0"/>
        <v>84000</v>
      </c>
    </row>
    <row r="23" spans="1:22" ht="41.25" customHeight="1" x14ac:dyDescent="0.2">
      <c r="A23" s="16"/>
      <c r="B23" s="22" t="s">
        <v>42</v>
      </c>
      <c r="C23" s="84" t="s">
        <v>45</v>
      </c>
      <c r="D23" s="85">
        <v>1</v>
      </c>
      <c r="E23" s="86">
        <v>35400</v>
      </c>
      <c r="F23" s="90">
        <f t="shared" si="2"/>
        <v>35400</v>
      </c>
      <c r="G23" s="19"/>
      <c r="H23" s="20"/>
      <c r="I23" s="20"/>
      <c r="J23" s="20"/>
      <c r="K23" s="20"/>
      <c r="L23" s="20"/>
      <c r="M23" s="20"/>
      <c r="N23" s="97">
        <f>$F$23/6</f>
        <v>5900</v>
      </c>
      <c r="O23" s="97">
        <f t="shared" ref="O23:S23" si="6">$F$23/6</f>
        <v>5900</v>
      </c>
      <c r="P23" s="97">
        <f t="shared" si="6"/>
        <v>5900</v>
      </c>
      <c r="Q23" s="97">
        <f t="shared" si="6"/>
        <v>5900</v>
      </c>
      <c r="R23" s="97">
        <f t="shared" si="6"/>
        <v>5900</v>
      </c>
      <c r="S23" s="97">
        <f t="shared" si="6"/>
        <v>5900</v>
      </c>
      <c r="T23" s="88"/>
      <c r="U23" s="89"/>
      <c r="V23" s="28">
        <f t="shared" si="0"/>
        <v>35400</v>
      </c>
    </row>
    <row r="24" spans="1:22" ht="41.25" customHeight="1" x14ac:dyDescent="0.2">
      <c r="A24" s="16"/>
      <c r="B24" s="22" t="s">
        <v>43</v>
      </c>
      <c r="C24" s="84" t="s">
        <v>45</v>
      </c>
      <c r="D24" s="85">
        <v>1</v>
      </c>
      <c r="E24" s="86">
        <v>4000</v>
      </c>
      <c r="F24" s="90">
        <f t="shared" si="2"/>
        <v>4000</v>
      </c>
      <c r="G24" s="19"/>
      <c r="H24" s="20"/>
      <c r="I24" s="97">
        <f t="shared" ref="I24:I25" si="7">F24</f>
        <v>4000</v>
      </c>
      <c r="J24" s="20"/>
      <c r="K24" s="20"/>
      <c r="L24" s="20"/>
      <c r="M24" s="20"/>
      <c r="N24" s="20"/>
      <c r="O24" s="20"/>
      <c r="P24" s="20"/>
      <c r="Q24" s="20"/>
      <c r="R24" s="20"/>
      <c r="S24" s="20"/>
      <c r="T24" s="20"/>
      <c r="U24" s="21"/>
      <c r="V24" s="28">
        <f t="shared" si="0"/>
        <v>4000</v>
      </c>
    </row>
    <row r="25" spans="1:22" ht="41.25" customHeight="1" x14ac:dyDescent="0.2">
      <c r="A25" s="16"/>
      <c r="B25" s="22" t="s">
        <v>31</v>
      </c>
      <c r="C25" s="84" t="s">
        <v>45</v>
      </c>
      <c r="D25" s="85">
        <v>1</v>
      </c>
      <c r="E25" s="86">
        <v>4500</v>
      </c>
      <c r="F25" s="90">
        <f t="shared" si="2"/>
        <v>4500</v>
      </c>
      <c r="G25" s="19"/>
      <c r="H25" s="20"/>
      <c r="I25" s="97">
        <f t="shared" si="7"/>
        <v>4500</v>
      </c>
      <c r="J25" s="20"/>
      <c r="K25" s="20"/>
      <c r="L25" s="20"/>
      <c r="M25" s="20"/>
      <c r="N25" s="20"/>
      <c r="O25" s="20"/>
      <c r="P25" s="20"/>
      <c r="Q25" s="20"/>
      <c r="R25" s="20"/>
      <c r="S25" s="20"/>
      <c r="T25" s="20"/>
      <c r="U25" s="21"/>
      <c r="V25" s="28">
        <f t="shared" si="0"/>
        <v>4500</v>
      </c>
    </row>
    <row r="26" spans="1:22" ht="41.25" customHeight="1" thickBot="1" x14ac:dyDescent="0.25">
      <c r="A26" s="16"/>
      <c r="B26" s="22" t="s">
        <v>44</v>
      </c>
      <c r="C26" s="84" t="s">
        <v>45</v>
      </c>
      <c r="D26" s="85">
        <v>1</v>
      </c>
      <c r="E26" s="86">
        <v>35400</v>
      </c>
      <c r="F26" s="90">
        <f t="shared" ref="F26" si="8">PRODUCT(D26:E26)</f>
        <v>35400</v>
      </c>
      <c r="G26" s="19"/>
      <c r="H26" s="20"/>
      <c r="I26" s="97">
        <f t="shared" ref="I26" si="9">F26</f>
        <v>35400</v>
      </c>
      <c r="J26" s="20"/>
      <c r="K26" s="20"/>
      <c r="L26" s="20"/>
      <c r="M26" s="20"/>
      <c r="N26" s="20"/>
      <c r="O26" s="20"/>
      <c r="P26" s="20"/>
      <c r="Q26" s="20"/>
      <c r="R26" s="20"/>
      <c r="S26" s="20"/>
      <c r="T26" s="20"/>
      <c r="U26" s="21"/>
      <c r="V26" s="28">
        <f t="shared" ref="V26" si="10">SUM(G26:S26)</f>
        <v>35400</v>
      </c>
    </row>
    <row r="27" spans="1:22" s="80" customFormat="1" ht="21.75" customHeight="1" thickBot="1" x14ac:dyDescent="0.25">
      <c r="A27" s="11"/>
      <c r="B27" s="24" t="s">
        <v>21</v>
      </c>
      <c r="C27" s="25"/>
      <c r="D27" s="25"/>
      <c r="E27" s="25"/>
      <c r="F27" s="26">
        <f>SUM(F11:F26)</f>
        <v>1178131.44</v>
      </c>
      <c r="G27" s="27">
        <f t="shared" ref="G27:H27" si="11">SUM(G8:G26)</f>
        <v>11043.813333333334</v>
      </c>
      <c r="H27" s="27">
        <f t="shared" si="11"/>
        <v>11043.813333333334</v>
      </c>
      <c r="I27" s="27">
        <f>SUM(I8:I26)</f>
        <v>96643.813333333324</v>
      </c>
      <c r="J27" s="27">
        <f t="shared" ref="J27" si="12">SUM(J8:J26)</f>
        <v>44000</v>
      </c>
      <c r="K27" s="27">
        <f t="shared" ref="K27:L27" si="13">SUM(K8:K26)</f>
        <v>44000</v>
      </c>
      <c r="L27" s="27">
        <f t="shared" si="13"/>
        <v>73375</v>
      </c>
      <c r="M27" s="27">
        <f t="shared" ref="M27" si="14">SUM(M8:M26)</f>
        <v>103946.42857142858</v>
      </c>
      <c r="N27" s="27">
        <f t="shared" ref="N27:O27" si="15">SUM(N8:N26)</f>
        <v>132346.42857142858</v>
      </c>
      <c r="O27" s="27">
        <f t="shared" si="15"/>
        <v>132346.42857142858</v>
      </c>
      <c r="P27" s="27">
        <f t="shared" ref="P27" si="16">SUM(P8:P26)</f>
        <v>132346.42857142858</v>
      </c>
      <c r="Q27" s="27">
        <f t="shared" ref="Q27:R27" si="17">SUM(Q8:Q26)</f>
        <v>132346.42857142858</v>
      </c>
      <c r="R27" s="27">
        <f t="shared" si="17"/>
        <v>132346.42857142858</v>
      </c>
      <c r="S27" s="27">
        <f t="shared" ref="S27:T27" si="18">SUM(S8:S26)</f>
        <v>132346.42857142858</v>
      </c>
      <c r="T27" s="27">
        <f t="shared" si="18"/>
        <v>0</v>
      </c>
      <c r="U27" s="28">
        <f t="shared" ref="U27:U38" si="19">SUM(G27:T27)</f>
        <v>1178131.4400000002</v>
      </c>
      <c r="V27" s="91">
        <f>+U27-F27</f>
        <v>0</v>
      </c>
    </row>
    <row r="28" spans="1:22" ht="22.5" customHeight="1" x14ac:dyDescent="0.2">
      <c r="A28" s="29"/>
      <c r="B28" s="30"/>
      <c r="C28" s="31"/>
      <c r="D28" s="31"/>
      <c r="E28" s="32" t="s">
        <v>48</v>
      </c>
      <c r="F28" s="33">
        <v>64632.08</v>
      </c>
      <c r="G28" s="33"/>
      <c r="H28" s="33">
        <f>+$F$28/12</f>
        <v>5386.0066666666671</v>
      </c>
      <c r="I28" s="33">
        <f t="shared" ref="I28:S28" si="20">+$F$28/12</f>
        <v>5386.0066666666671</v>
      </c>
      <c r="J28" s="33">
        <f t="shared" si="20"/>
        <v>5386.0066666666671</v>
      </c>
      <c r="K28" s="33">
        <f t="shared" si="20"/>
        <v>5386.0066666666671</v>
      </c>
      <c r="L28" s="33">
        <f t="shared" si="20"/>
        <v>5386.0066666666671</v>
      </c>
      <c r="M28" s="33">
        <f t="shared" si="20"/>
        <v>5386.0066666666671</v>
      </c>
      <c r="N28" s="33">
        <f t="shared" si="20"/>
        <v>5386.0066666666671</v>
      </c>
      <c r="O28" s="33">
        <f t="shared" si="20"/>
        <v>5386.0066666666671</v>
      </c>
      <c r="P28" s="33">
        <f t="shared" si="20"/>
        <v>5386.0066666666671</v>
      </c>
      <c r="Q28" s="33">
        <f t="shared" si="20"/>
        <v>5386.0066666666671</v>
      </c>
      <c r="R28" s="33">
        <f t="shared" si="20"/>
        <v>5386.0066666666671</v>
      </c>
      <c r="S28" s="33">
        <f t="shared" si="20"/>
        <v>5386.0066666666671</v>
      </c>
      <c r="T28" s="33"/>
      <c r="U28" s="28">
        <f t="shared" si="19"/>
        <v>64632.080000000009</v>
      </c>
      <c r="V28" s="91">
        <f t="shared" ref="V28:V37" si="21">+U28-F28</f>
        <v>0</v>
      </c>
    </row>
    <row r="29" spans="1:22" ht="22.5" customHeight="1" thickBot="1" x14ac:dyDescent="0.25">
      <c r="A29" s="29"/>
      <c r="B29" s="35"/>
      <c r="C29" s="36"/>
      <c r="D29" s="36"/>
      <c r="E29" s="37" t="s">
        <v>22</v>
      </c>
      <c r="F29" s="33">
        <v>25818.38</v>
      </c>
      <c r="G29" s="33"/>
      <c r="H29" s="33">
        <f>+$F$29/12</f>
        <v>2151.5316666666668</v>
      </c>
      <c r="I29" s="33">
        <f t="shared" ref="I29:S29" si="22">+$F$29/12</f>
        <v>2151.5316666666668</v>
      </c>
      <c r="J29" s="33">
        <f t="shared" si="22"/>
        <v>2151.5316666666668</v>
      </c>
      <c r="K29" s="33">
        <f t="shared" si="22"/>
        <v>2151.5316666666668</v>
      </c>
      <c r="L29" s="33">
        <f t="shared" si="22"/>
        <v>2151.5316666666668</v>
      </c>
      <c r="M29" s="33">
        <f t="shared" si="22"/>
        <v>2151.5316666666668</v>
      </c>
      <c r="N29" s="33">
        <f t="shared" si="22"/>
        <v>2151.5316666666668</v>
      </c>
      <c r="O29" s="33">
        <f t="shared" si="22"/>
        <v>2151.5316666666668</v>
      </c>
      <c r="P29" s="33">
        <f t="shared" si="22"/>
        <v>2151.5316666666668</v>
      </c>
      <c r="Q29" s="33">
        <f t="shared" si="22"/>
        <v>2151.5316666666668</v>
      </c>
      <c r="R29" s="33">
        <f t="shared" si="22"/>
        <v>2151.5316666666668</v>
      </c>
      <c r="S29" s="33">
        <f t="shared" si="22"/>
        <v>2151.5316666666668</v>
      </c>
      <c r="T29" s="33"/>
      <c r="U29" s="28">
        <f t="shared" si="19"/>
        <v>25818.379999999994</v>
      </c>
      <c r="V29" s="91">
        <f t="shared" si="21"/>
        <v>0</v>
      </c>
    </row>
    <row r="30" spans="1:22" ht="22.5" customHeight="1" thickBot="1" x14ac:dyDescent="0.25">
      <c r="A30" s="29"/>
      <c r="B30" s="38"/>
      <c r="C30" s="39"/>
      <c r="D30" s="39"/>
      <c r="E30" s="40" t="s">
        <v>49</v>
      </c>
      <c r="F30" s="41">
        <f t="shared" ref="F30:T30" si="23">SUM(F27:F29)</f>
        <v>1268581.8999999999</v>
      </c>
      <c r="G30" s="27">
        <f t="shared" si="23"/>
        <v>11043.813333333334</v>
      </c>
      <c r="H30" s="27">
        <f t="shared" si="23"/>
        <v>18581.351666666666</v>
      </c>
      <c r="I30" s="27">
        <f t="shared" si="23"/>
        <v>104181.35166666665</v>
      </c>
      <c r="J30" s="27">
        <f t="shared" si="23"/>
        <v>51537.538333333338</v>
      </c>
      <c r="K30" s="27">
        <f t="shared" si="23"/>
        <v>51537.538333333338</v>
      </c>
      <c r="L30" s="27">
        <f t="shared" si="23"/>
        <v>80912.53833333333</v>
      </c>
      <c r="M30" s="27">
        <f t="shared" si="23"/>
        <v>111483.96690476191</v>
      </c>
      <c r="N30" s="27">
        <f t="shared" si="23"/>
        <v>139883.96690476191</v>
      </c>
      <c r="O30" s="27">
        <f t="shared" si="23"/>
        <v>139883.96690476191</v>
      </c>
      <c r="P30" s="27">
        <f t="shared" si="23"/>
        <v>139883.96690476191</v>
      </c>
      <c r="Q30" s="27">
        <f t="shared" si="23"/>
        <v>139883.96690476191</v>
      </c>
      <c r="R30" s="27">
        <f t="shared" si="23"/>
        <v>139883.96690476191</v>
      </c>
      <c r="S30" s="27">
        <f t="shared" si="23"/>
        <v>139883.96690476191</v>
      </c>
      <c r="T30" s="27">
        <f t="shared" si="23"/>
        <v>0</v>
      </c>
      <c r="U30" s="28">
        <f t="shared" si="19"/>
        <v>1268581.9000000004</v>
      </c>
      <c r="V30" s="91">
        <f t="shared" si="21"/>
        <v>0</v>
      </c>
    </row>
    <row r="31" spans="1:22" ht="22.5" customHeight="1" x14ac:dyDescent="0.2">
      <c r="A31" s="29"/>
      <c r="B31" s="30"/>
      <c r="C31" s="31"/>
      <c r="D31" s="31"/>
      <c r="E31" s="32" t="s">
        <v>50</v>
      </c>
      <c r="F31" s="33">
        <v>16176.5</v>
      </c>
      <c r="G31" s="33"/>
      <c r="H31" s="33">
        <f>+$F$31/12</f>
        <v>1348.0416666666667</v>
      </c>
      <c r="I31" s="33">
        <f t="shared" ref="I31:S31" si="24">+$F$31/12</f>
        <v>1348.0416666666667</v>
      </c>
      <c r="J31" s="33">
        <f t="shared" si="24"/>
        <v>1348.0416666666667</v>
      </c>
      <c r="K31" s="33">
        <f t="shared" si="24"/>
        <v>1348.0416666666667</v>
      </c>
      <c r="L31" s="33">
        <f t="shared" si="24"/>
        <v>1348.0416666666667</v>
      </c>
      <c r="M31" s="33">
        <f t="shared" si="24"/>
        <v>1348.0416666666667</v>
      </c>
      <c r="N31" s="33">
        <f t="shared" si="24"/>
        <v>1348.0416666666667</v>
      </c>
      <c r="O31" s="33">
        <f t="shared" si="24"/>
        <v>1348.0416666666667</v>
      </c>
      <c r="P31" s="33">
        <f t="shared" si="24"/>
        <v>1348.0416666666667</v>
      </c>
      <c r="Q31" s="33">
        <f t="shared" si="24"/>
        <v>1348.0416666666667</v>
      </c>
      <c r="R31" s="33">
        <f t="shared" si="24"/>
        <v>1348.0416666666667</v>
      </c>
      <c r="S31" s="33">
        <f t="shared" si="24"/>
        <v>1348.0416666666667</v>
      </c>
      <c r="T31" s="33"/>
      <c r="U31" s="28">
        <f t="shared" si="19"/>
        <v>16176.499999999998</v>
      </c>
      <c r="V31" s="91">
        <f t="shared" si="21"/>
        <v>0</v>
      </c>
    </row>
    <row r="32" spans="1:22" ht="22.5" customHeight="1" x14ac:dyDescent="0.2">
      <c r="A32" s="29"/>
      <c r="B32" s="42"/>
      <c r="C32" s="43"/>
      <c r="D32" s="43"/>
      <c r="E32" s="44" t="s">
        <v>51</v>
      </c>
      <c r="F32" s="33">
        <v>9213.3799999999992</v>
      </c>
      <c r="G32" s="33"/>
      <c r="H32" s="33"/>
      <c r="I32" s="33"/>
      <c r="J32" s="33"/>
      <c r="K32" s="33"/>
      <c r="L32" s="33"/>
      <c r="M32" s="33"/>
      <c r="N32" s="33"/>
      <c r="O32" s="33"/>
      <c r="P32" s="33"/>
      <c r="Q32" s="33"/>
      <c r="R32" s="33"/>
      <c r="S32" s="33"/>
      <c r="T32" s="33">
        <f>+F32</f>
        <v>9213.3799999999992</v>
      </c>
      <c r="U32" s="28">
        <f t="shared" si="19"/>
        <v>9213.3799999999992</v>
      </c>
      <c r="V32" s="91">
        <f t="shared" si="21"/>
        <v>0</v>
      </c>
    </row>
    <row r="33" spans="1:22" ht="22.5" customHeight="1" thickBot="1" x14ac:dyDescent="0.25">
      <c r="A33" s="29"/>
      <c r="B33" s="35"/>
      <c r="C33" s="36"/>
      <c r="D33" s="36"/>
      <c r="E33" s="37" t="s">
        <v>52</v>
      </c>
      <c r="F33" s="33">
        <v>11640.48</v>
      </c>
      <c r="G33" s="33">
        <f>+F33</f>
        <v>11640.48</v>
      </c>
      <c r="H33" s="33"/>
      <c r="I33" s="33"/>
      <c r="J33" s="33"/>
      <c r="K33" s="33"/>
      <c r="L33" s="33"/>
      <c r="M33" s="33"/>
      <c r="N33" s="33"/>
      <c r="O33" s="33"/>
      <c r="P33" s="33"/>
      <c r="Q33" s="33"/>
      <c r="R33" s="33"/>
      <c r="S33" s="33"/>
      <c r="T33" s="33"/>
      <c r="U33" s="28">
        <f t="shared" si="19"/>
        <v>11640.48</v>
      </c>
      <c r="V33" s="91">
        <f t="shared" si="21"/>
        <v>0</v>
      </c>
    </row>
    <row r="34" spans="1:22" ht="22.5" customHeight="1" thickBot="1" x14ac:dyDescent="0.25">
      <c r="A34" s="29"/>
      <c r="B34" s="38"/>
      <c r="C34" s="39"/>
      <c r="D34" s="39"/>
      <c r="E34" s="45" t="s">
        <v>23</v>
      </c>
      <c r="F34" s="41">
        <f>SUM(F30:F33)</f>
        <v>1305612.2599999998</v>
      </c>
      <c r="G34" s="41">
        <f t="shared" ref="G34:T34" si="25">SUM(G30:G33)</f>
        <v>22684.293333333335</v>
      </c>
      <c r="H34" s="41">
        <f t="shared" si="25"/>
        <v>19929.393333333333</v>
      </c>
      <c r="I34" s="41">
        <f t="shared" si="25"/>
        <v>105529.39333333333</v>
      </c>
      <c r="J34" s="41">
        <f t="shared" si="25"/>
        <v>52885.58</v>
      </c>
      <c r="K34" s="41">
        <f t="shared" si="25"/>
        <v>52885.58</v>
      </c>
      <c r="L34" s="41">
        <f t="shared" si="25"/>
        <v>82260.58</v>
      </c>
      <c r="M34" s="41">
        <f t="shared" si="25"/>
        <v>112832.00857142858</v>
      </c>
      <c r="N34" s="41">
        <f t="shared" si="25"/>
        <v>141232.00857142857</v>
      </c>
      <c r="O34" s="41">
        <f t="shared" si="25"/>
        <v>141232.00857142857</v>
      </c>
      <c r="P34" s="41">
        <f t="shared" si="25"/>
        <v>141232.00857142857</v>
      </c>
      <c r="Q34" s="41">
        <f t="shared" si="25"/>
        <v>141232.00857142857</v>
      </c>
      <c r="R34" s="41">
        <f t="shared" si="25"/>
        <v>141232.00857142857</v>
      </c>
      <c r="S34" s="41">
        <f t="shared" si="25"/>
        <v>141232.00857142857</v>
      </c>
      <c r="T34" s="41">
        <f t="shared" si="25"/>
        <v>9213.3799999999992</v>
      </c>
      <c r="U34" s="28">
        <f t="shared" si="19"/>
        <v>1305612.2599999998</v>
      </c>
      <c r="V34" s="91">
        <f t="shared" si="21"/>
        <v>0</v>
      </c>
    </row>
    <row r="35" spans="1:22" ht="15" customHeight="1" x14ac:dyDescent="0.2">
      <c r="A35" s="46" t="s">
        <v>53</v>
      </c>
      <c r="B35" s="47"/>
      <c r="C35" s="47"/>
      <c r="D35" s="47"/>
      <c r="E35" s="48"/>
      <c r="F35" s="49" t="s">
        <v>5</v>
      </c>
      <c r="G35" s="50" t="s">
        <v>8</v>
      </c>
      <c r="H35" s="50" t="s">
        <v>9</v>
      </c>
      <c r="I35" s="50" t="s">
        <v>10</v>
      </c>
      <c r="J35" s="50" t="s">
        <v>11</v>
      </c>
      <c r="K35" s="50" t="s">
        <v>12</v>
      </c>
      <c r="L35" s="50" t="s">
        <v>13</v>
      </c>
      <c r="M35" s="50" t="s">
        <v>14</v>
      </c>
      <c r="N35" s="50" t="s">
        <v>15</v>
      </c>
      <c r="O35" s="50" t="s">
        <v>16</v>
      </c>
      <c r="P35" s="50" t="s">
        <v>17</v>
      </c>
      <c r="Q35" s="50" t="s">
        <v>18</v>
      </c>
      <c r="R35" s="50" t="s">
        <v>19</v>
      </c>
      <c r="S35" s="50" t="s">
        <v>20</v>
      </c>
      <c r="T35" s="50" t="s">
        <v>47</v>
      </c>
      <c r="U35" s="28"/>
      <c r="V35" s="91"/>
    </row>
    <row r="36" spans="1:22" ht="15.75" customHeight="1" thickBot="1" x14ac:dyDescent="0.25">
      <c r="A36" s="51"/>
      <c r="B36" s="52"/>
      <c r="C36" s="52"/>
      <c r="D36" s="52"/>
      <c r="E36" s="53"/>
      <c r="F36" s="54"/>
      <c r="G36" s="55"/>
      <c r="H36" s="55"/>
      <c r="I36" s="55"/>
      <c r="J36" s="55"/>
      <c r="K36" s="55"/>
      <c r="L36" s="55"/>
      <c r="M36" s="55"/>
      <c r="N36" s="55"/>
      <c r="O36" s="55"/>
      <c r="P36" s="55"/>
      <c r="Q36" s="55"/>
      <c r="R36" s="55"/>
      <c r="S36" s="55"/>
      <c r="T36" s="55"/>
      <c r="U36" s="28"/>
      <c r="V36" s="91">
        <f t="shared" si="21"/>
        <v>0</v>
      </c>
    </row>
    <row r="37" spans="1:22" ht="24" customHeight="1" x14ac:dyDescent="0.2">
      <c r="A37" s="4"/>
      <c r="B37" s="5"/>
      <c r="C37" s="5"/>
      <c r="D37" s="5"/>
      <c r="E37" s="5"/>
      <c r="F37" s="56"/>
      <c r="G37" s="57">
        <f>G34</f>
        <v>22684.293333333335</v>
      </c>
      <c r="H37" s="57">
        <f>G37+H34</f>
        <v>42613.686666666668</v>
      </c>
      <c r="I37" s="57">
        <f t="shared" ref="I37:T37" si="26">H37+I34</f>
        <v>148143.07999999999</v>
      </c>
      <c r="J37" s="57">
        <f t="shared" si="26"/>
        <v>201028.65999999997</v>
      </c>
      <c r="K37" s="57">
        <f t="shared" si="26"/>
        <v>253914.23999999999</v>
      </c>
      <c r="L37" s="57">
        <f t="shared" si="26"/>
        <v>336174.82</v>
      </c>
      <c r="M37" s="57">
        <f t="shared" si="26"/>
        <v>449006.8285714286</v>
      </c>
      <c r="N37" s="57">
        <f t="shared" si="26"/>
        <v>590238.83714285714</v>
      </c>
      <c r="O37" s="57">
        <f t="shared" si="26"/>
        <v>731470.84571428574</v>
      </c>
      <c r="P37" s="57">
        <f t="shared" si="26"/>
        <v>872702.85428571433</v>
      </c>
      <c r="Q37" s="57">
        <f t="shared" si="26"/>
        <v>1013934.8628571429</v>
      </c>
      <c r="R37" s="57">
        <f t="shared" si="26"/>
        <v>1155166.8714285714</v>
      </c>
      <c r="S37" s="57">
        <f t="shared" si="26"/>
        <v>1296398.8799999999</v>
      </c>
      <c r="T37" s="57">
        <f t="shared" si="26"/>
        <v>1305612.2599999998</v>
      </c>
      <c r="U37" s="28">
        <f t="shared" si="19"/>
        <v>8419091.0199999996</v>
      </c>
      <c r="V37" s="91">
        <f t="shared" si="21"/>
        <v>8419091.0199999996</v>
      </c>
    </row>
    <row r="38" spans="1:22" ht="24" customHeight="1" x14ac:dyDescent="0.2">
      <c r="A38" s="2"/>
      <c r="B38" s="3"/>
      <c r="C38" s="3"/>
      <c r="D38" s="3"/>
      <c r="E38" s="3"/>
      <c r="F38" s="58"/>
      <c r="G38" s="59">
        <f>+$G$37/F34</f>
        <v>1.7374448776494592E-2</v>
      </c>
      <c r="H38" s="59">
        <f t="shared" ref="H38:T38" si="27">+$G$37/G34</f>
        <v>1</v>
      </c>
      <c r="I38" s="59">
        <f t="shared" si="27"/>
        <v>1.1382330085980206</v>
      </c>
      <c r="J38" s="59">
        <f t="shared" si="27"/>
        <v>0.21495710926415512</v>
      </c>
      <c r="K38" s="59">
        <f t="shared" si="27"/>
        <v>0.42893154113717452</v>
      </c>
      <c r="L38" s="59">
        <f t="shared" si="27"/>
        <v>0.42893154113717452</v>
      </c>
      <c r="M38" s="59">
        <f t="shared" si="27"/>
        <v>0.27576140763088874</v>
      </c>
      <c r="N38" s="59">
        <f t="shared" si="27"/>
        <v>0.20104484197826708</v>
      </c>
      <c r="O38" s="59">
        <f t="shared" si="27"/>
        <v>0.16061722525075239</v>
      </c>
      <c r="P38" s="59">
        <f t="shared" si="27"/>
        <v>0.16061722525075239</v>
      </c>
      <c r="Q38" s="59">
        <f t="shared" si="27"/>
        <v>0.16061722525075239</v>
      </c>
      <c r="R38" s="59">
        <f t="shared" si="27"/>
        <v>0.16061722525075239</v>
      </c>
      <c r="S38" s="59">
        <f t="shared" si="27"/>
        <v>0.16061722525075239</v>
      </c>
      <c r="T38" s="59">
        <f t="shared" si="27"/>
        <v>0.16061722525075239</v>
      </c>
    </row>
    <row r="39" spans="1:22" x14ac:dyDescent="0.2">
      <c r="A39" s="92"/>
      <c r="B39" s="92"/>
      <c r="C39" s="92"/>
      <c r="D39" s="92"/>
      <c r="E39" s="92"/>
      <c r="F39" s="93"/>
    </row>
    <row r="40" spans="1:22" x14ac:dyDescent="0.2">
      <c r="G40" s="95"/>
    </row>
  </sheetData>
  <mergeCells count="45">
    <mergeCell ref="S35:S36"/>
    <mergeCell ref="T35:T36"/>
    <mergeCell ref="A37:E37"/>
    <mergeCell ref="A38:E38"/>
    <mergeCell ref="T6:T7"/>
    <mergeCell ref="A35:E36"/>
    <mergeCell ref="F35:F36"/>
    <mergeCell ref="G35:G36"/>
    <mergeCell ref="H35:H36"/>
    <mergeCell ref="I35:I36"/>
    <mergeCell ref="J35:J36"/>
    <mergeCell ref="K35:K36"/>
    <mergeCell ref="L35:L36"/>
    <mergeCell ref="M35:M36"/>
    <mergeCell ref="N35:N36"/>
    <mergeCell ref="O35:O36"/>
    <mergeCell ref="P35:P36"/>
    <mergeCell ref="Q35:Q36"/>
    <mergeCell ref="R35:R36"/>
    <mergeCell ref="P6:P7"/>
    <mergeCell ref="Q6:Q7"/>
    <mergeCell ref="R6:R7"/>
    <mergeCell ref="A39:E39"/>
    <mergeCell ref="B5:B7"/>
    <mergeCell ref="D5:D7"/>
    <mergeCell ref="E5:E7"/>
    <mergeCell ref="F5:F7"/>
    <mergeCell ref="C5:C7"/>
    <mergeCell ref="A1:S1"/>
    <mergeCell ref="A2:S2"/>
    <mergeCell ref="A3:S3"/>
    <mergeCell ref="S6:S7"/>
    <mergeCell ref="O6:O7"/>
    <mergeCell ref="J6:J7"/>
    <mergeCell ref="K6:K7"/>
    <mergeCell ref="L6:L7"/>
    <mergeCell ref="M6:M7"/>
    <mergeCell ref="N6:N7"/>
    <mergeCell ref="I6:I7"/>
    <mergeCell ref="G6:G7"/>
    <mergeCell ref="A4:S4"/>
    <mergeCell ref="H6:H7"/>
    <mergeCell ref="G5:S5"/>
    <mergeCell ref="A5:A7"/>
    <mergeCell ref="B27:E27"/>
  </mergeCells>
  <pageMargins left="0.25" right="0.25" top="0.75" bottom="0.75" header="0.3" footer="0.3"/>
  <pageSetup paperSize="9" scale="3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5:C36"/>
  <sheetViews>
    <sheetView workbookViewId="0">
      <selection activeCell="C5" sqref="C5:C35"/>
    </sheetView>
  </sheetViews>
  <sheetFormatPr baseColWidth="10" defaultRowHeight="15" x14ac:dyDescent="0.25"/>
  <cols>
    <col min="3" max="3" width="13" style="1" bestFit="1" customWidth="1"/>
  </cols>
  <sheetData>
    <row r="5" spans="3:3" x14ac:dyDescent="0.25">
      <c r="C5" s="1">
        <v>950000</v>
      </c>
    </row>
    <row r="6" spans="3:3" x14ac:dyDescent="0.25">
      <c r="C6" s="1">
        <v>330000</v>
      </c>
    </row>
    <row r="7" spans="3:3" x14ac:dyDescent="0.25">
      <c r="C7" s="1">
        <v>450000</v>
      </c>
    </row>
    <row r="8" spans="3:3" x14ac:dyDescent="0.25">
      <c r="C8" s="1">
        <v>250000</v>
      </c>
    </row>
    <row r="9" spans="3:3" x14ac:dyDescent="0.25">
      <c r="C9" s="1">
        <v>62400</v>
      </c>
    </row>
    <row r="10" spans="3:3" x14ac:dyDescent="0.25">
      <c r="C10" s="1">
        <v>300000</v>
      </c>
    </row>
    <row r="11" spans="3:3" x14ac:dyDescent="0.25">
      <c r="C11" s="1">
        <v>111400</v>
      </c>
    </row>
    <row r="12" spans="3:3" x14ac:dyDescent="0.25">
      <c r="C12" s="1">
        <v>9800</v>
      </c>
    </row>
    <row r="13" spans="3:3" x14ac:dyDescent="0.25">
      <c r="C13" s="1">
        <v>70000</v>
      </c>
    </row>
    <row r="14" spans="3:3" x14ac:dyDescent="0.25">
      <c r="C14" s="1">
        <v>2250</v>
      </c>
    </row>
    <row r="15" spans="3:3" x14ac:dyDescent="0.25">
      <c r="C15" s="1">
        <v>25000</v>
      </c>
    </row>
    <row r="16" spans="3:3" x14ac:dyDescent="0.25">
      <c r="C16" s="1">
        <v>130000</v>
      </c>
    </row>
    <row r="17" spans="3:3" x14ac:dyDescent="0.25">
      <c r="C17" s="1">
        <v>180000</v>
      </c>
    </row>
    <row r="18" spans="3:3" x14ac:dyDescent="0.25">
      <c r="C18" s="1">
        <v>10500</v>
      </c>
    </row>
    <row r="19" spans="3:3" x14ac:dyDescent="0.25">
      <c r="C19" s="1">
        <v>50000</v>
      </c>
    </row>
    <row r="20" spans="3:3" x14ac:dyDescent="0.25">
      <c r="C20" s="1">
        <v>85000</v>
      </c>
    </row>
    <row r="21" spans="3:3" x14ac:dyDescent="0.25">
      <c r="C21" s="1">
        <v>60000</v>
      </c>
    </row>
    <row r="22" spans="3:3" x14ac:dyDescent="0.25">
      <c r="C22" s="1">
        <v>3600</v>
      </c>
    </row>
    <row r="23" spans="3:3" x14ac:dyDescent="0.25">
      <c r="C23" s="1">
        <v>800</v>
      </c>
    </row>
    <row r="24" spans="3:3" x14ac:dyDescent="0.25">
      <c r="C24" s="1">
        <v>4000</v>
      </c>
    </row>
    <row r="25" spans="3:3" x14ac:dyDescent="0.25">
      <c r="C25" s="1">
        <v>4500</v>
      </c>
    </row>
    <row r="26" spans="3:3" x14ac:dyDescent="0.25">
      <c r="C26" s="1">
        <v>25000</v>
      </c>
    </row>
    <row r="27" spans="3:3" x14ac:dyDescent="0.25">
      <c r="C27" s="1">
        <v>900</v>
      </c>
    </row>
    <row r="28" spans="3:3" x14ac:dyDescent="0.25">
      <c r="C28" s="1">
        <v>800</v>
      </c>
    </row>
    <row r="29" spans="3:3" x14ac:dyDescent="0.25">
      <c r="C29" s="1">
        <v>200000</v>
      </c>
    </row>
    <row r="30" spans="3:3" x14ac:dyDescent="0.25">
      <c r="C30" s="1">
        <v>150000</v>
      </c>
    </row>
    <row r="31" spans="3:3" x14ac:dyDescent="0.25">
      <c r="C31" s="1">
        <v>20000</v>
      </c>
    </row>
    <row r="32" spans="3:3" x14ac:dyDescent="0.25">
      <c r="C32" s="1">
        <v>39000</v>
      </c>
    </row>
    <row r="33" spans="3:3" x14ac:dyDescent="0.25">
      <c r="C33" s="1">
        <v>2000</v>
      </c>
    </row>
    <row r="34" spans="3:3" x14ac:dyDescent="0.25">
      <c r="C34" s="1">
        <v>20000</v>
      </c>
    </row>
    <row r="35" spans="3:3" x14ac:dyDescent="0.25">
      <c r="C35" s="1">
        <v>10000</v>
      </c>
    </row>
    <row r="36" spans="3:3" x14ac:dyDescent="0.25">
      <c r="C36" s="1">
        <v>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Cronograma gdv</vt:lpstr>
      <vt:lpstr>Hoja1</vt:lpstr>
      <vt:lpstr>'Cronograma gdv'!Área_de_impresión</vt:lpstr>
      <vt:lpstr>'Cronograma gdv'!Títulos_a_imprimir</vt:lpstr>
    </vt:vector>
  </TitlesOfParts>
  <Company>RevolucionUnattended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dc:creator>
  <cp:lastModifiedBy>TOSHIBA</cp:lastModifiedBy>
  <cp:lastPrinted>2020-04-03T17:33:27Z</cp:lastPrinted>
  <dcterms:created xsi:type="dcterms:W3CDTF">2014-06-16T20:42:45Z</dcterms:created>
  <dcterms:modified xsi:type="dcterms:W3CDTF">2020-04-18T03:12:04Z</dcterms:modified>
</cp:coreProperties>
</file>