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PC\Desktop\et lab molecular\"/>
    </mc:Choice>
  </mc:AlternateContent>
  <bookViews>
    <workbookView xWindow="0" yWindow="0" windowWidth="2370" windowHeight="0"/>
  </bookViews>
  <sheets>
    <sheet name="Cronograma gdv" sheetId="1" r:id="rId1"/>
    <sheet name="Hoja1" sheetId="2" r:id="rId2"/>
  </sheets>
  <definedNames>
    <definedName name="_xlnm.Print_Area" localSheetId="0">'Cronograma gdv'!$A$1:$S$37</definedName>
    <definedName name="_xlnm.Print_Titles" localSheetId="0">'Cronograma gdv'!$1:$7</definedName>
  </definedNames>
  <calcPr calcId="162913"/>
</workbook>
</file>

<file path=xl/calcChain.xml><?xml version="1.0" encoding="utf-8"?>
<calcChain xmlns="http://schemas.openxmlformats.org/spreadsheetml/2006/main">
  <c r="R29" i="1" l="1"/>
  <c r="S29" i="1"/>
  <c r="H29" i="1"/>
  <c r="I29" i="1"/>
  <c r="J29" i="1"/>
  <c r="K29" i="1"/>
  <c r="L29" i="1"/>
  <c r="M29" i="1"/>
  <c r="N29" i="1"/>
  <c r="O29" i="1"/>
  <c r="P29" i="1"/>
  <c r="Q29" i="1"/>
  <c r="G29" i="1"/>
  <c r="S30" i="1"/>
  <c r="R30" i="1"/>
  <c r="G27" i="1"/>
  <c r="O19" i="1"/>
  <c r="P19" i="1"/>
  <c r="Q19" i="1"/>
  <c r="R19" i="1"/>
  <c r="S19" i="1"/>
  <c r="O20" i="1"/>
  <c r="P20" i="1"/>
  <c r="Q20" i="1"/>
  <c r="R20" i="1"/>
  <c r="S20" i="1"/>
  <c r="O21" i="1"/>
  <c r="P21" i="1"/>
  <c r="Q21" i="1"/>
  <c r="R21" i="1"/>
  <c r="S21" i="1"/>
  <c r="N21" i="1"/>
  <c r="N20" i="1"/>
  <c r="N19" i="1"/>
  <c r="N17" i="1"/>
  <c r="O17" i="1"/>
  <c r="P17" i="1"/>
  <c r="Q17" i="1"/>
  <c r="R17" i="1"/>
  <c r="S17" i="1"/>
  <c r="M17" i="1"/>
  <c r="M13" i="1"/>
  <c r="N13" i="1"/>
  <c r="O13" i="1"/>
  <c r="P13" i="1"/>
  <c r="Q13" i="1"/>
  <c r="R13" i="1"/>
  <c r="S13" i="1"/>
  <c r="L13" i="1"/>
  <c r="N12" i="1"/>
  <c r="O12" i="1"/>
  <c r="P12" i="1"/>
  <c r="Q12" i="1"/>
  <c r="R12" i="1"/>
  <c r="S12" i="1"/>
  <c r="M12" i="1"/>
  <c r="K10" i="1"/>
  <c r="L10" i="1"/>
  <c r="M10" i="1"/>
  <c r="N10" i="1"/>
  <c r="O10" i="1"/>
  <c r="P10" i="1"/>
  <c r="Q10" i="1"/>
  <c r="R10" i="1"/>
  <c r="S10" i="1"/>
  <c r="J10" i="1"/>
  <c r="I23" i="1"/>
  <c r="I22" i="1"/>
  <c r="I18" i="1"/>
  <c r="I16" i="1"/>
  <c r="I15" i="1"/>
  <c r="I14" i="1"/>
  <c r="H11" i="1"/>
  <c r="I11" i="1"/>
  <c r="G11" i="1"/>
  <c r="G26" i="1" l="1"/>
  <c r="I26" i="1"/>
  <c r="J26" i="1"/>
  <c r="K26" i="1"/>
  <c r="L26" i="1"/>
  <c r="M26" i="1"/>
  <c r="N26" i="1"/>
  <c r="O26" i="1"/>
  <c r="P26" i="1"/>
  <c r="Q26" i="1"/>
  <c r="R26" i="1"/>
  <c r="S26" i="1"/>
  <c r="H26" i="1"/>
  <c r="T9" i="1"/>
  <c r="T27" i="1"/>
  <c r="T32" i="1"/>
  <c r="T33" i="1"/>
  <c r="T8" i="1"/>
  <c r="H28" i="1"/>
  <c r="I28" i="1"/>
  <c r="J28" i="1"/>
  <c r="K28" i="1"/>
  <c r="L28" i="1"/>
  <c r="M28" i="1"/>
  <c r="N28" i="1"/>
  <c r="O28" i="1"/>
  <c r="P28" i="1"/>
  <c r="Q28" i="1"/>
  <c r="R28" i="1"/>
  <c r="S28" i="1"/>
  <c r="G28" i="1"/>
  <c r="L25" i="1"/>
  <c r="M25" i="1"/>
  <c r="N25" i="1"/>
  <c r="O25" i="1"/>
  <c r="P25" i="1"/>
  <c r="Q25" i="1"/>
  <c r="R25" i="1"/>
  <c r="S25" i="1"/>
  <c r="I25" i="1"/>
  <c r="J25" i="1"/>
  <c r="K25" i="1"/>
  <c r="H25" i="1"/>
  <c r="G25" i="1"/>
  <c r="F11" i="1"/>
  <c r="F12" i="1"/>
  <c r="F13" i="1"/>
  <c r="F14" i="1"/>
  <c r="F15" i="1"/>
  <c r="F16" i="1"/>
  <c r="F17" i="1"/>
  <c r="F18" i="1"/>
  <c r="F19" i="1"/>
  <c r="T19" i="1" s="1"/>
  <c r="F20" i="1"/>
  <c r="F21" i="1"/>
  <c r="F22" i="1"/>
  <c r="F23" i="1"/>
  <c r="F10" i="1"/>
  <c r="T30" i="1" l="1"/>
  <c r="T28" i="1"/>
  <c r="T25" i="1"/>
  <c r="T26" i="1"/>
  <c r="T17" i="1"/>
  <c r="T18" i="1"/>
  <c r="I24" i="1"/>
  <c r="I31" i="1" s="1"/>
  <c r="T22" i="1"/>
  <c r="T16" i="1"/>
  <c r="H24" i="1"/>
  <c r="F24" i="1"/>
  <c r="F31" i="1" s="1"/>
  <c r="J24" i="1" l="1"/>
  <c r="J31" i="1" s="1"/>
  <c r="T21" i="1"/>
  <c r="M24" i="1"/>
  <c r="T20" i="1"/>
  <c r="T15" i="1"/>
  <c r="P24" i="1"/>
  <c r="T13" i="1"/>
  <c r="R24" i="1"/>
  <c r="O24" i="1"/>
  <c r="T23" i="1"/>
  <c r="T11" i="1"/>
  <c r="Q24" i="1"/>
  <c r="N24" i="1"/>
  <c r="S24" i="1"/>
  <c r="T10" i="1"/>
  <c r="T14" i="1"/>
  <c r="G24" i="1"/>
  <c r="G31" i="1" s="1"/>
  <c r="G34" i="1" s="1"/>
  <c r="G35" i="1" s="1"/>
  <c r="L24" i="1"/>
  <c r="K24" i="1"/>
  <c r="T12" i="1"/>
  <c r="H31" i="1"/>
  <c r="T24" i="1" l="1"/>
  <c r="H34" i="1"/>
  <c r="H35" i="1" s="1"/>
  <c r="K31" i="1"/>
  <c r="I34" i="1" l="1"/>
  <c r="J34" i="1" s="1"/>
  <c r="J35" i="1" s="1"/>
  <c r="L31" i="1"/>
  <c r="I35" i="1" l="1"/>
  <c r="K34" i="1"/>
  <c r="K35" i="1" s="1"/>
  <c r="M31" i="1"/>
  <c r="L34" i="1" l="1"/>
  <c r="L35" i="1" s="1"/>
  <c r="N31" i="1"/>
  <c r="M34" i="1" l="1"/>
  <c r="M35" i="1" s="1"/>
  <c r="O31" i="1"/>
  <c r="N34" i="1" l="1"/>
  <c r="N35" i="1" s="1"/>
  <c r="P31" i="1"/>
  <c r="O34" i="1" l="1"/>
  <c r="O35" i="1" s="1"/>
  <c r="Q31" i="1"/>
  <c r="P34" i="1" l="1"/>
  <c r="P35" i="1" s="1"/>
  <c r="S31" i="1"/>
  <c r="R31" i="1"/>
  <c r="Q34" i="1" l="1"/>
  <c r="Q35" i="1" s="1"/>
  <c r="T31" i="1"/>
  <c r="R34" i="1" l="1"/>
  <c r="S34" i="1" s="1"/>
  <c r="R35" i="1" l="1"/>
  <c r="T34" i="1"/>
  <c r="S35" i="1"/>
</calcChain>
</file>

<file path=xl/sharedStrings.xml><?xml version="1.0" encoding="utf-8"?>
<sst xmlns="http://schemas.openxmlformats.org/spreadsheetml/2006/main" count="76" uniqueCount="50">
  <si>
    <t>P.U.</t>
  </si>
  <si>
    <t>Costo</t>
  </si>
  <si>
    <t>DESCRIPCION</t>
  </si>
  <si>
    <t>ITEM</t>
  </si>
  <si>
    <t>METRADO</t>
  </si>
  <si>
    <t>PRESUPUESTO</t>
  </si>
  <si>
    <t>PROGRAMACIÓN  DE LOS EQUIPOS A ADQUIRIRSE CON LA EJECUCIÓN DEL IOARR.</t>
  </si>
  <si>
    <t xml:space="preserve">UNIDA DE MEDIDA </t>
  </si>
  <si>
    <t>NÚMERO DE EQUIPAMIENTO</t>
  </si>
  <si>
    <t>MODULOS DE MOBILIARIO</t>
  </si>
  <si>
    <t>SEMANA 1</t>
  </si>
  <si>
    <t>SEMANA 2</t>
  </si>
  <si>
    <t>SEMANA 3</t>
  </si>
  <si>
    <t>SEMANA 4</t>
  </si>
  <si>
    <t>SEMANA 5</t>
  </si>
  <si>
    <t>SEMANA 6</t>
  </si>
  <si>
    <t>SEMANA 7</t>
  </si>
  <si>
    <t>SEMANA 8</t>
  </si>
  <si>
    <t>SEMANA 9</t>
  </si>
  <si>
    <t>SEMANA 10</t>
  </si>
  <si>
    <t>SEMANA 11</t>
  </si>
  <si>
    <t>SEMANA 12</t>
  </si>
  <si>
    <t>SEMANA 13</t>
  </si>
  <si>
    <t xml:space="preserve">COSTO DIRECTO </t>
  </si>
  <si>
    <t xml:space="preserve">RESIDENTE DE OBRA </t>
  </si>
  <si>
    <t xml:space="preserve">EXPEDIENTE TECNICO </t>
  </si>
  <si>
    <t xml:space="preserve">SUPERVISION </t>
  </si>
  <si>
    <t xml:space="preserve">LIQUIDACION </t>
  </si>
  <si>
    <t>COSTO TOTAL</t>
  </si>
  <si>
    <t>SEMANA</t>
  </si>
  <si>
    <t xml:space="preserve">PROGRAMACION VALORIZA </t>
  </si>
  <si>
    <t xml:space="preserve">UNIDAD EJECUTORA DE INVERSIONES: GERENCIA REGIONAL DE INFRAESTRUCTURA - GOBIERNO REGIONAL DE APURIMAC </t>
  </si>
  <si>
    <t>ADQUISICION DE TERMOCICLADOR, CABINA DE FLUJO LAMINAR VERTICAL Y EXTRACTOR AUTOMATIZADO DE ACIDOS NUCLEICOS; REMODELACION DE LABORATORIO REGIONAL O DE REFERENCIA; ADEMÁS DE OTROS ACTIVOS EN EL(LA) EN EL LABORATORIO MOLECULAR DEL SERVICIO DE SALUD PUBLICA DE LA DIRECCIÓN REGIONAL DE SALUD APURÍMAC EN LA LOCALIDAD ABANCAY, DISTRITO DE ABANCAY, PROVINCIA ABANCAY, DEPARTAMENTO APURIMAC</t>
  </si>
  <si>
    <t>CODIGO UNIFICADO DE INVERSIONES: 2485202</t>
  </si>
  <si>
    <t>ADQUISICIÓN DE TERMOCICLADOR</t>
  </si>
  <si>
    <t xml:space="preserve">ADECUACIÓN DE INFRAESTRUCTURA. </t>
  </si>
  <si>
    <t xml:space="preserve">ADQUISICIÓN DE CABINA DE FLUJO LAMINAR VERTICAL. </t>
  </si>
  <si>
    <t xml:space="preserve">ADQUISICIÓN DE EXTRACTOR AUTOMATIZADO DE ÁCIDOS NUCLEICOS. </t>
  </si>
  <si>
    <t xml:space="preserve">ADQUISICIÓN DE MICROCENTRIFUGA. </t>
  </si>
  <si>
    <t xml:space="preserve">ADQUISICIÓN DE CENTRIFUGA REFRIGERADA </t>
  </si>
  <si>
    <t xml:space="preserve">ADQUISICIÓN DE TERMOFORO. </t>
  </si>
  <si>
    <t>ADQUISICIÓN DE CABINA DE FLUJO LAMINAR VERTICAL.</t>
  </si>
  <si>
    <t xml:space="preserve">ADQUISICIÓN DE CENTRIFUGA PARA TUBOS. </t>
  </si>
  <si>
    <t xml:space="preserve">ADQUISICIÓN DE CONGELADORA. </t>
  </si>
  <si>
    <t xml:space="preserve">ADQUISICIÓN DE REFRIGERADORA. </t>
  </si>
  <si>
    <t xml:space="preserve">ADQUISICIÓN DE COMPUTADORA. </t>
  </si>
  <si>
    <t>ADQUISICIÓN DE IMPRESORA MULTIFUNCIONAL.</t>
  </si>
  <si>
    <t xml:space="preserve">ASISTENTE TECNICO DE OBRA </t>
  </si>
  <si>
    <t xml:space="preserve">GESTION DEL PROYECTO </t>
  </si>
  <si>
    <t>3000.00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</si>
</sst>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quot;S/.&quot;\ #,##0.00;&quot;S/.&quot;\ \-#,##0.00"/>
    <numFmt numFmtId="165" formatCode="_ * #,##0.00_ ;_ * \-#,##0.00_ ;_ * &quot;-&quot;??_ ;_ @_ "/>
    <numFmt numFmtId="166" formatCode="###,###,###,###,###,##0.0000"/>
    <numFmt numFmtId="167" formatCode="###,###,###,###,##0.0000"/>
    <numFmt numFmtId="168" formatCode="#,##0.0"/>
    <numFmt numFmtId="170" formatCode="&quot;S/.&quot;\ #,##0.00"/>
    <numFmt numFmtId="177" formatCode="###,###,###,###,##0.00"/>
  </numFmts>
  <fonts count="20" x14ac:knownFonts="1">
    <font>
      <sz val="11"/>
      <color theme="1"/>
      <name val="Calibri"/>
      <family val="2"/>
      <scheme val="minor"/>
    </font>
    <font>
      <sz val="14"/>
      <color rgb="FF000000"/>
      <name val="Calibri"/>
      <family val="2"/>
      <scheme val="minor"/>
    </font>
    <font>
      <sz val="12"/>
      <color rgb="FF000000"/>
      <name val="Calibri"/>
      <family val="2"/>
      <scheme val="minor"/>
    </font>
    <font>
      <sz val="12"/>
      <color theme="1"/>
      <name val="Calibri"/>
      <family val="2"/>
      <scheme val="minor"/>
    </font>
    <font>
      <sz val="8"/>
      <name val="Arial"/>
      <family val="2"/>
    </font>
    <font>
      <sz val="10"/>
      <color rgb="FF000000"/>
      <name val="Arial"/>
      <family val="2"/>
    </font>
    <font>
      <sz val="10"/>
      <color theme="1"/>
      <name val="Calibri"/>
      <family val="2"/>
      <scheme val="minor"/>
    </font>
    <font>
      <sz val="10"/>
      <color rgb="FF339966"/>
      <name val="Arial"/>
      <family val="2"/>
    </font>
    <font>
      <sz val="10"/>
      <color rgb="FF3366FF"/>
      <name val="Arial"/>
      <family val="2"/>
    </font>
    <font>
      <sz val="10"/>
      <color rgb="FFFF0000"/>
      <name val="Arial"/>
      <family val="2"/>
    </font>
    <font>
      <sz val="10"/>
      <color rgb="FF000080"/>
      <name val="Arial"/>
      <family val="2"/>
    </font>
    <font>
      <sz val="10"/>
      <color rgb="FF003300"/>
      <name val="Arial"/>
      <family val="2"/>
    </font>
    <font>
      <sz val="10"/>
      <color rgb="FF808080"/>
      <name val="Arial"/>
      <family val="2"/>
    </font>
    <font>
      <sz val="11"/>
      <color theme="1"/>
      <name val="Calibri"/>
      <family val="2"/>
      <scheme val="minor"/>
    </font>
    <font>
      <sz val="16"/>
      <color theme="1"/>
      <name val="Arial Black"/>
      <family val="2"/>
    </font>
    <font>
      <sz val="12"/>
      <color theme="1"/>
      <name val="Arial Black"/>
      <family val="2"/>
    </font>
    <font>
      <b/>
      <sz val="10"/>
      <color rgb="FF003300"/>
      <name val="Arial"/>
      <family val="2"/>
    </font>
    <font>
      <sz val="10"/>
      <name val="Calibri"/>
      <family val="2"/>
      <scheme val="minor"/>
    </font>
    <font>
      <b/>
      <sz val="10"/>
      <color theme="1"/>
      <name val="Arial"/>
      <family val="2"/>
    </font>
    <font>
      <b/>
      <sz val="10"/>
      <name val="Calibri"/>
      <family val="2"/>
      <scheme val="minor"/>
    </font>
  </fonts>
  <fills count="7">
    <fill>
      <patternFill patternType="none"/>
    </fill>
    <fill>
      <patternFill patternType="gray125"/>
    </fill>
    <fill>
      <patternFill patternType="solid">
        <fgColor rgb="FFC0C0C0"/>
        <bgColor indexed="64"/>
      </patternFill>
    </fill>
    <fill>
      <patternFill patternType="solid">
        <fgColor theme="0" tint="-0.249977111117893"/>
        <bgColor indexed="64"/>
      </patternFill>
    </fill>
    <fill>
      <patternFill patternType="solid">
        <fgColor theme="0"/>
        <bgColor indexed="64"/>
      </patternFill>
    </fill>
    <fill>
      <patternFill patternType="solid">
        <fgColor theme="3" tint="0.39997558519241921"/>
        <bgColor indexed="64"/>
      </patternFill>
    </fill>
    <fill>
      <patternFill patternType="solid">
        <fgColor rgb="FFFFFF00"/>
        <bgColor indexed="64"/>
      </patternFill>
    </fill>
  </fills>
  <borders count="2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diagonal/>
    </border>
    <border>
      <left/>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165" fontId="13" fillId="0" borderId="0" applyFont="0" applyFill="0" applyBorder="0" applyAlignment="0" applyProtection="0"/>
  </cellStyleXfs>
  <cellXfs count="74">
    <xf numFmtId="0" fontId="0" fillId="0" borderId="0" xfId="0"/>
    <xf numFmtId="168" fontId="0" fillId="0" borderId="0" xfId="0" applyNumberFormat="1"/>
    <xf numFmtId="0" fontId="0" fillId="0" borderId="0" xfId="0" applyAlignment="1">
      <alignment horizontal="center"/>
    </xf>
    <xf numFmtId="167" fontId="0" fillId="0" borderId="5" xfId="0" applyNumberFormat="1" applyBorder="1" applyAlignment="1">
      <alignment horizontal="center"/>
    </xf>
    <xf numFmtId="167" fontId="0" fillId="0" borderId="0" xfId="0" applyNumberFormat="1"/>
    <xf numFmtId="9" fontId="0" fillId="0" borderId="6" xfId="0" applyNumberFormat="1" applyBorder="1" applyAlignment="1">
      <alignment horizontal="center"/>
    </xf>
    <xf numFmtId="9" fontId="0" fillId="0" borderId="7" xfId="0" applyNumberFormat="1" applyBorder="1" applyAlignment="1">
      <alignment horizontal="center"/>
    </xf>
    <xf numFmtId="10" fontId="0" fillId="0" borderId="7" xfId="0" applyNumberFormat="1" applyBorder="1"/>
    <xf numFmtId="10" fontId="0" fillId="0" borderId="11" xfId="0" applyNumberFormat="1" applyBorder="1"/>
    <xf numFmtId="49" fontId="5" fillId="0" borderId="2" xfId="0" applyNumberFormat="1" applyFont="1" applyBorder="1"/>
    <xf numFmtId="0" fontId="6" fillId="0" borderId="2" xfId="0" applyFont="1" applyBorder="1" applyAlignment="1">
      <alignment horizontal="center"/>
    </xf>
    <xf numFmtId="167" fontId="5" fillId="0" borderId="2" xfId="0" applyNumberFormat="1" applyFont="1" applyBorder="1" applyAlignment="1">
      <alignment horizontal="center"/>
    </xf>
    <xf numFmtId="167" fontId="5" fillId="0" borderId="17" xfId="0" applyNumberFormat="1" applyFont="1" applyBorder="1" applyAlignment="1">
      <alignment horizontal="center"/>
    </xf>
    <xf numFmtId="167" fontId="5" fillId="0" borderId="18" xfId="0" applyNumberFormat="1" applyFont="1" applyBorder="1" applyAlignment="1">
      <alignment horizontal="center"/>
    </xf>
    <xf numFmtId="49" fontId="8" fillId="0" borderId="3" xfId="0" applyNumberFormat="1" applyFont="1" applyBorder="1"/>
    <xf numFmtId="49" fontId="9" fillId="0" borderId="3" xfId="0" applyNumberFormat="1" applyFont="1" applyBorder="1"/>
    <xf numFmtId="49" fontId="10" fillId="0" borderId="3" xfId="0" applyNumberFormat="1" applyFont="1" applyBorder="1"/>
    <xf numFmtId="49" fontId="11" fillId="0" borderId="3" xfId="0" applyNumberFormat="1" applyFont="1" applyBorder="1"/>
    <xf numFmtId="167" fontId="11" fillId="0" borderId="3" xfId="0" applyNumberFormat="1" applyFont="1" applyBorder="1" applyAlignment="1">
      <alignment horizontal="center"/>
    </xf>
    <xf numFmtId="49" fontId="12" fillId="0" borderId="3" xfId="0" applyNumberFormat="1" applyFont="1" applyBorder="1"/>
    <xf numFmtId="49" fontId="7" fillId="0" borderId="3" xfId="0" applyNumberFormat="1" applyFont="1" applyBorder="1" applyAlignment="1">
      <alignment vertical="center"/>
    </xf>
    <xf numFmtId="49" fontId="7" fillId="0" borderId="3" xfId="0" applyNumberFormat="1" applyFont="1" applyBorder="1" applyAlignment="1">
      <alignment vertical="center" wrapText="1"/>
    </xf>
    <xf numFmtId="0" fontId="6" fillId="0" borderId="3" xfId="0" applyFont="1" applyBorder="1" applyAlignment="1">
      <alignment vertical="center"/>
    </xf>
    <xf numFmtId="167" fontId="7" fillId="0" borderId="3" xfId="0" applyNumberFormat="1" applyFont="1" applyBorder="1" applyAlignment="1">
      <alignment vertical="center"/>
    </xf>
    <xf numFmtId="167" fontId="7" fillId="0" borderId="15" xfId="0" applyNumberFormat="1" applyFont="1" applyBorder="1" applyAlignment="1">
      <alignment vertical="center"/>
    </xf>
    <xf numFmtId="167" fontId="7" fillId="0" borderId="16" xfId="0" applyNumberFormat="1" applyFont="1" applyBorder="1" applyAlignment="1">
      <alignment vertical="center"/>
    </xf>
    <xf numFmtId="0" fontId="0" fillId="0" borderId="0" xfId="0" applyAlignment="1">
      <alignment vertical="center"/>
    </xf>
    <xf numFmtId="0" fontId="6" fillId="0" borderId="2" xfId="0" applyFont="1" applyBorder="1" applyAlignment="1">
      <alignment horizontal="center" wrapText="1"/>
    </xf>
    <xf numFmtId="0" fontId="6" fillId="0" borderId="3" xfId="0" applyFont="1" applyBorder="1" applyAlignment="1">
      <alignment vertical="center" wrapText="1"/>
    </xf>
    <xf numFmtId="0" fontId="0" fillId="0" borderId="0" xfId="0" applyAlignment="1">
      <alignment wrapText="1"/>
    </xf>
    <xf numFmtId="170" fontId="0" fillId="0" borderId="0" xfId="0" applyNumberFormat="1"/>
    <xf numFmtId="164" fontId="17" fillId="4" borderId="6" xfId="1" applyNumberFormat="1" applyFont="1" applyFill="1" applyBorder="1" applyAlignment="1">
      <alignment horizontal="center" vertical="center" wrapText="1"/>
    </xf>
    <xf numFmtId="0" fontId="17" fillId="4" borderId="6" xfId="0" applyFont="1" applyFill="1" applyBorder="1" applyAlignment="1">
      <alignment horizontal="center" vertical="center" wrapText="1"/>
    </xf>
    <xf numFmtId="49" fontId="5" fillId="0" borderId="2" xfId="0" applyNumberFormat="1" applyFont="1" applyBorder="1" applyAlignment="1">
      <alignment wrapText="1"/>
    </xf>
    <xf numFmtId="0" fontId="0" fillId="0" borderId="0" xfId="0" applyAlignment="1">
      <alignment vertical="center" wrapText="1"/>
    </xf>
    <xf numFmtId="49" fontId="11" fillId="0" borderId="20" xfId="0" applyNumberFormat="1" applyFont="1" applyBorder="1"/>
    <xf numFmtId="167" fontId="11" fillId="0" borderId="1" xfId="0" applyNumberFormat="1" applyFont="1" applyBorder="1" applyAlignment="1">
      <alignment horizontal="center"/>
    </xf>
    <xf numFmtId="10" fontId="0" fillId="0" borderId="6" xfId="0" applyNumberFormat="1" applyBorder="1" applyAlignment="1">
      <alignment horizontal="center"/>
    </xf>
    <xf numFmtId="0" fontId="0" fillId="0" borderId="0" xfId="0" applyAlignment="1">
      <alignment horizontal="center"/>
    </xf>
    <xf numFmtId="0" fontId="4" fillId="0" borderId="9" xfId="0" applyFont="1" applyBorder="1" applyAlignment="1">
      <alignment horizontal="right"/>
    </xf>
    <xf numFmtId="0" fontId="4" fillId="0" borderId="6" xfId="0" applyFont="1" applyBorder="1" applyAlignment="1">
      <alignment horizontal="right"/>
    </xf>
    <xf numFmtId="0" fontId="0" fillId="3" borderId="21" xfId="0" applyFill="1" applyBorder="1" applyAlignment="1">
      <alignment horizontal="right"/>
    </xf>
    <xf numFmtId="0" fontId="0" fillId="3" borderId="22" xfId="0" applyFill="1" applyBorder="1" applyAlignment="1">
      <alignment horizontal="right"/>
    </xf>
    <xf numFmtId="0" fontId="0" fillId="3" borderId="23" xfId="0" applyFill="1" applyBorder="1" applyAlignment="1">
      <alignment horizontal="right"/>
    </xf>
    <xf numFmtId="0" fontId="0" fillId="3" borderId="24" xfId="0" applyFill="1" applyBorder="1" applyAlignment="1">
      <alignment horizontal="right"/>
    </xf>
    <xf numFmtId="0" fontId="0" fillId="3" borderId="19" xfId="0" applyFill="1" applyBorder="1" applyAlignment="1">
      <alignment horizontal="right"/>
    </xf>
    <xf numFmtId="0" fontId="0" fillId="3" borderId="25" xfId="0" applyFill="1" applyBorder="1" applyAlignment="1">
      <alignment horizontal="right"/>
    </xf>
    <xf numFmtId="0" fontId="4" fillId="0" borderId="8" xfId="0" applyFont="1" applyBorder="1" applyAlignment="1">
      <alignment horizontal="right"/>
    </xf>
    <xf numFmtId="0" fontId="4" fillId="0" borderId="5" xfId="0" applyFont="1" applyBorder="1" applyAlignment="1">
      <alignment horizontal="right"/>
    </xf>
    <xf numFmtId="0" fontId="4" fillId="0" borderId="10" xfId="0" applyFont="1" applyBorder="1" applyAlignment="1">
      <alignment horizontal="right"/>
    </xf>
    <xf numFmtId="0" fontId="4" fillId="0" borderId="7" xfId="0" applyFont="1" applyBorder="1" applyAlignment="1">
      <alignment horizontal="right"/>
    </xf>
    <xf numFmtId="166" fontId="3" fillId="2" borderId="2" xfId="0" applyNumberFormat="1" applyFont="1" applyFill="1" applyBorder="1" applyAlignment="1">
      <alignment horizontal="center" vertical="center" wrapText="1"/>
    </xf>
    <xf numFmtId="0" fontId="3" fillId="0" borderId="4" xfId="0" applyFont="1" applyBorder="1" applyAlignment="1">
      <alignment horizontal="center" vertical="center" wrapText="1"/>
    </xf>
    <xf numFmtId="166" fontId="3" fillId="2" borderId="12" xfId="0" applyNumberFormat="1" applyFont="1" applyFill="1" applyBorder="1" applyAlignment="1">
      <alignment horizontal="center" vertical="center" wrapText="1"/>
    </xf>
    <xf numFmtId="166" fontId="3" fillId="2" borderId="13" xfId="0" applyNumberFormat="1"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4" fillId="3" borderId="12" xfId="0" applyFont="1" applyFill="1" applyBorder="1" applyAlignment="1">
      <alignment horizontal="center" wrapText="1"/>
    </xf>
    <xf numFmtId="0" fontId="14" fillId="3" borderId="13" xfId="0" applyFont="1" applyFill="1" applyBorder="1" applyAlignment="1">
      <alignment horizontal="center" wrapText="1"/>
    </xf>
    <xf numFmtId="0" fontId="14" fillId="3" borderId="14" xfId="0" applyFont="1" applyFill="1" applyBorder="1" applyAlignment="1">
      <alignment horizontal="center" wrapText="1"/>
    </xf>
    <xf numFmtId="0" fontId="15" fillId="3" borderId="12" xfId="0" applyFont="1" applyFill="1" applyBorder="1" applyAlignment="1">
      <alignment horizontal="left" wrapText="1"/>
    </xf>
    <xf numFmtId="0" fontId="15" fillId="3" borderId="13" xfId="0" applyFont="1" applyFill="1" applyBorder="1" applyAlignment="1">
      <alignment horizontal="left" wrapText="1"/>
    </xf>
    <xf numFmtId="0" fontId="15" fillId="3" borderId="14" xfId="0" applyFont="1" applyFill="1" applyBorder="1" applyAlignment="1">
      <alignment horizontal="left" wrapText="1"/>
    </xf>
    <xf numFmtId="0" fontId="0" fillId="3" borderId="2" xfId="0" applyFill="1" applyBorder="1" applyAlignment="1">
      <alignment horizontal="center"/>
    </xf>
    <xf numFmtId="0" fontId="0" fillId="3" borderId="4" xfId="0" applyFill="1" applyBorder="1" applyAlignment="1">
      <alignment horizontal="center"/>
    </xf>
    <xf numFmtId="49" fontId="16" fillId="0" borderId="12" xfId="0" applyNumberFormat="1" applyFont="1" applyBorder="1" applyAlignment="1">
      <alignment horizontal="right"/>
    </xf>
    <xf numFmtId="49" fontId="16" fillId="0" borderId="13" xfId="0" applyNumberFormat="1" applyFont="1" applyBorder="1" applyAlignment="1">
      <alignment horizontal="right"/>
    </xf>
    <xf numFmtId="49" fontId="16" fillId="0" borderId="14" xfId="0" applyNumberFormat="1" applyFont="1" applyBorder="1" applyAlignment="1">
      <alignment horizontal="right"/>
    </xf>
    <xf numFmtId="49" fontId="18" fillId="0" borderId="3" xfId="0" applyNumberFormat="1" applyFont="1" applyBorder="1" applyAlignment="1">
      <alignment vertical="center" wrapText="1"/>
    </xf>
    <xf numFmtId="177" fontId="11" fillId="0" borderId="3" xfId="0" applyNumberFormat="1" applyFont="1" applyBorder="1" applyAlignment="1">
      <alignment horizontal="center"/>
    </xf>
    <xf numFmtId="164" fontId="19" fillId="5" borderId="6" xfId="1" applyNumberFormat="1" applyFont="1" applyFill="1" applyBorder="1" applyAlignment="1">
      <alignment horizontal="center" vertical="center" wrapText="1"/>
    </xf>
    <xf numFmtId="164" fontId="17" fillId="6" borderId="6" xfId="1" applyNumberFormat="1" applyFont="1" applyFill="1" applyBorder="1" applyAlignment="1">
      <alignment horizontal="center" vertical="center" wrapText="1"/>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8"/>
  <sheetViews>
    <sheetView tabSelected="1" view="pageBreakPreview" topLeftCell="A6" zoomScale="86" zoomScaleNormal="100" zoomScaleSheetLayoutView="86" workbookViewId="0">
      <selection sqref="A1:S34"/>
    </sheetView>
  </sheetViews>
  <sheetFormatPr baseColWidth="10" defaultRowHeight="15" x14ac:dyDescent="0.25"/>
  <cols>
    <col min="1" max="1" width="12.140625" bestFit="1" customWidth="1"/>
    <col min="2" max="2" width="49.140625" style="29" customWidth="1"/>
    <col min="3" max="3" width="19" style="29" customWidth="1"/>
    <col min="4" max="4" width="12.140625" customWidth="1"/>
    <col min="5" max="5" width="14.85546875" customWidth="1"/>
    <col min="6" max="6" width="16.85546875" customWidth="1"/>
    <col min="7" max="15" width="15.7109375" customWidth="1"/>
    <col min="16" max="16" width="17.7109375" customWidth="1"/>
    <col min="17" max="17" width="17.140625" customWidth="1"/>
    <col min="18" max="18" width="15.28515625" customWidth="1"/>
    <col min="19" max="19" width="17.42578125" customWidth="1"/>
    <col min="20" max="20" width="17" customWidth="1"/>
  </cols>
  <sheetData>
    <row r="1" spans="1:20" ht="28.5" customHeight="1" thickBot="1" x14ac:dyDescent="0.55000000000000004">
      <c r="A1" s="59" t="s">
        <v>6</v>
      </c>
      <c r="B1" s="60"/>
      <c r="C1" s="60"/>
      <c r="D1" s="60"/>
      <c r="E1" s="60"/>
      <c r="F1" s="60"/>
      <c r="G1" s="60"/>
      <c r="H1" s="60"/>
      <c r="I1" s="60"/>
      <c r="J1" s="60"/>
      <c r="K1" s="60"/>
      <c r="L1" s="60"/>
      <c r="M1" s="60"/>
      <c r="N1" s="60"/>
      <c r="O1" s="60"/>
      <c r="P1" s="60"/>
      <c r="Q1" s="60"/>
      <c r="R1" s="60"/>
      <c r="S1" s="61"/>
    </row>
    <row r="2" spans="1:20" ht="42" customHeight="1" thickBot="1" x14ac:dyDescent="0.45">
      <c r="A2" s="62" t="s">
        <v>32</v>
      </c>
      <c r="B2" s="63"/>
      <c r="C2" s="63"/>
      <c r="D2" s="63"/>
      <c r="E2" s="63"/>
      <c r="F2" s="63"/>
      <c r="G2" s="63"/>
      <c r="H2" s="63"/>
      <c r="I2" s="63"/>
      <c r="J2" s="63"/>
      <c r="K2" s="63"/>
      <c r="L2" s="63"/>
      <c r="M2" s="63"/>
      <c r="N2" s="63"/>
      <c r="O2" s="63"/>
      <c r="P2" s="63"/>
      <c r="Q2" s="63"/>
      <c r="R2" s="63"/>
      <c r="S2" s="64"/>
    </row>
    <row r="3" spans="1:20" ht="22.5" customHeight="1" thickBot="1" x14ac:dyDescent="0.45">
      <c r="A3" s="62" t="s">
        <v>33</v>
      </c>
      <c r="B3" s="63"/>
      <c r="C3" s="63"/>
      <c r="D3" s="63"/>
      <c r="E3" s="63"/>
      <c r="F3" s="63"/>
      <c r="G3" s="63"/>
      <c r="H3" s="63"/>
      <c r="I3" s="63"/>
      <c r="J3" s="63"/>
      <c r="K3" s="63"/>
      <c r="L3" s="63"/>
      <c r="M3" s="63"/>
      <c r="N3" s="63"/>
      <c r="O3" s="63"/>
      <c r="P3" s="63"/>
      <c r="Q3" s="63"/>
      <c r="R3" s="63"/>
      <c r="S3" s="64"/>
    </row>
    <row r="4" spans="1:20" ht="22.5" customHeight="1" thickBot="1" x14ac:dyDescent="0.45">
      <c r="A4" s="62" t="s">
        <v>31</v>
      </c>
      <c r="B4" s="63"/>
      <c r="C4" s="63"/>
      <c r="D4" s="63"/>
      <c r="E4" s="63"/>
      <c r="F4" s="63"/>
      <c r="G4" s="63"/>
      <c r="H4" s="63"/>
      <c r="I4" s="63"/>
      <c r="J4" s="63"/>
      <c r="K4" s="63"/>
      <c r="L4" s="63"/>
      <c r="M4" s="63"/>
      <c r="N4" s="63"/>
      <c r="O4" s="63"/>
      <c r="P4" s="63"/>
      <c r="Q4" s="63"/>
      <c r="R4" s="63"/>
      <c r="S4" s="64"/>
    </row>
    <row r="5" spans="1:20" ht="16.5" customHeight="1" thickBot="1" x14ac:dyDescent="0.3">
      <c r="A5" s="55" t="s">
        <v>3</v>
      </c>
      <c r="B5" s="57" t="s">
        <v>2</v>
      </c>
      <c r="C5" s="55" t="s">
        <v>7</v>
      </c>
      <c r="D5" s="55" t="s">
        <v>4</v>
      </c>
      <c r="E5" s="55" t="s">
        <v>0</v>
      </c>
      <c r="F5" s="55" t="s">
        <v>1</v>
      </c>
      <c r="G5" s="53" t="s">
        <v>29</v>
      </c>
      <c r="H5" s="54"/>
      <c r="I5" s="54"/>
      <c r="J5" s="54"/>
      <c r="K5" s="54"/>
      <c r="L5" s="54"/>
      <c r="M5" s="54"/>
      <c r="N5" s="54"/>
      <c r="O5" s="54"/>
      <c r="P5" s="54"/>
      <c r="Q5" s="54"/>
      <c r="R5" s="54"/>
      <c r="S5" s="54"/>
    </row>
    <row r="6" spans="1:20" ht="15.75" customHeight="1" thickBot="1" x14ac:dyDescent="0.3">
      <c r="A6" s="56"/>
      <c r="B6" s="58"/>
      <c r="C6" s="56"/>
      <c r="D6" s="56"/>
      <c r="E6" s="56"/>
      <c r="F6" s="56"/>
      <c r="G6" s="51" t="s">
        <v>10</v>
      </c>
      <c r="H6" s="51" t="s">
        <v>11</v>
      </c>
      <c r="I6" s="51" t="s">
        <v>12</v>
      </c>
      <c r="J6" s="51" t="s">
        <v>13</v>
      </c>
      <c r="K6" s="51" t="s">
        <v>14</v>
      </c>
      <c r="L6" s="51" t="s">
        <v>15</v>
      </c>
      <c r="M6" s="51" t="s">
        <v>16</v>
      </c>
      <c r="N6" s="51" t="s">
        <v>17</v>
      </c>
      <c r="O6" s="51" t="s">
        <v>18</v>
      </c>
      <c r="P6" s="51" t="s">
        <v>19</v>
      </c>
      <c r="Q6" s="51" t="s">
        <v>20</v>
      </c>
      <c r="R6" s="51" t="s">
        <v>21</v>
      </c>
      <c r="S6" s="51" t="s">
        <v>22</v>
      </c>
    </row>
    <row r="7" spans="1:20" ht="15.75" customHeight="1" thickBot="1" x14ac:dyDescent="0.3">
      <c r="A7" s="56"/>
      <c r="B7" s="58"/>
      <c r="C7" s="56"/>
      <c r="D7" s="56"/>
      <c r="E7" s="56"/>
      <c r="F7" s="56"/>
      <c r="G7" s="52"/>
      <c r="H7" s="52"/>
      <c r="I7" s="52"/>
      <c r="J7" s="52"/>
      <c r="K7" s="52"/>
      <c r="L7" s="52"/>
      <c r="M7" s="52"/>
      <c r="N7" s="52"/>
      <c r="O7" s="52"/>
      <c r="P7" s="52"/>
      <c r="Q7" s="52"/>
      <c r="R7" s="52"/>
      <c r="S7" s="52"/>
    </row>
    <row r="8" spans="1:20" x14ac:dyDescent="0.25">
      <c r="A8" s="9"/>
      <c r="B8" s="33"/>
      <c r="C8" s="27"/>
      <c r="D8" s="10"/>
      <c r="E8" s="10"/>
      <c r="F8" s="11"/>
      <c r="G8" s="12"/>
      <c r="H8" s="13"/>
      <c r="I8" s="13"/>
      <c r="J8" s="13"/>
      <c r="K8" s="13"/>
      <c r="L8" s="13"/>
      <c r="M8" s="13"/>
      <c r="N8" s="13"/>
      <c r="O8" s="13"/>
      <c r="P8" s="13"/>
      <c r="Q8" s="13"/>
      <c r="R8" s="13"/>
      <c r="S8" s="13"/>
      <c r="T8" s="4">
        <f>SUM(G8:S8)</f>
        <v>0</v>
      </c>
    </row>
    <row r="9" spans="1:20" s="26" customFormat="1" x14ac:dyDescent="0.25">
      <c r="A9" s="20"/>
      <c r="B9" s="21"/>
      <c r="C9" s="28"/>
      <c r="D9" s="22"/>
      <c r="E9" s="22"/>
      <c r="F9" s="23"/>
      <c r="G9" s="24"/>
      <c r="H9" s="25"/>
      <c r="I9" s="25"/>
      <c r="J9" s="25"/>
      <c r="K9" s="25"/>
      <c r="L9" s="25"/>
      <c r="M9" s="25"/>
      <c r="N9" s="25"/>
      <c r="O9" s="25"/>
      <c r="P9" s="25"/>
      <c r="Q9" s="25"/>
      <c r="R9" s="25"/>
      <c r="S9" s="25"/>
      <c r="T9" s="4">
        <f t="shared" ref="T9:T34" si="0">SUM(G9:S9)</f>
        <v>0</v>
      </c>
    </row>
    <row r="10" spans="1:20" ht="30" x14ac:dyDescent="0.25">
      <c r="A10" s="14"/>
      <c r="B10" s="70" t="s">
        <v>34</v>
      </c>
      <c r="C10" s="34" t="s">
        <v>8</v>
      </c>
      <c r="D10" s="32">
        <v>1</v>
      </c>
      <c r="E10" s="31">
        <v>440000</v>
      </c>
      <c r="F10" s="31">
        <f>PRODUCT(D10:E10)</f>
        <v>440000</v>
      </c>
      <c r="G10" s="25"/>
      <c r="H10" s="25"/>
      <c r="I10" s="25"/>
      <c r="J10" s="72">
        <f>$F$10/10</f>
        <v>44000</v>
      </c>
      <c r="K10" s="72">
        <f t="shared" ref="K10:S10" si="1">$F$10/10</f>
        <v>44000</v>
      </c>
      <c r="L10" s="72">
        <f t="shared" si="1"/>
        <v>44000</v>
      </c>
      <c r="M10" s="72">
        <f t="shared" si="1"/>
        <v>44000</v>
      </c>
      <c r="N10" s="72">
        <f t="shared" si="1"/>
        <v>44000</v>
      </c>
      <c r="O10" s="72">
        <f t="shared" si="1"/>
        <v>44000</v>
      </c>
      <c r="P10" s="72">
        <f t="shared" si="1"/>
        <v>44000</v>
      </c>
      <c r="Q10" s="72">
        <f t="shared" si="1"/>
        <v>44000</v>
      </c>
      <c r="R10" s="72">
        <f t="shared" si="1"/>
        <v>44000</v>
      </c>
      <c r="S10" s="72">
        <f t="shared" si="1"/>
        <v>44000</v>
      </c>
      <c r="T10" s="4">
        <f t="shared" si="0"/>
        <v>440000</v>
      </c>
    </row>
    <row r="11" spans="1:20" ht="30" x14ac:dyDescent="0.25">
      <c r="A11" s="15"/>
      <c r="B11" s="70" t="s">
        <v>35</v>
      </c>
      <c r="C11" s="34" t="s">
        <v>8</v>
      </c>
      <c r="D11" s="32">
        <v>1</v>
      </c>
      <c r="E11" s="31">
        <v>33131.24</v>
      </c>
      <c r="F11" s="31">
        <f t="shared" ref="F11:F23" si="2">PRODUCT(D11:E11)</f>
        <v>33131.24</v>
      </c>
      <c r="G11" s="72">
        <f>$F$11/3</f>
        <v>11043.746666666666</v>
      </c>
      <c r="H11" s="72">
        <f t="shared" ref="H11:I11" si="3">$F$11/3</f>
        <v>11043.746666666666</v>
      </c>
      <c r="I11" s="72">
        <f t="shared" si="3"/>
        <v>11043.746666666666</v>
      </c>
      <c r="J11" s="25"/>
      <c r="K11" s="25"/>
      <c r="L11" s="25"/>
      <c r="M11" s="25"/>
      <c r="N11" s="25"/>
      <c r="O11" s="25"/>
      <c r="P11" s="25"/>
      <c r="Q11" s="25"/>
      <c r="R11" s="25"/>
      <c r="S11" s="25"/>
      <c r="T11" s="4">
        <f t="shared" si="0"/>
        <v>33131.24</v>
      </c>
    </row>
    <row r="12" spans="1:20" ht="30" x14ac:dyDescent="0.25">
      <c r="A12" s="16"/>
      <c r="B12" s="70" t="s">
        <v>36</v>
      </c>
      <c r="C12" s="34" t="s">
        <v>8</v>
      </c>
      <c r="D12" s="32">
        <v>1</v>
      </c>
      <c r="E12" s="31">
        <v>107000</v>
      </c>
      <c r="F12" s="31">
        <f t="shared" si="2"/>
        <v>107000</v>
      </c>
      <c r="G12" s="25"/>
      <c r="H12" s="25"/>
      <c r="I12" s="25"/>
      <c r="J12" s="25"/>
      <c r="K12" s="25"/>
      <c r="L12" s="25"/>
      <c r="M12" s="72">
        <f>$F$12/7</f>
        <v>15285.714285714286</v>
      </c>
      <c r="N12" s="72">
        <f t="shared" ref="N12:S12" si="4">$F$12/7</f>
        <v>15285.714285714286</v>
      </c>
      <c r="O12" s="72">
        <f t="shared" si="4"/>
        <v>15285.714285714286</v>
      </c>
      <c r="P12" s="72">
        <f t="shared" si="4"/>
        <v>15285.714285714286</v>
      </c>
      <c r="Q12" s="72">
        <f t="shared" si="4"/>
        <v>15285.714285714286</v>
      </c>
      <c r="R12" s="72">
        <f t="shared" si="4"/>
        <v>15285.714285714286</v>
      </c>
      <c r="S12" s="72">
        <f t="shared" si="4"/>
        <v>15285.714285714286</v>
      </c>
      <c r="T12" s="4">
        <f t="shared" si="0"/>
        <v>107000.00000000001</v>
      </c>
    </row>
    <row r="13" spans="1:20" ht="30" x14ac:dyDescent="0.25">
      <c r="A13" s="17"/>
      <c r="B13" s="70" t="s">
        <v>37</v>
      </c>
      <c r="C13" s="34" t="s">
        <v>8</v>
      </c>
      <c r="D13" s="32">
        <v>1</v>
      </c>
      <c r="E13" s="31">
        <v>235000</v>
      </c>
      <c r="F13" s="31">
        <f t="shared" si="2"/>
        <v>235000</v>
      </c>
      <c r="G13" s="25"/>
      <c r="H13" s="25"/>
      <c r="I13" s="25"/>
      <c r="J13" s="25"/>
      <c r="K13" s="25"/>
      <c r="L13" s="72">
        <f>$F$13/8</f>
        <v>29375</v>
      </c>
      <c r="M13" s="72">
        <f t="shared" ref="M13:S13" si="5">$F$13/8</f>
        <v>29375</v>
      </c>
      <c r="N13" s="72">
        <f t="shared" si="5"/>
        <v>29375</v>
      </c>
      <c r="O13" s="72">
        <f t="shared" si="5"/>
        <v>29375</v>
      </c>
      <c r="P13" s="72">
        <f t="shared" si="5"/>
        <v>29375</v>
      </c>
      <c r="Q13" s="72">
        <f t="shared" si="5"/>
        <v>29375</v>
      </c>
      <c r="R13" s="72">
        <f t="shared" si="5"/>
        <v>29375</v>
      </c>
      <c r="S13" s="72">
        <f t="shared" si="5"/>
        <v>29375</v>
      </c>
      <c r="T13" s="4">
        <f t="shared" si="0"/>
        <v>235000</v>
      </c>
    </row>
    <row r="14" spans="1:20" ht="30" x14ac:dyDescent="0.25">
      <c r="A14" s="17"/>
      <c r="B14" s="70" t="s">
        <v>38</v>
      </c>
      <c r="C14" s="34" t="s">
        <v>8</v>
      </c>
      <c r="D14" s="32">
        <v>1</v>
      </c>
      <c r="E14" s="31">
        <v>12000</v>
      </c>
      <c r="F14" s="73">
        <f t="shared" si="2"/>
        <v>12000</v>
      </c>
      <c r="G14" s="25"/>
      <c r="H14" s="25"/>
      <c r="I14" s="72">
        <f>F14</f>
        <v>12000</v>
      </c>
      <c r="J14" s="25"/>
      <c r="K14" s="25"/>
      <c r="L14" s="25"/>
      <c r="M14" s="25"/>
      <c r="N14" s="25"/>
      <c r="O14" s="25"/>
      <c r="P14" s="25"/>
      <c r="Q14" s="25"/>
      <c r="R14" s="25"/>
      <c r="S14" s="25"/>
      <c r="T14" s="4">
        <f t="shared" si="0"/>
        <v>12000</v>
      </c>
    </row>
    <row r="15" spans="1:20" ht="30" x14ac:dyDescent="0.25">
      <c r="A15" s="16"/>
      <c r="B15" s="70" t="s">
        <v>39</v>
      </c>
      <c r="C15" s="34" t="s">
        <v>8</v>
      </c>
      <c r="D15" s="32">
        <v>1</v>
      </c>
      <c r="E15" s="31">
        <v>22800</v>
      </c>
      <c r="F15" s="73">
        <f t="shared" si="2"/>
        <v>22800</v>
      </c>
      <c r="G15" s="25"/>
      <c r="H15" s="25"/>
      <c r="I15" s="72">
        <f>F15</f>
        <v>22800</v>
      </c>
      <c r="J15" s="25"/>
      <c r="K15" s="25"/>
      <c r="L15" s="25"/>
      <c r="M15" s="25"/>
      <c r="N15" s="25"/>
      <c r="O15" s="25"/>
      <c r="P15" s="25"/>
      <c r="Q15" s="25"/>
      <c r="R15" s="25"/>
      <c r="S15" s="25"/>
      <c r="T15" s="4">
        <f t="shared" si="0"/>
        <v>22800</v>
      </c>
    </row>
    <row r="16" spans="1:20" ht="30" x14ac:dyDescent="0.25">
      <c r="A16" s="17"/>
      <c r="B16" s="70" t="s">
        <v>40</v>
      </c>
      <c r="C16" s="34" t="s">
        <v>9</v>
      </c>
      <c r="D16" s="32">
        <v>1</v>
      </c>
      <c r="E16" s="31">
        <v>4500</v>
      </c>
      <c r="F16" s="73">
        <f t="shared" si="2"/>
        <v>4500</v>
      </c>
      <c r="G16" s="25"/>
      <c r="H16" s="25"/>
      <c r="I16" s="72">
        <f>F16</f>
        <v>4500</v>
      </c>
      <c r="J16" s="25"/>
      <c r="K16" s="25"/>
      <c r="L16" s="25"/>
      <c r="M16" s="25"/>
      <c r="N16" s="25"/>
      <c r="O16" s="25"/>
      <c r="P16" s="25"/>
      <c r="Q16" s="25"/>
      <c r="R16" s="25"/>
      <c r="S16" s="25"/>
      <c r="T16" s="4">
        <f t="shared" si="0"/>
        <v>4500</v>
      </c>
    </row>
    <row r="17" spans="1:20" ht="30" x14ac:dyDescent="0.25">
      <c r="A17" s="19"/>
      <c r="B17" s="70" t="s">
        <v>41</v>
      </c>
      <c r="C17" s="34" t="s">
        <v>8</v>
      </c>
      <c r="D17" s="32">
        <v>1</v>
      </c>
      <c r="E17" s="31">
        <v>107000</v>
      </c>
      <c r="F17" s="31">
        <f t="shared" si="2"/>
        <v>107000</v>
      </c>
      <c r="G17" s="25"/>
      <c r="H17" s="25"/>
      <c r="I17" s="25"/>
      <c r="J17" s="25"/>
      <c r="K17" s="25"/>
      <c r="L17" s="25"/>
      <c r="M17" s="72">
        <f>$F$17/7</f>
        <v>15285.714285714286</v>
      </c>
      <c r="N17" s="72">
        <f t="shared" ref="N17:S17" si="6">$F$17/7</f>
        <v>15285.714285714286</v>
      </c>
      <c r="O17" s="72">
        <f t="shared" si="6"/>
        <v>15285.714285714286</v>
      </c>
      <c r="P17" s="72">
        <f t="shared" si="6"/>
        <v>15285.714285714286</v>
      </c>
      <c r="Q17" s="72">
        <f t="shared" si="6"/>
        <v>15285.714285714286</v>
      </c>
      <c r="R17" s="72">
        <f t="shared" si="6"/>
        <v>15285.714285714286</v>
      </c>
      <c r="S17" s="72">
        <f t="shared" si="6"/>
        <v>15285.714285714286</v>
      </c>
      <c r="T17" s="4">
        <f t="shared" si="0"/>
        <v>107000.00000000001</v>
      </c>
    </row>
    <row r="18" spans="1:20" ht="30" x14ac:dyDescent="0.25">
      <c r="A18" s="19"/>
      <c r="B18" s="70" t="s">
        <v>42</v>
      </c>
      <c r="C18" s="34" t="s">
        <v>8</v>
      </c>
      <c r="D18" s="32">
        <v>1</v>
      </c>
      <c r="E18" s="31">
        <v>2400</v>
      </c>
      <c r="F18" s="73">
        <f t="shared" si="2"/>
        <v>2400</v>
      </c>
      <c r="G18" s="25"/>
      <c r="H18" s="25"/>
      <c r="I18" s="72">
        <f>F18</f>
        <v>2400</v>
      </c>
      <c r="J18" s="25"/>
      <c r="K18" s="25"/>
      <c r="L18" s="25"/>
      <c r="M18" s="25"/>
      <c r="N18" s="25"/>
      <c r="O18" s="25"/>
      <c r="P18" s="25"/>
      <c r="Q18" s="25"/>
      <c r="R18" s="25"/>
      <c r="S18" s="25"/>
      <c r="T18" s="4">
        <f t="shared" si="0"/>
        <v>2400</v>
      </c>
    </row>
    <row r="19" spans="1:20" ht="30" x14ac:dyDescent="0.25">
      <c r="A19" s="19"/>
      <c r="B19" s="70" t="s">
        <v>43</v>
      </c>
      <c r="C19" s="34" t="s">
        <v>8</v>
      </c>
      <c r="D19" s="32">
        <v>1</v>
      </c>
      <c r="E19" s="31">
        <v>51000</v>
      </c>
      <c r="F19" s="31">
        <f t="shared" si="2"/>
        <v>51000</v>
      </c>
      <c r="G19" s="25"/>
      <c r="H19" s="25"/>
      <c r="I19" s="25"/>
      <c r="J19" s="25"/>
      <c r="K19" s="25"/>
      <c r="L19" s="25"/>
      <c r="M19" s="25"/>
      <c r="N19" s="72">
        <f>$F$19/6</f>
        <v>8500</v>
      </c>
      <c r="O19" s="72">
        <f t="shared" ref="O19:S19" si="7">$F$19/6</f>
        <v>8500</v>
      </c>
      <c r="P19" s="72">
        <f t="shared" si="7"/>
        <v>8500</v>
      </c>
      <c r="Q19" s="72">
        <f t="shared" si="7"/>
        <v>8500</v>
      </c>
      <c r="R19" s="72">
        <f t="shared" si="7"/>
        <v>8500</v>
      </c>
      <c r="S19" s="72">
        <f t="shared" si="7"/>
        <v>8500</v>
      </c>
      <c r="T19" s="4">
        <f t="shared" si="0"/>
        <v>51000</v>
      </c>
    </row>
    <row r="20" spans="1:20" ht="30" x14ac:dyDescent="0.25">
      <c r="A20" s="19"/>
      <c r="B20" s="70" t="s">
        <v>43</v>
      </c>
      <c r="C20" s="34" t="s">
        <v>8</v>
      </c>
      <c r="D20" s="32">
        <v>1</v>
      </c>
      <c r="E20" s="31">
        <v>84000</v>
      </c>
      <c r="F20" s="31">
        <f t="shared" si="2"/>
        <v>84000</v>
      </c>
      <c r="G20" s="25"/>
      <c r="H20" s="25"/>
      <c r="I20" s="25"/>
      <c r="J20" s="25"/>
      <c r="K20" s="25"/>
      <c r="L20" s="25"/>
      <c r="M20" s="25"/>
      <c r="N20" s="72">
        <f>$F$20/6</f>
        <v>14000</v>
      </c>
      <c r="O20" s="72">
        <f t="shared" ref="O20:S20" si="8">$F$20/6</f>
        <v>14000</v>
      </c>
      <c r="P20" s="72">
        <f t="shared" si="8"/>
        <v>14000</v>
      </c>
      <c r="Q20" s="72">
        <f t="shared" si="8"/>
        <v>14000</v>
      </c>
      <c r="R20" s="72">
        <f t="shared" si="8"/>
        <v>14000</v>
      </c>
      <c r="S20" s="72">
        <f t="shared" si="8"/>
        <v>14000</v>
      </c>
      <c r="T20" s="4">
        <f t="shared" si="0"/>
        <v>84000</v>
      </c>
    </row>
    <row r="21" spans="1:20" ht="30" x14ac:dyDescent="0.25">
      <c r="A21" s="19"/>
      <c r="B21" s="70" t="s">
        <v>44</v>
      </c>
      <c r="C21" s="34" t="s">
        <v>8</v>
      </c>
      <c r="D21" s="32">
        <v>1</v>
      </c>
      <c r="E21" s="31">
        <v>70800</v>
      </c>
      <c r="F21" s="31">
        <f t="shared" si="2"/>
        <v>70800</v>
      </c>
      <c r="G21" s="25"/>
      <c r="H21" s="25"/>
      <c r="I21" s="25"/>
      <c r="J21" s="25"/>
      <c r="K21" s="25"/>
      <c r="L21" s="25"/>
      <c r="M21" s="25"/>
      <c r="N21" s="72">
        <f>$F$21/6</f>
        <v>11800</v>
      </c>
      <c r="O21" s="72">
        <f t="shared" ref="O21:S21" si="9">$F$21/6</f>
        <v>11800</v>
      </c>
      <c r="P21" s="72">
        <f t="shared" si="9"/>
        <v>11800</v>
      </c>
      <c r="Q21" s="72">
        <f t="shared" si="9"/>
        <v>11800</v>
      </c>
      <c r="R21" s="72">
        <f t="shared" si="9"/>
        <v>11800</v>
      </c>
      <c r="S21" s="72">
        <f t="shared" si="9"/>
        <v>11800</v>
      </c>
      <c r="T21" s="4">
        <f t="shared" si="0"/>
        <v>70800</v>
      </c>
    </row>
    <row r="22" spans="1:20" ht="30" x14ac:dyDescent="0.25">
      <c r="A22" s="19"/>
      <c r="B22" s="70" t="s">
        <v>45</v>
      </c>
      <c r="C22" s="34" t="s">
        <v>8</v>
      </c>
      <c r="D22" s="32">
        <v>1</v>
      </c>
      <c r="E22" s="31">
        <v>4000</v>
      </c>
      <c r="F22" s="73">
        <f t="shared" si="2"/>
        <v>4000</v>
      </c>
      <c r="G22" s="25"/>
      <c r="H22" s="25"/>
      <c r="I22" s="72">
        <f t="shared" ref="I22:I23" si="10">F22</f>
        <v>4000</v>
      </c>
      <c r="J22" s="25"/>
      <c r="K22" s="25"/>
      <c r="L22" s="25"/>
      <c r="M22" s="25"/>
      <c r="N22" s="25"/>
      <c r="O22" s="25"/>
      <c r="P22" s="25"/>
      <c r="Q22" s="25"/>
      <c r="R22" s="25"/>
      <c r="S22" s="25"/>
      <c r="T22" s="4">
        <f t="shared" si="0"/>
        <v>4000</v>
      </c>
    </row>
    <row r="23" spans="1:20" ht="30.75" thickBot="1" x14ac:dyDescent="0.3">
      <c r="A23" s="19"/>
      <c r="B23" s="70" t="s">
        <v>46</v>
      </c>
      <c r="C23" s="34" t="s">
        <v>8</v>
      </c>
      <c r="D23" s="32">
        <v>1</v>
      </c>
      <c r="E23" s="31">
        <v>4500</v>
      </c>
      <c r="F23" s="73">
        <f t="shared" si="2"/>
        <v>4500</v>
      </c>
      <c r="G23" s="25"/>
      <c r="H23" s="25"/>
      <c r="I23" s="72">
        <f t="shared" si="10"/>
        <v>4500</v>
      </c>
      <c r="J23" s="25"/>
      <c r="K23" s="25"/>
      <c r="L23" s="25"/>
      <c r="M23" s="25"/>
      <c r="N23" s="25"/>
      <c r="O23" s="25"/>
      <c r="P23" s="25"/>
      <c r="Q23" s="25"/>
      <c r="R23" s="25"/>
      <c r="S23" s="25"/>
      <c r="T23" s="4">
        <f t="shared" si="0"/>
        <v>4500</v>
      </c>
    </row>
    <row r="24" spans="1:20" ht="15.75" thickBot="1" x14ac:dyDescent="0.3">
      <c r="A24" s="17"/>
      <c r="B24" s="67" t="s">
        <v>23</v>
      </c>
      <c r="C24" s="68"/>
      <c r="D24" s="68"/>
      <c r="E24" s="69"/>
      <c r="F24" s="18">
        <f>SUM(F10:F23)</f>
        <v>1178131.24</v>
      </c>
      <c r="G24" s="36">
        <f>SUM(G8:G23)</f>
        <v>11043.746666666666</v>
      </c>
      <c r="H24" s="36">
        <f>SUM(H8:H23)</f>
        <v>11043.746666666666</v>
      </c>
      <c r="I24" s="36">
        <f>SUM(I8:I23)</f>
        <v>61243.746666666666</v>
      </c>
      <c r="J24" s="36">
        <f>SUM(J8:J23)</f>
        <v>44000</v>
      </c>
      <c r="K24" s="36">
        <f>SUM(K8:K23)</f>
        <v>44000</v>
      </c>
      <c r="L24" s="36">
        <f>SUM(L8:L23)</f>
        <v>73375</v>
      </c>
      <c r="M24" s="36">
        <f>SUM(M8:M23)</f>
        <v>103946.42857142858</v>
      </c>
      <c r="N24" s="36">
        <f>SUM(N8:N23)</f>
        <v>138246.42857142858</v>
      </c>
      <c r="O24" s="36">
        <f>SUM(O8:O23)</f>
        <v>138246.42857142858</v>
      </c>
      <c r="P24" s="36">
        <f>SUM(P8:P23)</f>
        <v>138246.42857142858</v>
      </c>
      <c r="Q24" s="36">
        <f>SUM(Q8:Q23)</f>
        <v>138246.42857142858</v>
      </c>
      <c r="R24" s="36">
        <f>SUM(R8:R23)</f>
        <v>138246.42857142858</v>
      </c>
      <c r="S24" s="36">
        <f>SUM(S8:S23)</f>
        <v>138246.42857142858</v>
      </c>
      <c r="T24" s="4">
        <f t="shared" si="0"/>
        <v>1178131.2400000002</v>
      </c>
    </row>
    <row r="25" spans="1:20" ht="15.75" thickBot="1" x14ac:dyDescent="0.3">
      <c r="A25" s="35"/>
      <c r="B25" s="67" t="s">
        <v>24</v>
      </c>
      <c r="C25" s="68"/>
      <c r="D25" s="68"/>
      <c r="E25" s="69"/>
      <c r="F25" s="18">
        <v>4000</v>
      </c>
      <c r="G25" s="36">
        <f>$F$25/13</f>
        <v>307.69230769230768</v>
      </c>
      <c r="H25" s="36">
        <f>$F$25/13</f>
        <v>307.69230769230768</v>
      </c>
      <c r="I25" s="36">
        <f t="shared" ref="I25:S25" si="11">$F$25/13</f>
        <v>307.69230769230768</v>
      </c>
      <c r="J25" s="36">
        <f t="shared" si="11"/>
        <v>307.69230769230768</v>
      </c>
      <c r="K25" s="36">
        <f t="shared" si="11"/>
        <v>307.69230769230768</v>
      </c>
      <c r="L25" s="36">
        <f t="shared" si="11"/>
        <v>307.69230769230768</v>
      </c>
      <c r="M25" s="36">
        <f t="shared" si="11"/>
        <v>307.69230769230768</v>
      </c>
      <c r="N25" s="36">
        <f t="shared" si="11"/>
        <v>307.69230769230768</v>
      </c>
      <c r="O25" s="36">
        <f t="shared" si="11"/>
        <v>307.69230769230768</v>
      </c>
      <c r="P25" s="36">
        <f t="shared" si="11"/>
        <v>307.69230769230768</v>
      </c>
      <c r="Q25" s="36">
        <f t="shared" si="11"/>
        <v>307.69230769230768</v>
      </c>
      <c r="R25" s="36">
        <f t="shared" si="11"/>
        <v>307.69230769230768</v>
      </c>
      <c r="S25" s="36">
        <f t="shared" si="11"/>
        <v>307.69230769230768</v>
      </c>
      <c r="T25" s="4">
        <f t="shared" si="0"/>
        <v>3999.9999999999995</v>
      </c>
    </row>
    <row r="26" spans="1:20" ht="15.75" thickBot="1" x14ac:dyDescent="0.3">
      <c r="A26" s="35"/>
      <c r="B26" s="67" t="s">
        <v>47</v>
      </c>
      <c r="C26" s="68"/>
      <c r="D26" s="68"/>
      <c r="E26" s="69"/>
      <c r="F26" s="18">
        <v>3500</v>
      </c>
      <c r="G26" s="36">
        <f>$F$26/13</f>
        <v>269.23076923076923</v>
      </c>
      <c r="H26" s="36">
        <f>$F$26/13</f>
        <v>269.23076923076923</v>
      </c>
      <c r="I26" s="36">
        <f t="shared" ref="I26:S26" si="12">$F$26/13</f>
        <v>269.23076923076923</v>
      </c>
      <c r="J26" s="36">
        <f t="shared" si="12"/>
        <v>269.23076923076923</v>
      </c>
      <c r="K26" s="36">
        <f t="shared" si="12"/>
        <v>269.23076923076923</v>
      </c>
      <c r="L26" s="36">
        <f t="shared" si="12"/>
        <v>269.23076923076923</v>
      </c>
      <c r="M26" s="36">
        <f t="shared" si="12"/>
        <v>269.23076923076923</v>
      </c>
      <c r="N26" s="36">
        <f t="shared" si="12"/>
        <v>269.23076923076923</v>
      </c>
      <c r="O26" s="36">
        <f t="shared" si="12"/>
        <v>269.23076923076923</v>
      </c>
      <c r="P26" s="36">
        <f t="shared" si="12"/>
        <v>269.23076923076923</v>
      </c>
      <c r="Q26" s="36">
        <f t="shared" si="12"/>
        <v>269.23076923076923</v>
      </c>
      <c r="R26" s="36">
        <f t="shared" si="12"/>
        <v>269.23076923076923</v>
      </c>
      <c r="S26" s="36">
        <f t="shared" si="12"/>
        <v>269.23076923076923</v>
      </c>
      <c r="T26" s="4">
        <f t="shared" si="0"/>
        <v>3499.9999999999991</v>
      </c>
    </row>
    <row r="27" spans="1:20" ht="15.75" thickBot="1" x14ac:dyDescent="0.3">
      <c r="A27" s="35"/>
      <c r="B27" s="67" t="s">
        <v>25</v>
      </c>
      <c r="C27" s="68"/>
      <c r="D27" s="68"/>
      <c r="E27" s="69"/>
      <c r="F27" s="18" t="s">
        <v>49</v>
      </c>
      <c r="G27" s="36" t="str">
        <f>F27</f>
        <v>3000.00</v>
      </c>
      <c r="H27" s="36"/>
      <c r="I27" s="36"/>
      <c r="J27" s="36"/>
      <c r="K27" s="36"/>
      <c r="L27" s="36"/>
      <c r="M27" s="36"/>
      <c r="N27" s="36"/>
      <c r="O27" s="36"/>
      <c r="P27" s="36"/>
      <c r="Q27" s="36"/>
      <c r="R27" s="36"/>
      <c r="S27" s="36"/>
      <c r="T27" s="4">
        <f t="shared" si="0"/>
        <v>0</v>
      </c>
    </row>
    <row r="28" spans="1:20" ht="15.75" thickBot="1" x14ac:dyDescent="0.3">
      <c r="A28" s="35"/>
      <c r="B28" s="67" t="s">
        <v>26</v>
      </c>
      <c r="C28" s="68"/>
      <c r="D28" s="68"/>
      <c r="E28" s="69"/>
      <c r="F28" s="18">
        <v>8000</v>
      </c>
      <c r="G28" s="36">
        <f>$F$28/13</f>
        <v>615.38461538461536</v>
      </c>
      <c r="H28" s="36">
        <f t="shared" ref="H28:S28" si="13">$F$28/13</f>
        <v>615.38461538461536</v>
      </c>
      <c r="I28" s="36">
        <f t="shared" si="13"/>
        <v>615.38461538461536</v>
      </c>
      <c r="J28" s="36">
        <f t="shared" si="13"/>
        <v>615.38461538461536</v>
      </c>
      <c r="K28" s="36">
        <f t="shared" si="13"/>
        <v>615.38461538461536</v>
      </c>
      <c r="L28" s="36">
        <f t="shared" si="13"/>
        <v>615.38461538461536</v>
      </c>
      <c r="M28" s="36">
        <f t="shared" si="13"/>
        <v>615.38461538461536</v>
      </c>
      <c r="N28" s="36">
        <f t="shared" si="13"/>
        <v>615.38461538461536</v>
      </c>
      <c r="O28" s="36">
        <f t="shared" si="13"/>
        <v>615.38461538461536</v>
      </c>
      <c r="P28" s="36">
        <f t="shared" si="13"/>
        <v>615.38461538461536</v>
      </c>
      <c r="Q28" s="36">
        <f t="shared" si="13"/>
        <v>615.38461538461536</v>
      </c>
      <c r="R28" s="36">
        <f t="shared" si="13"/>
        <v>615.38461538461536</v>
      </c>
      <c r="S28" s="36">
        <f t="shared" si="13"/>
        <v>615.38461538461536</v>
      </c>
      <c r="T28" s="4">
        <f t="shared" si="0"/>
        <v>7999.9999999999991</v>
      </c>
    </row>
    <row r="29" spans="1:20" ht="15.75" thickBot="1" x14ac:dyDescent="0.3">
      <c r="A29" s="35"/>
      <c r="B29" s="67" t="s">
        <v>48</v>
      </c>
      <c r="C29" s="68"/>
      <c r="D29" s="68"/>
      <c r="E29" s="69"/>
      <c r="F29" s="18">
        <v>3500</v>
      </c>
      <c r="G29" s="36">
        <f>$F$29/13</f>
        <v>269.23076923076923</v>
      </c>
      <c r="H29" s="36">
        <f t="shared" ref="H29:S29" si="14">$F$29/13</f>
        <v>269.23076923076923</v>
      </c>
      <c r="I29" s="36">
        <f t="shared" si="14"/>
        <v>269.23076923076923</v>
      </c>
      <c r="J29" s="36">
        <f t="shared" si="14"/>
        <v>269.23076923076923</v>
      </c>
      <c r="K29" s="36">
        <f t="shared" si="14"/>
        <v>269.23076923076923</v>
      </c>
      <c r="L29" s="36">
        <f t="shared" si="14"/>
        <v>269.23076923076923</v>
      </c>
      <c r="M29" s="36">
        <f t="shared" si="14"/>
        <v>269.23076923076923</v>
      </c>
      <c r="N29" s="36">
        <f t="shared" si="14"/>
        <v>269.23076923076923</v>
      </c>
      <c r="O29" s="36">
        <f t="shared" si="14"/>
        <v>269.23076923076923</v>
      </c>
      <c r="P29" s="36">
        <f t="shared" si="14"/>
        <v>269.23076923076923</v>
      </c>
      <c r="Q29" s="36">
        <f t="shared" si="14"/>
        <v>269.23076923076923</v>
      </c>
      <c r="R29" s="36">
        <f>$F$29/13</f>
        <v>269.23076923076923</v>
      </c>
      <c r="S29" s="36">
        <f t="shared" si="14"/>
        <v>269.23076923076923</v>
      </c>
      <c r="T29" s="4"/>
    </row>
    <row r="30" spans="1:20" ht="15.75" thickBot="1" x14ac:dyDescent="0.3">
      <c r="A30" s="35"/>
      <c r="B30" s="67" t="s">
        <v>27</v>
      </c>
      <c r="C30" s="68"/>
      <c r="D30" s="68"/>
      <c r="E30" s="69"/>
      <c r="F30" s="18">
        <v>3500</v>
      </c>
      <c r="G30" s="36"/>
      <c r="H30" s="36"/>
      <c r="I30" s="36"/>
      <c r="J30" s="36"/>
      <c r="K30" s="36"/>
      <c r="L30" s="36"/>
      <c r="M30" s="36"/>
      <c r="N30" s="36"/>
      <c r="O30" s="36"/>
      <c r="P30" s="36"/>
      <c r="Q30" s="36"/>
      <c r="R30" s="36">
        <f>$F$30/2</f>
        <v>1750</v>
      </c>
      <c r="S30" s="36">
        <f>$F$30/2</f>
        <v>1750</v>
      </c>
      <c r="T30" s="4">
        <f t="shared" si="0"/>
        <v>3500</v>
      </c>
    </row>
    <row r="31" spans="1:20" ht="15.75" thickBot="1" x14ac:dyDescent="0.3">
      <c r="A31" s="35"/>
      <c r="B31" s="67" t="s">
        <v>28</v>
      </c>
      <c r="C31" s="68"/>
      <c r="D31" s="68"/>
      <c r="E31" s="69"/>
      <c r="F31" s="71">
        <f>SUM(F24:F30)</f>
        <v>1200631.24</v>
      </c>
      <c r="G31" s="36">
        <f>SUM(G24:G30)</f>
        <v>12505.285128205129</v>
      </c>
      <c r="H31" s="36">
        <f>SUM(H24:H30)</f>
        <v>12505.285128205129</v>
      </c>
      <c r="I31" s="36">
        <f>SUM(I24:I30)</f>
        <v>62705.28512820512</v>
      </c>
      <c r="J31" s="36">
        <f>SUM(J24:J30)</f>
        <v>45461.538461538454</v>
      </c>
      <c r="K31" s="36">
        <f>SUM(K24:K30)</f>
        <v>45461.538461538454</v>
      </c>
      <c r="L31" s="36">
        <f>SUM(L24:L30)</f>
        <v>74836.538461538454</v>
      </c>
      <c r="M31" s="36">
        <f>SUM(M24:M30)</f>
        <v>105407.96703296703</v>
      </c>
      <c r="N31" s="36">
        <f>SUM(N24:N30)</f>
        <v>139707.96703296708</v>
      </c>
      <c r="O31" s="36">
        <f>SUM(O24:O30)</f>
        <v>139707.96703296708</v>
      </c>
      <c r="P31" s="36">
        <f>SUM(P24:P30)</f>
        <v>139707.96703296708</v>
      </c>
      <c r="Q31" s="36">
        <f>SUM(Q24:Q30)</f>
        <v>139707.96703296708</v>
      </c>
      <c r="R31" s="36">
        <f>SUM(R24:R30)</f>
        <v>141457.96703296708</v>
      </c>
      <c r="S31" s="36">
        <f>SUM(S24:S30)</f>
        <v>141457.96703296708</v>
      </c>
      <c r="T31" s="4">
        <f t="shared" si="0"/>
        <v>1200631.2400000005</v>
      </c>
    </row>
    <row r="32" spans="1:20" ht="15" customHeight="1" x14ac:dyDescent="0.25">
      <c r="A32" s="41" t="s">
        <v>30</v>
      </c>
      <c r="B32" s="42"/>
      <c r="C32" s="42"/>
      <c r="D32" s="42"/>
      <c r="E32" s="43"/>
      <c r="F32" s="65" t="s">
        <v>5</v>
      </c>
      <c r="G32" s="51" t="s">
        <v>10</v>
      </c>
      <c r="H32" s="51" t="s">
        <v>11</v>
      </c>
      <c r="I32" s="51" t="s">
        <v>12</v>
      </c>
      <c r="J32" s="51" t="s">
        <v>13</v>
      </c>
      <c r="K32" s="51" t="s">
        <v>14</v>
      </c>
      <c r="L32" s="51" t="s">
        <v>15</v>
      </c>
      <c r="M32" s="51" t="s">
        <v>16</v>
      </c>
      <c r="N32" s="51" t="s">
        <v>17</v>
      </c>
      <c r="O32" s="51" t="s">
        <v>18</v>
      </c>
      <c r="P32" s="51" t="s">
        <v>19</v>
      </c>
      <c r="Q32" s="51" t="s">
        <v>20</v>
      </c>
      <c r="R32" s="51" t="s">
        <v>21</v>
      </c>
      <c r="S32" s="51" t="s">
        <v>22</v>
      </c>
      <c r="T32" s="4">
        <f t="shared" si="0"/>
        <v>0</v>
      </c>
    </row>
    <row r="33" spans="1:20" ht="15.75" customHeight="1" thickBot="1" x14ac:dyDescent="0.3">
      <c r="A33" s="44"/>
      <c r="B33" s="45"/>
      <c r="C33" s="45"/>
      <c r="D33" s="45"/>
      <c r="E33" s="46"/>
      <c r="F33" s="66"/>
      <c r="G33" s="52"/>
      <c r="H33" s="52"/>
      <c r="I33" s="52"/>
      <c r="J33" s="52"/>
      <c r="K33" s="52"/>
      <c r="L33" s="52"/>
      <c r="M33" s="52"/>
      <c r="N33" s="52"/>
      <c r="O33" s="52"/>
      <c r="P33" s="52"/>
      <c r="Q33" s="52"/>
      <c r="R33" s="52"/>
      <c r="S33" s="52"/>
      <c r="T33" s="4">
        <f t="shared" si="0"/>
        <v>0</v>
      </c>
    </row>
    <row r="34" spans="1:20" x14ac:dyDescent="0.25">
      <c r="A34" s="47"/>
      <c r="B34" s="48"/>
      <c r="C34" s="48"/>
      <c r="D34" s="48"/>
      <c r="E34" s="48"/>
      <c r="F34" s="3"/>
      <c r="G34" s="3">
        <f>G31</f>
        <v>12505.285128205129</v>
      </c>
      <c r="H34" s="3">
        <f>G34+H31</f>
        <v>25010.570256410258</v>
      </c>
      <c r="I34" s="3">
        <f t="shared" ref="I34:S34" si="15">H34+I31</f>
        <v>87715.855384615381</v>
      </c>
      <c r="J34" s="3">
        <f t="shared" si="15"/>
        <v>133177.39384615383</v>
      </c>
      <c r="K34" s="3">
        <f t="shared" si="15"/>
        <v>178638.9323076923</v>
      </c>
      <c r="L34" s="3">
        <f t="shared" si="15"/>
        <v>253475.47076923074</v>
      </c>
      <c r="M34" s="3">
        <f t="shared" si="15"/>
        <v>358883.43780219776</v>
      </c>
      <c r="N34" s="3">
        <f t="shared" si="15"/>
        <v>498591.40483516484</v>
      </c>
      <c r="O34" s="3">
        <f t="shared" si="15"/>
        <v>638299.37186813192</v>
      </c>
      <c r="P34" s="3">
        <f t="shared" si="15"/>
        <v>778007.33890109905</v>
      </c>
      <c r="Q34" s="3">
        <f t="shared" si="15"/>
        <v>917715.30593406619</v>
      </c>
      <c r="R34" s="3">
        <f t="shared" si="15"/>
        <v>1059173.2729670333</v>
      </c>
      <c r="S34" s="3">
        <f t="shared" si="15"/>
        <v>1200631.2400000005</v>
      </c>
      <c r="T34" s="4">
        <f t="shared" si="0"/>
        <v>6141824.8800000008</v>
      </c>
    </row>
    <row r="35" spans="1:20" x14ac:dyDescent="0.25">
      <c r="A35" s="39"/>
      <c r="B35" s="40"/>
      <c r="C35" s="40"/>
      <c r="D35" s="40"/>
      <c r="E35" s="40"/>
      <c r="F35" s="5"/>
      <c r="G35" s="37">
        <f>G34/$F$31</f>
        <v>1.0415591991596961E-2</v>
      </c>
      <c r="H35" s="37">
        <f t="shared" ref="H35:S35" si="16">H34/$F$31</f>
        <v>2.0831183983193922E-2</v>
      </c>
      <c r="I35" s="37">
        <f t="shared" si="16"/>
        <v>7.3058115150006736E-2</v>
      </c>
      <c r="J35" s="37">
        <f t="shared" si="16"/>
        <v>0.11092281244169012</v>
      </c>
      <c r="K35" s="37">
        <f t="shared" si="16"/>
        <v>0.14878750973337351</v>
      </c>
      <c r="L35" s="37">
        <f t="shared" si="16"/>
        <v>0.21111850360417969</v>
      </c>
      <c r="M35" s="37">
        <f t="shared" si="16"/>
        <v>0.29891229367161709</v>
      </c>
      <c r="N35" s="37">
        <f t="shared" si="16"/>
        <v>0.41527438919144305</v>
      </c>
      <c r="O35" s="37">
        <f t="shared" si="16"/>
        <v>0.53163648471126901</v>
      </c>
      <c r="P35" s="37">
        <f t="shared" si="16"/>
        <v>0.64799858023109502</v>
      </c>
      <c r="Q35" s="37">
        <f t="shared" si="16"/>
        <v>0.76436067575092104</v>
      </c>
      <c r="R35" s="37">
        <f t="shared" si="16"/>
        <v>0.88218033787546069</v>
      </c>
      <c r="S35" s="37">
        <f t="shared" si="16"/>
        <v>1.0000000000000004</v>
      </c>
    </row>
    <row r="36" spans="1:20" ht="15.75" thickBot="1" x14ac:dyDescent="0.3">
      <c r="A36" s="49"/>
      <c r="B36" s="50"/>
      <c r="C36" s="50"/>
      <c r="D36" s="50"/>
      <c r="E36" s="50"/>
      <c r="F36" s="6"/>
      <c r="G36" s="7"/>
      <c r="H36" s="7"/>
      <c r="I36" s="7"/>
      <c r="J36" s="7"/>
      <c r="K36" s="7"/>
      <c r="L36" s="7"/>
      <c r="M36" s="7"/>
      <c r="N36" s="7"/>
      <c r="O36" s="8"/>
      <c r="P36" s="8"/>
      <c r="Q36" s="8"/>
      <c r="R36" s="8"/>
      <c r="S36" s="8"/>
    </row>
    <row r="37" spans="1:20" x14ac:dyDescent="0.25">
      <c r="A37" s="38"/>
      <c r="B37" s="38"/>
      <c r="C37" s="38"/>
      <c r="D37" s="38"/>
      <c r="E37" s="38"/>
      <c r="F37" s="2"/>
    </row>
    <row r="38" spans="1:20" x14ac:dyDescent="0.25">
      <c r="G38" s="1"/>
    </row>
  </sheetData>
  <mergeCells count="51">
    <mergeCell ref="P32:P33"/>
    <mergeCell ref="Q32:Q33"/>
    <mergeCell ref="R32:R33"/>
    <mergeCell ref="S32:S33"/>
    <mergeCell ref="B24:E24"/>
    <mergeCell ref="B26:E26"/>
    <mergeCell ref="B27:E27"/>
    <mergeCell ref="B30:E30"/>
    <mergeCell ref="B25:E25"/>
    <mergeCell ref="B28:E28"/>
    <mergeCell ref="B31:E31"/>
    <mergeCell ref="K32:K33"/>
    <mergeCell ref="L32:L33"/>
    <mergeCell ref="M32:M33"/>
    <mergeCell ref="B29:E29"/>
    <mergeCell ref="N32:N33"/>
    <mergeCell ref="O32:O33"/>
    <mergeCell ref="F32:F33"/>
    <mergeCell ref="G32:G33"/>
    <mergeCell ref="H32:H33"/>
    <mergeCell ref="I32:I33"/>
    <mergeCell ref="J32:J33"/>
    <mergeCell ref="A1:S1"/>
    <mergeCell ref="A2:S2"/>
    <mergeCell ref="A3:S3"/>
    <mergeCell ref="S6:S7"/>
    <mergeCell ref="O6:O7"/>
    <mergeCell ref="J6:J7"/>
    <mergeCell ref="K6:K7"/>
    <mergeCell ref="L6:L7"/>
    <mergeCell ref="M6:M7"/>
    <mergeCell ref="N6:N7"/>
    <mergeCell ref="I6:I7"/>
    <mergeCell ref="G6:G7"/>
    <mergeCell ref="A4:S4"/>
    <mergeCell ref="H6:H7"/>
    <mergeCell ref="G5:S5"/>
    <mergeCell ref="A5:A7"/>
    <mergeCell ref="B5:B7"/>
    <mergeCell ref="D5:D7"/>
    <mergeCell ref="E5:E7"/>
    <mergeCell ref="F5:F7"/>
    <mergeCell ref="C5:C7"/>
    <mergeCell ref="P6:P7"/>
    <mergeCell ref="Q6:Q7"/>
    <mergeCell ref="R6:R7"/>
    <mergeCell ref="A37:E37"/>
    <mergeCell ref="A35:E35"/>
    <mergeCell ref="A32:E33"/>
    <mergeCell ref="A34:E34"/>
    <mergeCell ref="A36:E36"/>
  </mergeCells>
  <pageMargins left="0.25" right="0.25" top="0.75" bottom="0.75" header="0.3" footer="0.3"/>
  <pageSetup paperSize="9"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C36"/>
  <sheetViews>
    <sheetView workbookViewId="0">
      <selection activeCell="C5" sqref="C5:C35"/>
    </sheetView>
  </sheetViews>
  <sheetFormatPr baseColWidth="10" defaultRowHeight="15" x14ac:dyDescent="0.25"/>
  <cols>
    <col min="3" max="3" width="13" style="30" bestFit="1" customWidth="1"/>
  </cols>
  <sheetData>
    <row r="5" spans="3:3" x14ac:dyDescent="0.25">
      <c r="C5" s="30">
        <v>950000</v>
      </c>
    </row>
    <row r="6" spans="3:3" x14ac:dyDescent="0.25">
      <c r="C6" s="30">
        <v>330000</v>
      </c>
    </row>
    <row r="7" spans="3:3" x14ac:dyDescent="0.25">
      <c r="C7" s="30">
        <v>450000</v>
      </c>
    </row>
    <row r="8" spans="3:3" x14ac:dyDescent="0.25">
      <c r="C8" s="30">
        <v>250000</v>
      </c>
    </row>
    <row r="9" spans="3:3" x14ac:dyDescent="0.25">
      <c r="C9" s="30">
        <v>62400</v>
      </c>
    </row>
    <row r="10" spans="3:3" x14ac:dyDescent="0.25">
      <c r="C10" s="30">
        <v>300000</v>
      </c>
    </row>
    <row r="11" spans="3:3" x14ac:dyDescent="0.25">
      <c r="C11" s="30">
        <v>111400</v>
      </c>
    </row>
    <row r="12" spans="3:3" x14ac:dyDescent="0.25">
      <c r="C12" s="30">
        <v>9800</v>
      </c>
    </row>
    <row r="13" spans="3:3" x14ac:dyDescent="0.25">
      <c r="C13" s="30">
        <v>70000</v>
      </c>
    </row>
    <row r="14" spans="3:3" x14ac:dyDescent="0.25">
      <c r="C14" s="30">
        <v>2250</v>
      </c>
    </row>
    <row r="15" spans="3:3" x14ac:dyDescent="0.25">
      <c r="C15" s="30">
        <v>25000</v>
      </c>
    </row>
    <row r="16" spans="3:3" x14ac:dyDescent="0.25">
      <c r="C16" s="30">
        <v>130000</v>
      </c>
    </row>
    <row r="17" spans="3:3" x14ac:dyDescent="0.25">
      <c r="C17" s="30">
        <v>180000</v>
      </c>
    </row>
    <row r="18" spans="3:3" x14ac:dyDescent="0.25">
      <c r="C18" s="30">
        <v>10500</v>
      </c>
    </row>
    <row r="19" spans="3:3" x14ac:dyDescent="0.25">
      <c r="C19" s="30">
        <v>50000</v>
      </c>
    </row>
    <row r="20" spans="3:3" x14ac:dyDescent="0.25">
      <c r="C20" s="30">
        <v>85000</v>
      </c>
    </row>
    <row r="21" spans="3:3" x14ac:dyDescent="0.25">
      <c r="C21" s="30">
        <v>60000</v>
      </c>
    </row>
    <row r="22" spans="3:3" x14ac:dyDescent="0.25">
      <c r="C22" s="30">
        <v>3600</v>
      </c>
    </row>
    <row r="23" spans="3:3" x14ac:dyDescent="0.25">
      <c r="C23" s="30">
        <v>800</v>
      </c>
    </row>
    <row r="24" spans="3:3" x14ac:dyDescent="0.25">
      <c r="C24" s="30">
        <v>4000</v>
      </c>
    </row>
    <row r="25" spans="3:3" x14ac:dyDescent="0.25">
      <c r="C25" s="30">
        <v>4500</v>
      </c>
    </row>
    <row r="26" spans="3:3" x14ac:dyDescent="0.25">
      <c r="C26" s="30">
        <v>25000</v>
      </c>
    </row>
    <row r="27" spans="3:3" x14ac:dyDescent="0.25">
      <c r="C27" s="30">
        <v>900</v>
      </c>
    </row>
    <row r="28" spans="3:3" x14ac:dyDescent="0.25">
      <c r="C28" s="30">
        <v>800</v>
      </c>
    </row>
    <row r="29" spans="3:3" x14ac:dyDescent="0.25">
      <c r="C29" s="30">
        <v>200000</v>
      </c>
    </row>
    <row r="30" spans="3:3" x14ac:dyDescent="0.25">
      <c r="C30" s="30">
        <v>150000</v>
      </c>
    </row>
    <row r="31" spans="3:3" x14ac:dyDescent="0.25">
      <c r="C31" s="30">
        <v>20000</v>
      </c>
    </row>
    <row r="32" spans="3:3" x14ac:dyDescent="0.25">
      <c r="C32" s="30">
        <v>39000</v>
      </c>
    </row>
    <row r="33" spans="3:3" x14ac:dyDescent="0.25">
      <c r="C33" s="30">
        <v>2000</v>
      </c>
    </row>
    <row r="34" spans="3:3" x14ac:dyDescent="0.25">
      <c r="C34" s="30">
        <v>20000</v>
      </c>
    </row>
    <row r="35" spans="3:3" x14ac:dyDescent="0.25">
      <c r="C35" s="30">
        <v>10000</v>
      </c>
    </row>
    <row r="36" spans="3:3" x14ac:dyDescent="0.25">
      <c r="C36" s="30">
        <v>10000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Cronograma gdv</vt:lpstr>
      <vt:lpstr>Hoja1</vt:lpstr>
      <vt:lpstr>'Cronograma gdv'!Área_de_impresión</vt:lpstr>
      <vt:lpstr>'Cronograma gdv'!Títulos_a_imprimir</vt:lpstr>
    </vt:vector>
  </TitlesOfParts>
  <Company>RevolucionUnattended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ok</dc:creator>
  <cp:lastModifiedBy>PC</cp:lastModifiedBy>
  <cp:lastPrinted>2020-04-03T17:33:27Z</cp:lastPrinted>
  <dcterms:created xsi:type="dcterms:W3CDTF">2014-06-16T20:42:45Z</dcterms:created>
  <dcterms:modified xsi:type="dcterms:W3CDTF">2020-04-03T17:40:00Z</dcterms:modified>
</cp:coreProperties>
</file>